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B6CF354D-28EE-4AD8-B38C-66C21E8F3910}" xr6:coauthVersionLast="47" xr6:coauthVersionMax="47" xr10:uidLastSave="{00000000-0000-0000-0000-000000000000}"/>
  <bookViews>
    <workbookView xWindow="-110" yWindow="-110" windowWidth="19420" windowHeight="10420" tabRatio="729" activeTab="7" xr2:uid="{00000000-000D-0000-FFFF-FFFF00000000}"/>
  </bookViews>
  <sheets>
    <sheet name="Dashboard" sheetId="1" r:id="rId1"/>
    <sheet name="Results" sheetId="8" r:id="rId2"/>
    <sheet name="Instructions" sheetId="9" r:id="rId3"/>
    <sheet name="Gen Test Cases" sheetId="13" r:id="rId4"/>
    <sheet name="AWS Foundations" sheetId="24" r:id="rId5"/>
    <sheet name="Office 365 " sheetId="25" r:id="rId6"/>
    <sheet name="Azure" sheetId="19" r:id="rId7"/>
    <sheet name="Google" sheetId="22" r:id="rId8"/>
    <sheet name="Change Log" sheetId="11" r:id="rId9"/>
    <sheet name="New Release Changes" sheetId="23" r:id="rId10"/>
    <sheet name="Issue Code Table" sheetId="15" r:id="rId11"/>
  </sheets>
  <definedNames>
    <definedName name="_xlnm._FilterDatabase" localSheetId="4" hidden="1">'AWS Foundations'!$A$2:$O$44</definedName>
    <definedName name="_xlnm._FilterDatabase" localSheetId="6" hidden="1">Azure!$A$2:$O$91</definedName>
    <definedName name="_xlnm._FilterDatabase" localSheetId="3" hidden="1">'Gen Test Cases'!$A$2:$R$39</definedName>
    <definedName name="_xlnm._FilterDatabase" localSheetId="7" hidden="1">Google!$A$2:$O$63</definedName>
    <definedName name="_xlnm._FilterDatabase" localSheetId="10" hidden="1">'Issue Code Table'!$A$1:$D$527</definedName>
    <definedName name="_xlnm._FilterDatabase" localSheetId="5" hidden="1">'Office 365 '!$A$2:$V$47</definedName>
    <definedName name="_xlnm.Print_Area" localSheetId="8">'Change Log'!$A$1:$D$13</definedName>
    <definedName name="_xlnm.Print_Area" localSheetId="0">Dashboard!$A$1:$C$41</definedName>
    <definedName name="_xlnm.Print_Area" localSheetId="3">'Gen Test Cases'!$A$1:$K$37</definedName>
    <definedName name="_xlnm.Print_Area" localSheetId="2">Instructions!$A$1:$N$69</definedName>
    <definedName name="_xlnm.Print_Area" localSheetId="9">'New Release Changes'!$A$1:$D$12</definedName>
    <definedName name="_xlnm.Print_Area" localSheetId="1">Results!$A$1:$N$16</definedName>
    <definedName name="_xlnm.Print_Titles" localSheetId="3">'Gen 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8" l="1"/>
  <c r="AA4" i="25"/>
  <c r="AA5" i="25"/>
  <c r="AA6" i="25"/>
  <c r="AA7" i="25"/>
  <c r="AA8" i="25"/>
  <c r="AA9" i="25"/>
  <c r="AA10" i="25"/>
  <c r="AA11" i="25"/>
  <c r="AA12" i="25"/>
  <c r="AA13" i="25"/>
  <c r="AA14" i="25"/>
  <c r="AA15" i="25"/>
  <c r="AA16" i="25"/>
  <c r="AA17" i="25"/>
  <c r="AA18" i="25"/>
  <c r="AA19" i="25"/>
  <c r="AA20" i="25"/>
  <c r="AA21" i="25"/>
  <c r="AA22" i="25"/>
  <c r="AA23" i="25"/>
  <c r="AA24" i="25"/>
  <c r="AA25" i="25"/>
  <c r="AA26" i="25"/>
  <c r="AA27" i="25"/>
  <c r="AA28" i="25"/>
  <c r="AA29" i="25"/>
  <c r="AA30" i="25"/>
  <c r="AA31" i="25"/>
  <c r="AA32" i="25"/>
  <c r="AA33" i="25"/>
  <c r="AA34" i="25"/>
  <c r="AA35" i="25"/>
  <c r="AA36" i="25"/>
  <c r="AA37" i="25"/>
  <c r="AA38" i="25"/>
  <c r="AA39" i="25"/>
  <c r="AA40" i="25"/>
  <c r="AA41" i="25"/>
  <c r="AA42" i="25"/>
  <c r="AA43" i="25"/>
  <c r="AA44" i="25"/>
  <c r="AA45" i="25"/>
  <c r="AA46" i="25"/>
  <c r="AA47" i="25"/>
  <c r="O51" i="8"/>
  <c r="M51" i="8"/>
  <c r="E51" i="8"/>
  <c r="D51" i="8"/>
  <c r="C51" i="8"/>
  <c r="AA3" i="25" l="1"/>
  <c r="O70" i="8"/>
  <c r="M89" i="8"/>
  <c r="E89" i="8"/>
  <c r="D89" i="8"/>
  <c r="C89" i="8"/>
  <c r="B89" i="8"/>
  <c r="AA4" i="19"/>
  <c r="AA5" i="19"/>
  <c r="AA6"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M70" i="8" l="1"/>
  <c r="O32" i="8"/>
  <c r="M32" i="8"/>
  <c r="E70" i="8"/>
  <c r="D70" i="8"/>
  <c r="C70" i="8"/>
  <c r="AA4" i="22"/>
  <c r="AA5" i="22"/>
  <c r="AA6" i="22"/>
  <c r="AA7" i="22"/>
  <c r="AA8" i="22"/>
  <c r="AA9" i="22"/>
  <c r="AA10" i="22"/>
  <c r="AA11" i="22"/>
  <c r="AA12" i="22"/>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B70" i="8"/>
  <c r="E32" i="8"/>
  <c r="D32" i="8"/>
  <c r="C32" i="8"/>
  <c r="B32" i="8"/>
  <c r="AA4" i="24" l="1"/>
  <c r="AA5" i="24"/>
  <c r="AA6" i="24"/>
  <c r="AA7" i="24"/>
  <c r="AA8" i="24"/>
  <c r="AA9" i="24"/>
  <c r="AA10" i="24"/>
  <c r="AA11" i="24"/>
  <c r="AA12" i="24"/>
  <c r="AA13" i="24"/>
  <c r="AA14" i="24"/>
  <c r="AA15" i="24"/>
  <c r="AA16" i="24"/>
  <c r="AA17" i="24"/>
  <c r="AA18" i="24"/>
  <c r="AA19" i="24"/>
  <c r="AA20" i="24"/>
  <c r="AA21" i="24"/>
  <c r="AA22" i="24"/>
  <c r="AA23" i="24"/>
  <c r="AA24" i="24"/>
  <c r="AA25" i="24"/>
  <c r="AA26" i="24"/>
  <c r="AA27" i="24"/>
  <c r="AA28" i="24"/>
  <c r="AA29" i="24"/>
  <c r="AA30" i="24"/>
  <c r="AA31" i="24"/>
  <c r="AA32" i="24"/>
  <c r="AA33" i="24"/>
  <c r="AA34" i="24"/>
  <c r="AA35" i="24"/>
  <c r="AA36" i="24"/>
  <c r="AA37" i="24"/>
  <c r="AA38" i="24"/>
  <c r="AA39" i="24"/>
  <c r="AA40" i="24"/>
  <c r="AA41" i="24"/>
  <c r="AA42" i="24"/>
  <c r="AA43" i="24"/>
  <c r="AA44" i="24"/>
  <c r="AA3" i="24" l="1"/>
  <c r="AA3" i="22" l="1"/>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3" i="13"/>
  <c r="AA3" i="19"/>
  <c r="O13" i="8"/>
  <c r="M13" i="8"/>
  <c r="K98" i="8"/>
  <c r="K97" i="8"/>
  <c r="K94" i="8"/>
  <c r="K93" i="8"/>
  <c r="K79" i="8"/>
  <c r="K78" i="8"/>
  <c r="K75" i="8"/>
  <c r="K74" i="8"/>
  <c r="B13" i="8"/>
  <c r="E13" i="8"/>
  <c r="D13" i="8"/>
  <c r="C13" i="8"/>
  <c r="K60" i="8"/>
  <c r="K59" i="8"/>
  <c r="K56" i="8"/>
  <c r="K55" i="8"/>
  <c r="K17" i="8"/>
  <c r="K18" i="8"/>
  <c r="K21" i="8"/>
  <c r="K22" i="8"/>
  <c r="K36" i="8"/>
  <c r="K37" i="8"/>
  <c r="K40" i="8"/>
  <c r="K41" i="8"/>
  <c r="F56" i="8" l="1"/>
  <c r="F57" i="8"/>
  <c r="F58" i="8"/>
  <c r="F59" i="8"/>
  <c r="F60" i="8"/>
  <c r="F61" i="8"/>
  <c r="F62" i="8"/>
  <c r="E56" i="8"/>
  <c r="E57" i="8"/>
  <c r="E58" i="8"/>
  <c r="E59" i="8"/>
  <c r="E60" i="8"/>
  <c r="E61" i="8"/>
  <c r="E62" i="8"/>
  <c r="D56" i="8"/>
  <c r="I56" i="8" s="1"/>
  <c r="D57" i="8"/>
  <c r="D58" i="8"/>
  <c r="I58" i="8" s="1"/>
  <c r="D59" i="8"/>
  <c r="I59" i="8" s="1"/>
  <c r="D60" i="8"/>
  <c r="I60" i="8" s="1"/>
  <c r="D61" i="8"/>
  <c r="I61" i="8" s="1"/>
  <c r="D62" i="8"/>
  <c r="I62" i="8" s="1"/>
  <c r="C56" i="8"/>
  <c r="C57" i="8"/>
  <c r="C58" i="8"/>
  <c r="C59" i="8"/>
  <c r="C60" i="8"/>
  <c r="C61" i="8"/>
  <c r="C62" i="8"/>
  <c r="F55" i="8"/>
  <c r="E55" i="8"/>
  <c r="D55" i="8"/>
  <c r="I55" i="8" s="1"/>
  <c r="C55" i="8"/>
  <c r="E94" i="8"/>
  <c r="E95" i="8"/>
  <c r="E96" i="8"/>
  <c r="E97" i="8"/>
  <c r="E98" i="8"/>
  <c r="E99" i="8"/>
  <c r="E100" i="8"/>
  <c r="F94" i="8"/>
  <c r="F95" i="8"/>
  <c r="F96" i="8"/>
  <c r="F97" i="8"/>
  <c r="F98" i="8"/>
  <c r="F99" i="8"/>
  <c r="F100" i="8"/>
  <c r="F93" i="8"/>
  <c r="E93" i="8"/>
  <c r="D94" i="8"/>
  <c r="I94" i="8" s="1"/>
  <c r="D95" i="8"/>
  <c r="I95" i="8" s="1"/>
  <c r="D96" i="8"/>
  <c r="I96" i="8" s="1"/>
  <c r="D97" i="8"/>
  <c r="I97" i="8" s="1"/>
  <c r="D98" i="8"/>
  <c r="I98" i="8" s="1"/>
  <c r="D99" i="8"/>
  <c r="I99" i="8" s="1"/>
  <c r="D100" i="8"/>
  <c r="I100" i="8" s="1"/>
  <c r="D93" i="8"/>
  <c r="I93" i="8" s="1"/>
  <c r="C94" i="8"/>
  <c r="C95" i="8"/>
  <c r="C96" i="8"/>
  <c r="C97" i="8"/>
  <c r="C98" i="8"/>
  <c r="C99" i="8"/>
  <c r="C100" i="8"/>
  <c r="C93" i="8"/>
  <c r="D75" i="8"/>
  <c r="D76" i="8"/>
  <c r="I76" i="8" s="1"/>
  <c r="D77" i="8"/>
  <c r="I77" i="8" s="1"/>
  <c r="D78" i="8"/>
  <c r="I78" i="8" s="1"/>
  <c r="D79" i="8"/>
  <c r="D80" i="8"/>
  <c r="I80" i="8" s="1"/>
  <c r="D81" i="8"/>
  <c r="I81" i="8" s="1"/>
  <c r="E75" i="8"/>
  <c r="E76" i="8"/>
  <c r="E77" i="8"/>
  <c r="E78" i="8"/>
  <c r="E79" i="8"/>
  <c r="E81" i="8"/>
  <c r="E80" i="8"/>
  <c r="F75" i="8"/>
  <c r="F76" i="8"/>
  <c r="F77" i="8"/>
  <c r="F78" i="8"/>
  <c r="F79" i="8"/>
  <c r="F80" i="8"/>
  <c r="F81" i="8"/>
  <c r="F74" i="8"/>
  <c r="E74" i="8"/>
  <c r="D74" i="8"/>
  <c r="I74" i="8" s="1"/>
  <c r="C75" i="8"/>
  <c r="C76" i="8"/>
  <c r="C77" i="8"/>
  <c r="C78" i="8"/>
  <c r="C79" i="8"/>
  <c r="C80" i="8"/>
  <c r="C81" i="8"/>
  <c r="C74" i="8"/>
  <c r="F38" i="8"/>
  <c r="F39" i="8"/>
  <c r="F40" i="8"/>
  <c r="F41" i="8"/>
  <c r="F42" i="8"/>
  <c r="F37" i="8"/>
  <c r="F43" i="8"/>
  <c r="E37" i="8"/>
  <c r="E38" i="8"/>
  <c r="E39" i="8"/>
  <c r="E40" i="8"/>
  <c r="E41" i="8"/>
  <c r="E42" i="8"/>
  <c r="E43" i="8"/>
  <c r="D37" i="8"/>
  <c r="I37" i="8" s="1"/>
  <c r="D38" i="8"/>
  <c r="I38" i="8" s="1"/>
  <c r="D39" i="8"/>
  <c r="I39" i="8" s="1"/>
  <c r="D40" i="8"/>
  <c r="I40" i="8" s="1"/>
  <c r="D41" i="8"/>
  <c r="I41" i="8" s="1"/>
  <c r="D42" i="8"/>
  <c r="I42" i="8" s="1"/>
  <c r="D43" i="8"/>
  <c r="I43" i="8" s="1"/>
  <c r="F36" i="8"/>
  <c r="E36" i="8"/>
  <c r="D36" i="8"/>
  <c r="I36" i="8" s="1"/>
  <c r="C37" i="8"/>
  <c r="C38" i="8"/>
  <c r="C39" i="8"/>
  <c r="C40" i="8"/>
  <c r="C41" i="8"/>
  <c r="C42" i="8"/>
  <c r="C43" i="8"/>
  <c r="C36" i="8"/>
  <c r="F70" i="8"/>
  <c r="F32" i="8"/>
  <c r="N32" i="8"/>
  <c r="J36" i="8" s="1"/>
  <c r="N13" i="8"/>
  <c r="J17" i="8" s="1"/>
  <c r="F13" i="8"/>
  <c r="F89" i="8"/>
  <c r="N89" i="8"/>
  <c r="J93" i="8" s="1"/>
  <c r="F20" i="8"/>
  <c r="F24" i="8"/>
  <c r="E18" i="8"/>
  <c r="J40" i="8"/>
  <c r="F21" i="8"/>
  <c r="F19" i="8"/>
  <c r="D21" i="8"/>
  <c r="I21" i="8" s="1"/>
  <c r="E22" i="8"/>
  <c r="J97" i="8"/>
  <c r="F51" i="8"/>
  <c r="J59" i="8"/>
  <c r="E19" i="8"/>
  <c r="E17" i="8"/>
  <c r="C17" i="8"/>
  <c r="E20" i="8"/>
  <c r="E21" i="8"/>
  <c r="I79" i="8"/>
  <c r="C18" i="8"/>
  <c r="D20" i="8"/>
  <c r="I20" i="8" s="1"/>
  <c r="C21" i="8"/>
  <c r="F17" i="8"/>
  <c r="D24" i="8"/>
  <c r="I24" i="8" s="1"/>
  <c r="J78" i="8"/>
  <c r="E24" i="8"/>
  <c r="D22" i="8"/>
  <c r="I22" i="8" s="1"/>
  <c r="C24" i="8"/>
  <c r="C20" i="8"/>
  <c r="C22" i="8"/>
  <c r="D18" i="8"/>
  <c r="I18" i="8" s="1"/>
  <c r="I57" i="8"/>
  <c r="D19" i="8"/>
  <c r="I19" i="8" s="1"/>
  <c r="C23" i="8"/>
  <c r="F18" i="8"/>
  <c r="F22" i="8"/>
  <c r="D17" i="8"/>
  <c r="I17" i="8" s="1"/>
  <c r="C19" i="8"/>
  <c r="E23" i="8"/>
  <c r="J21" i="8"/>
  <c r="I75" i="8"/>
  <c r="D23" i="8"/>
  <c r="I23" i="8" s="1"/>
  <c r="F23" i="8"/>
  <c r="N70" i="8"/>
  <c r="J74" i="8" s="1"/>
  <c r="N51" i="8"/>
  <c r="J55" i="8" s="1"/>
  <c r="H76" i="8"/>
  <c r="H43" i="8" l="1"/>
  <c r="H42" i="8"/>
  <c r="H61" i="8"/>
  <c r="H39" i="8"/>
  <c r="H96" i="8"/>
  <c r="H60" i="8"/>
  <c r="H55" i="8"/>
  <c r="H37" i="8"/>
  <c r="H95" i="8"/>
  <c r="H40" i="8"/>
  <c r="H62" i="8"/>
  <c r="H19" i="8"/>
  <c r="H20" i="8"/>
  <c r="H77" i="8"/>
  <c r="H80" i="8"/>
  <c r="H94" i="8"/>
  <c r="H41" i="8"/>
  <c r="H81" i="8"/>
  <c r="H24" i="8"/>
  <c r="H79" i="8"/>
  <c r="H97" i="8"/>
  <c r="H57" i="8"/>
  <c r="H99" i="8"/>
  <c r="H21" i="8"/>
  <c r="H23" i="8"/>
  <c r="H59" i="8"/>
  <c r="H74" i="8"/>
  <c r="H22" i="8"/>
  <c r="H98" i="8"/>
  <c r="H18" i="8"/>
  <c r="H75" i="8"/>
  <c r="H100" i="8"/>
  <c r="H56" i="8"/>
  <c r="H78" i="8"/>
  <c r="H17" i="8"/>
  <c r="H58" i="8"/>
  <c r="H38" i="8"/>
  <c r="H93" i="8"/>
  <c r="H36" i="8"/>
  <c r="D101" i="8" l="1"/>
  <c r="G89" i="8" s="1"/>
  <c r="D82" i="8"/>
  <c r="G70" i="8" s="1"/>
  <c r="D25" i="8"/>
  <c r="G13" i="8" s="1"/>
  <c r="D44" i="8"/>
  <c r="G32" i="8" s="1"/>
  <c r="D63" i="8"/>
  <c r="G51" i="8" s="1"/>
</calcChain>
</file>

<file path=xl/sharedStrings.xml><?xml version="1.0" encoding="utf-8"?>
<sst xmlns="http://schemas.openxmlformats.org/spreadsheetml/2006/main" count="6356" uniqueCount="4273">
  <si>
    <t>Internal Revenue Service</t>
  </si>
  <si>
    <t>Office of Safeguards</t>
  </si>
  <si>
    <t>Safeguard Computer Security Evaluation Matrix (SCSEM)</t>
  </si>
  <si>
    <t xml:space="preserve"> ▪ Cloud Computing</t>
  </si>
  <si>
    <t xml:space="preserve">    (Applicability of Test Cases will be determined by the Reviewer based on the Cloud service and deployment models)</t>
  </si>
  <si>
    <t xml:space="preserve"> ▪ SCSEM Version: 6.0</t>
  </si>
  <si>
    <t xml:space="preserve"> ▪ SCSEM Release Date: September 30, 2023</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</si>
  <si>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</si>
  <si>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</si>
  <si>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</si>
  <si>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</si>
  <si>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</si>
  <si>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</si>
  <si>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</si>
  <si>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</si>
  <si>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</si>
  <si>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</si>
  <si>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</si>
  <si>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</si>
  <si>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</si>
  <si>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</si>
  <si>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Identifier:</t>
  </si>
  <si>
    <t>Description of Service:</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</si>
  <si>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</si>
  <si>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</si>
  <si>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</si>
  <si>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</si>
  <si>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</si>
  <si>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</si>
  <si>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</si>
  <si>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</si>
  <si>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</si>
  <si>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</si>
  <si>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</si>
  <si>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</si>
  <si>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</si>
  <si>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</si>
  <si>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Gen Test Cases</t>
  </si>
  <si>
    <t xml:space="preserve">       Use this box for general test cases</t>
  </si>
  <si>
    <t>This table calculates all tests in the Gen Test Cases tab.</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</si>
  <si>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</si>
  <si>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</si>
  <si>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</si>
  <si>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</si>
  <si>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</si>
  <si>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</si>
  <si>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</si>
  <si>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</si>
  <si>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</si>
  <si>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</si>
  <si>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</si>
  <si>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</si>
  <si>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</si>
  <si>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</si>
  <si>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</si>
  <si>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</si>
  <si>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</si>
  <si>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</si>
  <si>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</si>
  <si>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</si>
  <si>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</si>
  <si>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</si>
  <si>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AWS Foundations</t>
  </si>
  <si>
    <t xml:space="preserve">       Use this box for AWS Foundations assessments</t>
  </si>
  <si>
    <t>This table calculates all tests in the Gen Test Cases + AWS Foundations Tests Cases tabs.</t>
  </si>
  <si>
    <t>3. Office 365 Test Cases</t>
  </si>
  <si>
    <t xml:space="preserve">       Use this box for Office 365 assessments.</t>
  </si>
  <si>
    <t>This table calculates all tests in the Gen Test Cases + Office 365 Tests Cases tabs.</t>
  </si>
  <si>
    <t>4. Google</t>
  </si>
  <si>
    <t>This table calculates all tests in the Gen Test Cases + Google Tests Cases tabs.</t>
  </si>
  <si>
    <t>5. Azure</t>
  </si>
  <si>
    <t>This table calculates all tests in the Gen Test Cases + Azure Tests Cases tabs.</t>
  </si>
  <si>
    <t>Instructions</t>
  </si>
  <si>
    <t>Introduction and Purpose:</t>
  </si>
  <si>
    <t>This SCSEM is used by the IRS Office of Safeguards to evaluate compliance with IRS Publication 1075 for agencies that have implemented a cloud</t>
  </si>
  <si>
    <t>computing environment that receives, stores, processes or transmits Federal Tax Information (FTI).  The first release of this SCSEM focuses on</t>
  </si>
  <si>
    <t>the Software as a Service (SaaS) cloud service model.  Future releases will include guidance for agencies implementing a Platform as a Service (PaaS),</t>
  </si>
  <si>
    <t>and Infrastructure as a Service (IaaS) cloud service model.</t>
  </si>
  <si>
    <t xml:space="preserve">Security Responsibility </t>
  </si>
  <si>
    <t xml:space="preserve">The service and deployment model used in a cloud computing environment </t>
  </si>
  <si>
    <t xml:space="preserve">will determine the responsibility for security controls implementation between </t>
  </si>
  <si>
    <t>the agency and the cloud provider for the protection of FTI that is stored or</t>
  </si>
  <si>
    <t xml:space="preserve">processed cloud environment. The delineation of security control responsibility </t>
  </si>
  <si>
    <t>is heavily dependent on the service and deployment models of the solution</t>
  </si>
  <si>
    <t>the agency is adopting.  For example, if the solution is a SaaS e-mail solution,</t>
  </si>
  <si>
    <t xml:space="preserve">the agency may be responsible for a small subset of security control </t>
  </si>
  <si>
    <t xml:space="preserve">responsibilities.  If the agency is deploying their own applications to a PaaS </t>
  </si>
  <si>
    <t xml:space="preserve">or IaaS solution, they will have greater responsibility for securing the </t>
  </si>
  <si>
    <t xml:space="preserve">application layer, and potentially the platform and middleware; and may have </t>
  </si>
  <si>
    <t xml:space="preserve">responsibilities in almost all of the Publication 1075 (NIST 800-53) control </t>
  </si>
  <si>
    <t xml:space="preserve">families with the exception of possibly the personnel and physical security </t>
  </si>
  <si>
    <t xml:space="preserve">requirements. Figure 1 is a notional illustration of the differences in scope </t>
  </si>
  <si>
    <t xml:space="preserve">between the cloud consumer (agency) and cloud provider for each of the </t>
  </si>
  <si>
    <t>service models discussed above.</t>
  </si>
  <si>
    <t xml:space="preserve">NOTE: When executing this SCSEM, the applicable test cases will be determined based on the service and deployment model of </t>
  </si>
  <si>
    <t>the agency's cloud environment.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</si>
  <si>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</si>
  <si>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</si>
  <si>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</si>
  <si>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</si>
  <si>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</si>
  <si>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</si>
  <si>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IRS Safeguards Cloud Computing Security Technical Memo Revision 3/14/13 Draft</t>
  </si>
  <si>
    <t xml:space="preserve">▪ Federal Risk and Authorization Management Program (FedRAMP) (http://www.gsa.gov/portal/category/102371) </t>
  </si>
  <si>
    <t>▪ NIST SP 800-125, Guide to Security for Full Virtualization Technologies, January 2011</t>
  </si>
  <si>
    <t xml:space="preserve">▪ NIST SP 800-145, The NIST Definition of Cloud Computing, September 2011 </t>
  </si>
  <si>
    <t xml:space="preserve">▪ NIST SP 800-146, Cloud Computing Synopsis and Recommendations, May 2012 </t>
  </si>
  <si>
    <t xml:space="preserve">▪ NIST SP 800-144, Guidelines on Security and Privacy in Public Cloud Computing </t>
  </si>
  <si>
    <t xml:space="preserve">▪ Cloud Security Alliance, Security Guidance for Critical Areas of Focus in Cloud Computing v3.0, 11/14/2011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</si>
  <si>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</si>
  <si>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</si>
  <si>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</si>
  <si>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</si>
  <si>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</si>
  <si>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</si>
  <si>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</si>
  <si>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</si>
  <si>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</si>
  <si>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</si>
  <si>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</si>
  <si>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</si>
  <si>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</si>
  <si>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</si>
  <si>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</si>
  <si>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</si>
  <si>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</si>
  <si>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</si>
  <si>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</si>
  <si>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</si>
  <si>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</si>
  <si>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</si>
  <si>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</si>
  <si>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</si>
  <si>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</si>
  <si>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</si>
  <si>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</si>
  <si>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</si>
  <si>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</si>
  <si>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</si>
  <si>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</si>
  <si>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</si>
  <si>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</si>
  <si>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</si>
  <si>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</si>
  <si>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</si>
  <si>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</si>
  <si>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</si>
  <si>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</si>
  <si>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Test ID</t>
  </si>
  <si>
    <t>NIST ID</t>
  </si>
  <si>
    <t>NIST Control Name</t>
  </si>
  <si>
    <t>Test Method</t>
  </si>
  <si>
    <t>Platform</t>
  </si>
  <si>
    <t>Test Objective</t>
  </si>
  <si>
    <t>Test Procedures</t>
  </si>
  <si>
    <t>Expected Results</t>
  </si>
  <si>
    <t>Actual Results</t>
  </si>
  <si>
    <t>Status</t>
  </si>
  <si>
    <t>Notes/Evidence</t>
  </si>
  <si>
    <t>Finding Statement (Internal Use Only)</t>
  </si>
  <si>
    <t>Reference</t>
  </si>
  <si>
    <t>Criticality</t>
  </si>
  <si>
    <t>Issue Code Mapping</t>
  </si>
  <si>
    <r>
      <t xml:space="preserve">Issue Code Mapping (Select </t>
    </r>
    <r>
      <rPr>
        <b/>
        <u/>
        <sz val="10"/>
        <rFont val="Arial"/>
        <family val="2"/>
      </rPr>
      <t>one</t>
    </r>
    <r>
      <rPr>
        <b/>
        <sz val="10"/>
        <rFont val="Arial"/>
        <family val="2"/>
      </rPr>
      <t xml:space="preserve"> to enter in column N)</t>
    </r>
  </si>
  <si>
    <t xml:space="preserve">Remediation Statement (Internal Use Only)         </t>
  </si>
  <si>
    <t>CAP Request Statement (Internal Use Only)</t>
  </si>
  <si>
    <t>Criticality Rating (Do Not Edit)</t>
  </si>
  <si>
    <t>CLD-01</t>
  </si>
  <si>
    <t>SA-4</t>
  </si>
  <si>
    <t>Acquisition Process</t>
  </si>
  <si>
    <t>Examine, Interview</t>
  </si>
  <si>
    <t>All</t>
  </si>
  <si>
    <t>The agency is using a FedRAMP authorized environment that matches the FedRAMP offering (e.g. SaaS, PaaS, IaaS) that the FTI resides in.</t>
  </si>
  <si>
    <t xml:space="preserve">1. Check the FedRAMP market place website and ensure the service used by the agency is listed on the site. 
https://marketplace.fedramp.gov/#!/products
2. Review agency contractor and/or vendor documentation for cloud environment and validate that agency is using FedRAMP-certified environment.
</t>
  </si>
  <si>
    <t>All cloud offerings (e.g., SaaS, PaaS, IaaS) used by the agency have undergone FedRAMP authorization.</t>
  </si>
  <si>
    <t xml:space="preserve">Each cloud service offering (e.g. SaaS, PaaS, IaaS) must be FedRAMP authorized. </t>
  </si>
  <si>
    <t>The cloud environment the agency is using has not received FedRAMP certification.</t>
  </si>
  <si>
    <t>Critical</t>
  </si>
  <si>
    <t>HSA18</t>
  </si>
  <si>
    <t>HSA18: Cloud vendor is not FedRAMP certified</t>
  </si>
  <si>
    <t xml:space="preserve">Obtain FedRAMP certification for the agency's cloud environment or move to a cloud provider that is FedRAMP compliant. </t>
  </si>
  <si>
    <t>To close this finding, please provide documented certification that the agency's cloud provider received FedRAMP certification with the agency's CAP.</t>
  </si>
  <si>
    <t>CLD-02</t>
  </si>
  <si>
    <t>AC-17</t>
  </si>
  <si>
    <t>Remote Access</t>
  </si>
  <si>
    <t>Interview</t>
  </si>
  <si>
    <t>1. Interview agency personnel to determine if the cloud provider maintains FTI or systems that process FTI offshore.</t>
  </si>
  <si>
    <r>
      <rPr>
        <sz val="10"/>
        <color rgb="FF000000"/>
        <rFont val="Arial"/>
        <family val="2"/>
      </rPr>
      <t xml:space="preserve">1. Review the location of the cloud vendor's data center(s). Determine if FTI resides in offshore locations. 2. If the service has offshore location capability, determine whether or not geo-fencing has been employed to ensure that FTI cannot be stored, processed, or transmitted at non-US locations.
</t>
    </r>
    <r>
      <rPr>
        <b/>
        <sz val="10"/>
        <color rgb="FF000000"/>
        <rFont val="Arial"/>
        <family val="2"/>
      </rPr>
      <t>NOTE:</t>
    </r>
    <r>
      <rPr>
        <sz val="10"/>
        <color rgb="FFFF0000"/>
        <rFont val="Arial"/>
        <family val="2"/>
      </rPr>
      <t xml:space="preserve"> Study which Cloud offering is being used and the agreement with the provider regarding off shore access.  FEDRAMP allows off shore access which conflicts with IRS Publication 1075.</t>
    </r>
  </si>
  <si>
    <t xml:space="preserve">1. FTI may not reside on systems or be processed by systems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</si>
  <si>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decreased to Significant</t>
  </si>
  <si>
    <t>The SLA between the agency and the cloud provider does not guarantee that the agency's FTI data will only reside in data centers within  continental United States.</t>
  </si>
  <si>
    <t>HRM4</t>
  </si>
  <si>
    <t>HRM4: FTI access from offshore</t>
  </si>
  <si>
    <t>Restrict the presence of FTI to systems inside of the United States territories, embassies or military installations. FTI may not be received, stored, processed or disposed via information technology systems located offshore.</t>
  </si>
  <si>
    <t>To close this finding, please provide a copy of the cloud agreement addressing offshore access with the agency's CAP.</t>
  </si>
  <si>
    <t>CLD-03</t>
  </si>
  <si>
    <t>PL-2</t>
  </si>
  <si>
    <t>System Security Plan</t>
  </si>
  <si>
    <t>The agency has submitted a Cloud Computing Notification Form to the IRS Office of Safeguards (see Publication 1075 Section 2.E.6.1 Cloud Computing) and a valid SSR is in place which reflects the cloud environment.</t>
  </si>
  <si>
    <t>Examine agency-provided documentation and validate the following requirements have been satisfied:
1. The agency has a valid SSR on file which documents the security procedures for transmitting and storing FTI with the cloud provider.
2. The agency has submitted a Cloud Notification Form to Safeguards.
Ensure the reviewer has a copy for further review and consideration with this SCSEM.</t>
  </si>
  <si>
    <t>1. The SSR is valid and describes the cloud environment.
2. The Cloud Notification Form has been submitted and was either approved or currently under review by Safeguards.</t>
  </si>
  <si>
    <t>The most recent SSR does not identify the O365 cloud environment and a 45-day notification has not been submitted to Safeguards.</t>
  </si>
  <si>
    <t>Moderate</t>
  </si>
  <si>
    <t>HMT16</t>
  </si>
  <si>
    <t>HMT16: Documentation does not exist</t>
  </si>
  <si>
    <t>Submit a Cloud Computing Notification Form to the IRS Office of Safeguards  (see Publication 1075 Section 9.4.1) and ensure a valid SSR is in place which reflects the cloud environment.</t>
  </si>
  <si>
    <t>CLD-04</t>
  </si>
  <si>
    <t>AC-3</t>
  </si>
  <si>
    <t>Access Enforcement</t>
  </si>
  <si>
    <t>FTI is labeled prior to introducing the data to the cloud.</t>
  </si>
  <si>
    <r>
      <t xml:space="preserve">1. Interview the agency and examine system documentation to determine how FTI is labeled prior to introducing the data to the cloud.  The agency must be able to verify with the cloud provider, at all times, where the FTI has traveled in the cloud and where it currently resides.
2. Examine system documentation and validate that technical processes are in place to label FTI prior to introducing the data to the cloud provider's network.
</t>
    </r>
    <r>
      <rPr>
        <b/>
        <sz val="10"/>
        <rFont val="Arial"/>
        <family val="2"/>
      </rPr>
      <t xml:space="preserve">Note: </t>
    </r>
    <r>
      <rPr>
        <sz val="10"/>
        <rFont val="Arial"/>
        <family val="2"/>
      </rPr>
      <t>IRS Publication 1075 recommends separating FTI from other information to the maximum extent possible. Organizing data in this manner will reduce the likelihood of unauthorized data access and disclosure. If complete separation is not possible, the agency must label FTI down to the data element level. Labeling must occur prior to introducing the data to the cloud.</t>
    </r>
  </si>
  <si>
    <t>1. System documentation demonstrates that FTI is labeled prior to introduction into the cloud.
If FTI data is comingled with non-FTI data ensure the FTI data meets IRS requirements on comingling data. (All FTI is clearly identified and auditing must be turned on.) Comingled FTI is identified at the data element level in the back-end of the cloud provider's service.
2. The cloud solution provides a technical process to ensure FTI is labeled appropriately.</t>
  </si>
  <si>
    <t>FTI is not labeled prior to introduction into the cloud.</t>
  </si>
  <si>
    <t>Significant</t>
  </si>
  <si>
    <t>HAC54</t>
  </si>
  <si>
    <t>HAC54: FTI is not properly labeled in the cloud environment</t>
  </si>
  <si>
    <t>Develop and implement system documentation that demonstrates FTI is labeled prior to introduction into the cloud.</t>
  </si>
  <si>
    <t>To close this finding, please provide a copy of system documentation that enforces labeling of FTI prior to being introduced into the cloud with the agency's CAP.</t>
  </si>
  <si>
    <t>CLD-05</t>
  </si>
  <si>
    <t>RA-3</t>
  </si>
  <si>
    <t>Risk Assessment</t>
  </si>
  <si>
    <t>Examine</t>
  </si>
  <si>
    <t>The agency conducted a risk assessment prior to placing FTI in a cloud environment, and annually thereafter.</t>
  </si>
  <si>
    <t>Examine the agency's cloud Risk Assessment. Verify the following conditions are met pertaining to the Risk Assessment document.
1. The Risk Assessment is consistent with the NIST 800-53 Risk Management framework and includes the assessment of the following:
• Awareness of where sensitive data is stored and transmitted across applications, databases, servers and network infrastructure
• Compliance with defined retention periods and end-of-life disposal requirements
• Data classification and protection from unauthorized use, access, loss, destruction, and falsification
2. The agency conducted a Risk Assessment prior to implementing the cloud environment.
3. The agency has stated in its policy that the Risk Assessment will be evaluated and updated on an annual basis, at a minimum.</t>
  </si>
  <si>
    <t>1. The Risk Assessment is consistent with the NIST 800-53 Risk Management framework.
2. The agency conducted a Risk Assessment prior to implementing the cloud environment.
3. The agency has stated in its policy that the Risk Assessment will be evaluated and updated on an annual basis, at a minimum.</t>
  </si>
  <si>
    <t>Risk assessments is not performed according to IRS Publication 1075 requirements.</t>
  </si>
  <si>
    <t>HRA1
HRA7</t>
  </si>
  <si>
    <t>HRA1: Risk assessments are not performed
HRA7: Risk assessments are performed but not in accordance with Pub 1075 parameters</t>
  </si>
  <si>
    <t xml:space="preserve">Conduct an annual risk assessment consistent with the NIST 800-30 Risk Management framework and includes the assessment of the following: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
</t>
  </si>
  <si>
    <t>To close this finding, please provide a copy of the agency's Risk Assessment that contains the following elements: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t>
  </si>
  <si>
    <t>CLD-06</t>
  </si>
  <si>
    <t>The agency has established security policies and procedures based on IRS Publication 1075 for how FTI is stored, handled, and accessed inside the cloud through a legally binding contract or SLA with their third party cloud provider.</t>
  </si>
  <si>
    <t>Examine agency documentation and validate that an SLA agreement is in place and adheres to Publication 1075 Section 2.C.9.
- The data center is considered a contractor of the agency receiving FTI.
- Provide written notification to the data center that they are subject to Publication 1075 requirements.
- The agency will conduct an internal inspection of the data center every 18 months.
- Employees of the data center must receive disclosure awareness training.
- The data center is subject to data breach incident reporting requirements
- Publication 1075 Exhibit 7 language is included in the contract.
- Identify responsibilities to notify 45 days in advance of changes to contractor/sub-contractor employees.</t>
  </si>
  <si>
    <t>The agency has instituted an SLA which adheres to the requirements of Publication 1075 Section 2.C.9.</t>
  </si>
  <si>
    <t>Note: Please let the DES know they need to check for training/background checks for CSP employees.</t>
  </si>
  <si>
    <t>The service level agreement (SLA) is not written to satisfy IRS Publication 1075 requirements.</t>
  </si>
  <si>
    <t>HSA15</t>
  </si>
  <si>
    <t>HSA15: FTI contracts do not contain all security requirements</t>
  </si>
  <si>
    <t>Update the SLA agreement / contract in place to include and adhere to the following:
A) The data center is considered a contractor of the agency receiving FTI.
B) Provide written notification to the data center that they are subject to Publication 1075 requirements.
C) The agency will conduct an internal inspection of the data center every 18 months.
D) Employees of the data center must receive disclosure awareness training.
E) The data center is subject to data breach incident reporting requirements
F) Publication 1075 Exhibit 7 language is included in the contract.
G) Identify responsibilities to notify 45 days in advance of changes to contractor/sub-contractor employees.</t>
  </si>
  <si>
    <t>To close this finding, institute an SLA which adheres to all the aforementioned requirements of Publication 1075 Section 5.4.2 with the agency's CAP.</t>
  </si>
  <si>
    <t>CLD-07</t>
  </si>
  <si>
    <t>MP-6</t>
  </si>
  <si>
    <t>Media Sanitization</t>
  </si>
  <si>
    <t>Storage devices where FTI has resided must be securely sanitized and/or destroyed using methods acceptable by National Security Agency/Central Security Service (NSA/CSS). This requirement must be included in the SLA.</t>
  </si>
  <si>
    <t>Examine system documentation issued by the cloud provider.  Validate that relieved assets (e.g. disk drives and other removable media) is properly sanitized or destroyed prior to release.  Acceptable physical destruction methods would include disintegration, incineration, pulverizing, shredding, or melting. Repurposed media must be purged to ensure no residual FTI remains on the device.
If the storage device will no longer be in service, the residual data must be purged using Secure Erase or through degaussing using a NSA/CSS approved degausser.</t>
  </si>
  <si>
    <t>Relieved assets are properly sanitized or destroyed prior to release. A certification from the cloud provider must be sent to the agency.</t>
  </si>
  <si>
    <t>The agency does not Sanitize and destroy all removable media prior to release. Or obtain  a certification from the cloud provider that relieved assets are properly sanitized or destroyed prior to release.</t>
  </si>
  <si>
    <t>HMP1</t>
  </si>
  <si>
    <t>HMP1: Media sanitization is not sufficient</t>
  </si>
  <si>
    <t>Sanitize and destroy all removable media prior to release. Obtain a certification from the cloud provider that relieved assets are properly sanitized or destroyed prior to release.</t>
  </si>
  <si>
    <t>To close this finding, provide a copy of system documentation from the cloud provider that states released assets are sanitized and destroyed prior to release with the agency's CAP.</t>
  </si>
  <si>
    <t>CLD-08</t>
  </si>
  <si>
    <t>CA-2</t>
  </si>
  <si>
    <t>Security Assessments</t>
  </si>
  <si>
    <t>Independent reviews and assessments shall be performed at least annually, or at planned intervals, to ensure the organization is compliant with policies, procedures, standards and applicable regulatory requirements (i.e., internal/external audits, certifications, vulnerability and penetration testing)</t>
  </si>
  <si>
    <r>
      <t xml:space="preserve">Examine agency policy and procedures and validate that the agency implements a third-party assessment process to ensure proper implementation of security controls provided by the cloud provider or receives and annually reviews the 3PAO reports for a FedRAMP-certified cloud vendor environment.
</t>
    </r>
    <r>
      <rPr>
        <sz val="10"/>
        <color indexed="10"/>
        <rFont val="Arial"/>
        <family val="2"/>
      </rPr>
      <t>Note: If the system being reviewed is a FedRamp certified MS Office 365, AWS, Google, Azure implementation the control is N/A.</t>
    </r>
  </si>
  <si>
    <t>The agency has contracted with a third party to conduct independent assessments of the cloud provider's security control implementation or the agency receives and annually reviews the 3PAO reports for the FedRAMP-certified cloud vendor environment.</t>
  </si>
  <si>
    <t>A third-party independent assessment of the cloud providers security control implementation has not been conducted.</t>
  </si>
  <si>
    <t>HCA4</t>
  </si>
  <si>
    <t>HCA4: No third party verification of security assessments</t>
  </si>
  <si>
    <t>Contract with a third party to conduct independent assessments of the cloud provider's security control implementation or to receive and perform annual reviews of the 3PAO reports for the FedRAMP-certified cloud vendor environment.</t>
  </si>
  <si>
    <t>CLD-09</t>
  </si>
  <si>
    <t>SaaS</t>
  </si>
  <si>
    <t>The agency shall have in writing, documented in the SLA, the requirement for the cloud provider to maintain the security and configuration settings on the hardware and software supporting the service.</t>
  </si>
  <si>
    <t>Examine the SLA agreed to between the agency and the cloud provider. Ensure the agreement stipulates that the cloud provider is responsible for maintaining all equipment, software and devices which support the SaaS product. This includes the installation of software updates, patches and firmware.</t>
  </si>
  <si>
    <t>The SLA requires the cloud provider to ensure systems are maintained with the latest vendor released software updates, patches and firmware.</t>
  </si>
  <si>
    <t>The SLA agreement and/or contract does not include requiring the cloud provider to ensure systems are maintained with the latest vendor released software updates, patches and firmware.</t>
  </si>
  <si>
    <t>HSI2
HSI27</t>
  </si>
  <si>
    <t>HSI2: System patch level is insufficient
HSI27: Critical security patches have not been applied</t>
  </si>
  <si>
    <t>Update and implement the requirements of the SLA agreement and/or contract to include requiring the cloud provider to ensure systems are maintained with the latest vendor released software updates, patches and firmware.</t>
  </si>
  <si>
    <t>To close this finding, please provide a copy of the updated SLA agreement and/or contract with the agency's CAP.</t>
  </si>
  <si>
    <t>CLD-10</t>
  </si>
  <si>
    <t>IR-5, IR-6</t>
  </si>
  <si>
    <t>Incident Monitoring and Reporting</t>
  </si>
  <si>
    <t>The agency should ensure that all security incidents, including incidents which could potentially indicate an unauthorized access or disclosure of FTI are reported to the cloud provider's Incident Response contact.  Additionally, the agency's Incident Response Team should be notified.
The agency should have the ability to have some monitoring capabilities provided by the cloud agency to perform queries on user activity.</t>
  </si>
  <si>
    <t>Examine agency policy and procedures. Validate that procedures require agency staff to report suspected incidents to the agency's Incident Response Team as well as the cloud provider via an agreed upon method designated in the SLA.
The agency must also include, within the SLA, a requirement to contact the agency immediately upon discovery of an event of a potential incident involving FTI in accordance with Publication 1075, Section 10.</t>
  </si>
  <si>
    <t>Agency policy requires incidents to be reported to the agency Incident Response Team as well as the cloud provider.</t>
  </si>
  <si>
    <t>The agency policy does not require incidents to be reported to the agency Incident Response Team as well as the cloud provider.</t>
  </si>
  <si>
    <t>HIR2</t>
  </si>
  <si>
    <t>HIR2: Incident response plan is not sufficient</t>
  </si>
  <si>
    <t>Update and implement the requirements of the SLA agreement and/or contract to include incidents to be reported to the agency Incident Response Team as well as the cloud provider.</t>
  </si>
  <si>
    <t>CLD-11</t>
  </si>
  <si>
    <t>IA-2</t>
  </si>
  <si>
    <t>Identification and Authentication (Organizational Users)</t>
  </si>
  <si>
    <t>The agency shall require multi-factor authentication for all accounts accessing the cloud since this access constitutes a remote access environment.</t>
  </si>
  <si>
    <t xml:space="preserve">Examine agency policy and procedures regarding cloud authentication. Verify that multi-factor authentication is required for administrators and nonprivileged accounts such that one of the factors is provided by a device separate from the system gaining access. </t>
  </si>
  <si>
    <t>Multi-factor authentication is in use.</t>
  </si>
  <si>
    <t>The agency does not require multi-factor authentication for all accounts accessing the cloud.</t>
  </si>
  <si>
    <t>Note: If MFA is not used for remote access upgrade to critical. 
NISTIR 8149 under Multi-Factor Authentication NIST SP 800-63-3</t>
  </si>
  <si>
    <t>HRM1</t>
  </si>
  <si>
    <t>HRM1: Multi-factor authentication is not required for external or remote access
HAC64:Multi-factor authentication is not required for internal privileged and non-privileged access</t>
  </si>
  <si>
    <t>Configure multi-factor authentication for all accounts accessing the cloud since this access constitutes a remote access environment.</t>
  </si>
  <si>
    <t>To close this finding, please provide a copy of the policy and procedures regarding cloud authentication with the agency's CAP.</t>
  </si>
  <si>
    <t>CLD-12</t>
  </si>
  <si>
    <t>IA-4</t>
  </si>
  <si>
    <t>Identifier Management</t>
  </si>
  <si>
    <t>The agency is responsible for managing usernames.</t>
  </si>
  <si>
    <t>Examine agency policy and procedures regarding identifier management through the cloud service. The agency should ensure that the following are met: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</si>
  <si>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The agency manages identifiers to the criteria in the test procedures.</t>
  </si>
  <si>
    <t>Account management procedures are not implemented.</t>
  </si>
  <si>
    <t>HAC7
HAC37</t>
  </si>
  <si>
    <t>HAC7: Account management procedures are not in place
HAC37: Account management procedures are not implemented</t>
  </si>
  <si>
    <t>Document the following identifier management requirements for agency account management policies and procedures: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</si>
  <si>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CLD-13</t>
  </si>
  <si>
    <t>IA-5</t>
  </si>
  <si>
    <t>Authenticator Management</t>
  </si>
  <si>
    <t>The agency is responsible for managing information system authenticators for users.</t>
  </si>
  <si>
    <t>Examine agency policy and procedures regarding authenticator management through the cloud service.  The agency should ensure that the following are met:
(a) verifying, as part of the initial password distribution, the identity of the individual receiving the authenticator;
(b) establishing initial password content for authenticators defined by the agency;
(c) password requirements with a minimum length of 14 characters in a combination of alpha and numeric or special characters;
(d) implementing administrative procedures for initial password distribution for lost/compromised, or damaged authenticators, and for revoking authenticators;
(e) changing default content of authenticators upon information system installation;
(f) restricting the reuse of passwords to 24 passwords remembered;
(g) changing/refreshing passwords every 90 days for standard users and privileged users;
(h) requiring users to take specific measures to safeguard authenticators.</t>
  </si>
  <si>
    <t>The agency manages password authenticators to the criteria in the test procedures.</t>
  </si>
  <si>
    <t>Password authenticators managed through the cloud do not meet IRS Publication 1075 requirements.</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</si>
  <si>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</si>
  <si>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</si>
  <si>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Configure password settings to comply with the following IRS Publication 1075, Section 9.3.7.5 requirements:
(i) minimum password length is at least Fourteen characters, 
(ii) at least one numeric and one special character, 
(iii) mixture of at least one upper and one lower case letter, 
(iv) storage and transmission of passwords only when encrypted, 
(v) password minimum lifetime is one day, 
(vi) standard  and privileged accounts passwords to be changed at least every 90 days, 
(vii) prevention of password reuse for 24 generations, and 
(viii) permission to use of a temporary password for system logons requiring an immediate change to a permanent password.</t>
  </si>
  <si>
    <t>To close this finding, please provide screenshots showing the aforementioned password parameter settings have been applied with the agency's CAP.</t>
  </si>
  <si>
    <t>CLD-14</t>
  </si>
  <si>
    <t>IA-6</t>
  </si>
  <si>
    <t>Authenticator Feedback</t>
  </si>
  <si>
    <t>The agency should ensure authenticator feedback is provided in a secure manner to protect information from possible exploitation/use by unauthorized individuals.</t>
  </si>
  <si>
    <t>Interview the System Administrator (SA) and ask if the cloud service displays the user or service account password during input or after authentication.</t>
  </si>
  <si>
    <t>The information system obscures feedback of authentication information during the authentication process to protect the information from possible exploitation/use by unauthorized individuals.</t>
  </si>
  <si>
    <t>Passwords are displayed on screen when entered.</t>
  </si>
  <si>
    <t>HPW8</t>
  </si>
  <si>
    <t>HPW8: Passwords are displayed on screen when entered</t>
  </si>
  <si>
    <t>Ensure the cloud service obscures the user or service account password during input or after authentication.</t>
  </si>
  <si>
    <t>To close this finding, please provide a screenshot showing passwords are obscured during input with the agency's CAP.</t>
  </si>
  <si>
    <t>CLD-15</t>
  </si>
  <si>
    <t>AC-2</t>
  </si>
  <si>
    <t>Account Management</t>
  </si>
  <si>
    <t>The agency shall be responsible for managing account access to the cloud service and document the following requirements in the agency's account management procedures.</t>
  </si>
  <si>
    <t>Examine agency account management policy and procedures.  Ensure the procedures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 to-know/need-to-share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</si>
  <si>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The agency's account management practices meet the documented  procedures. Only users which require access are provided with access. Accounts are reviewed for proper privileges and those that are not needed are suspended or disabled as needed.</t>
  </si>
  <si>
    <t>HAC37
HAC8
HAC41
HAC10</t>
  </si>
  <si>
    <t>HAC37: Account management procedures are not implemented
HAC8: Accounts are not reviewed periodically for proper privileges
HAC41: Accounts are not removed or suspended when no longer necessary
HAC10: Accounts do not expire after the correct period of inactivity</t>
  </si>
  <si>
    <t>Develop agency account management policy and procedures that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 to-know/need-to-share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</si>
  <si>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CLD-16</t>
  </si>
  <si>
    <t>The agency shall implement automated mechanisms to support the management of account management.</t>
  </si>
  <si>
    <t>Interview the agency administrator and identify how the agency manages user accounts. User account management should be performed centrally.  Therefore, changes to the account (e.g. account disabling and permission changes) will be made globally.</t>
  </si>
  <si>
    <t>The agency has not implemented automated mechanisms to support account management.</t>
  </si>
  <si>
    <t>HAC60</t>
  </si>
  <si>
    <t>HAC60: Agency does not centrally manage access to third party environments</t>
  </si>
  <si>
    <t xml:space="preserve">Implement automated mechanisms to support the management of account management. </t>
  </si>
  <si>
    <t>CLD-17</t>
  </si>
  <si>
    <t>The agency shall automatically disable inactive user accounts after 120 days of inactivity.</t>
  </si>
  <si>
    <t>Obtain a listing of user accounts and  last login information.
1. Examine the list of application user accounts to identify all users that have not authenticated in the past 120 days.</t>
  </si>
  <si>
    <t>1. All accounts found that have not authenticated in the past 120 days are disabled.</t>
  </si>
  <si>
    <t>Accounts are not disabled after 120 days.</t>
  </si>
  <si>
    <t>HAC10</t>
  </si>
  <si>
    <t>HAC10: Accounts do not expire after the correct period of inactivity</t>
  </si>
  <si>
    <t>Disable all accounts found that have not authenticated in the past 120 days.</t>
  </si>
  <si>
    <t>CLD-18</t>
  </si>
  <si>
    <t>The agency shall be responsible for automatically auditing account creation, modification, disabling, and termination actions, and notifying, as required, appropriate individuals using the automated account management feature.</t>
  </si>
  <si>
    <t>1. Interview the administrator.  Validate the agency's account management audit records are review on a routine basis.
2. Interview the administrator and verify the agency performs routine audits of system accounts, reviewing user permissions for appropriateness.</t>
  </si>
  <si>
    <t xml:space="preserve">1. Account management functions are audited and reviewed on a routine basis.
2. User account permissions are review at least annually for appropriateness </t>
  </si>
  <si>
    <t>User account permissions are not reviewed at least annually.</t>
  </si>
  <si>
    <t>HAU6</t>
  </si>
  <si>
    <t>HAU6: System does not audit changes to access control settings</t>
  </si>
  <si>
    <t>Audit changes to access control settings on a regular basis and review user account permissions annually.</t>
  </si>
  <si>
    <t>CLD-19</t>
  </si>
  <si>
    <t>The agency is responsible for establishing groups and permissions in the cloud service, ensuring that authorizations are approved, and ensuring the process is performed in accordance with the applicable agency policy.</t>
  </si>
  <si>
    <t>Interview the administrator and validate if users are grouped based on similar business requirements.  The agency shall maintain user groups based on the roles established for the end-user.</t>
  </si>
  <si>
    <t>User groups are maintained for users with access to FTI. User groups are defined based on the business needs of the agency.</t>
  </si>
  <si>
    <t>Accounts have not been created using user roles.</t>
  </si>
  <si>
    <t>HAC9</t>
  </si>
  <si>
    <t>HAC9: Accounts have not been created using user roles</t>
  </si>
  <si>
    <t>Create accounts using user roles.</t>
  </si>
  <si>
    <t>To close this finding, please provide evidence that user groups are based on the roles established for the end-user with the agency's CAP.</t>
  </si>
  <si>
    <t>CLD-20</t>
  </si>
  <si>
    <t>AC-4</t>
  </si>
  <si>
    <t>Information Flow Enforcement</t>
  </si>
  <si>
    <t>Software, data, and services that receive, transmit, process, or store FTI must be isolated within the cloud environment so that other cloud customers sharing physical or virtual space cannot access other customer data or applications.</t>
  </si>
  <si>
    <t>1. Interview the Agency POC and obtain details on how FTI is isolated in the cloud environment.
2. Examine system documentation to verify that FTI stored and accessed in the cloud is segregated from other data. This information may be contained in the contract, Service Level Agreement or specific system documentation.
If FTI is not clearly isolated, identify how the agency and cloud-provider solution separates FTI to the maximum extent possible, per Publication 1075, Section 3.3.1.</t>
  </si>
  <si>
    <t>1: The cloud provider separates FTI from other customer information to the maximum extent possible.</t>
  </si>
  <si>
    <t>The cloud provider does not separate agency's FTI from other customer information.</t>
  </si>
  <si>
    <t>HAC55</t>
  </si>
  <si>
    <t>HAC55: FTI is not properly isolated in the cloud environment</t>
  </si>
  <si>
    <t>Separate FTI data from other customer information to the maximum extent possible.</t>
  </si>
  <si>
    <t>To close this finding, please provide a copy of system documentation verifying that FTI stored and accessed in the cloud is segregated from other data with the agency's CAP.</t>
  </si>
  <si>
    <t>CLD-21</t>
  </si>
  <si>
    <t>AC-5</t>
  </si>
  <si>
    <t>Separation of Duties</t>
  </si>
  <si>
    <t>The agency shall, to the extent possible, separate roles and responsibilities for access to the cloud service. (e.g. the same individual that is performing account management functions is not an end-user with responsibilities of handling FTI data).  Separation of duties shall be documented in agency policy.</t>
  </si>
  <si>
    <t>1. Interview the Administrator to identify the following:
• Personnel that review and clear audit logs
• Personnel that perform non-audit administration.
2. Interview the Administrator to identify the following:
• Personnel that create, modify, and delete access control rules
• Personnel that perform either data entry or application programming.
3. Interview the Administrator to identify the following: 
• Personnel that have access as a security administrator</t>
  </si>
  <si>
    <t>1. Personnel who review and clear audit logs are separate from personnel that perform non-audit administration.
2. Personnel who create, modify, and delete access control rules are separate from personnel that perform data entry or application programming.
3. Personnel with security administration do not have access to input, process, or approve transactions; do not have access to more than application security administration functions and are prevented from accessing production data.</t>
  </si>
  <si>
    <t>Personnel who review and clear audit logs are not separate from personnel that perform non-audit administration.</t>
  </si>
  <si>
    <t>HAC12</t>
  </si>
  <si>
    <t>HAC12: Separation of duties is not in place</t>
  </si>
  <si>
    <t>Implement separation of duties and ensure personnel who review and clear audit logs are separate from personnel that perform non-audit administration.</t>
  </si>
  <si>
    <t>CLD-22</t>
  </si>
  <si>
    <t>AC-6</t>
  </si>
  <si>
    <t>Least Privilege</t>
  </si>
  <si>
    <t>The agency should employ the concept of least privilege, allowing only authorized access for users which are necessary to accomplish assigned tasks in accordance with the agency's mission and business function when; assigning elevated access to users, such as administrators, assigning users to groups, and assigning permissions to groups and roles.</t>
  </si>
  <si>
    <t>1. Obtain a sampling of users with access to the cloud environment which accesses FTI. Interview the administrator and validate the appropriateness of the users access.</t>
  </si>
  <si>
    <t>Only appropriate users have access to the environment.</t>
  </si>
  <si>
    <t>User access was not established with concept of least privilege.</t>
  </si>
  <si>
    <t>HAC11</t>
  </si>
  <si>
    <t>HAC11: User access was not established with concept of least privilege</t>
  </si>
  <si>
    <t>Establish user access using the concept of least privilege.</t>
  </si>
  <si>
    <t>To close this finding, please provide a sampling of users with access to the cloud environment containing FTI along with validation for each user explaining why their authorized access is necessary to accomplish assigned tasks in accordance with the agency's mission and business function. Please provide this for users with  elevated access, such as administrators, users assigned to groups, and users with group and role permissions.</t>
  </si>
  <si>
    <t>CLD-23</t>
  </si>
  <si>
    <t>AC-7</t>
  </si>
  <si>
    <t>Unsuccessful Login Attempts</t>
  </si>
  <si>
    <t>The agency shall require in the SLA a requirement to enforce account lockout feature after 3 unsuccessful attempts.</t>
  </si>
  <si>
    <t>1. Examine system documentation and validate that the cloud solution forces an account lockout capability after 3 unsuccessful login attempts.</t>
  </si>
  <si>
    <t>1. The system locks a user account after 3 unsuccessful login attempts.</t>
  </si>
  <si>
    <t>The system is not set to lock a user account after 3 unsuccessful login attempts.</t>
  </si>
  <si>
    <t>HAC15</t>
  </si>
  <si>
    <t>HAC15: User accounts not locked out after 3 unsuccessful login attempts</t>
  </si>
  <si>
    <t>Configure the cloud solution to force an account lockout capability after 3 unsuccessful login attempts.</t>
  </si>
  <si>
    <t>To close this finding, please provide evidence that an account lockout after 3 unsuccessful logon attempts has been applied with the agency's CAP.</t>
  </si>
  <si>
    <t>CLD-24</t>
  </si>
  <si>
    <t>AC-8</t>
  </si>
  <si>
    <t>System Use Notification</t>
  </si>
  <si>
    <t>The agency is responsible for requiring a warning banner prior to accessing the cloud environment.</t>
  </si>
  <si>
    <t>1. The cloud solution should display the approved system use notification message or banner before granting access to the system.
2.Verify the solution retains the notification message or banner on the screen until the user takes explicit actions to log on to or further access the information system.
3. Verify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</si>
  <si>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1. The system displays a warning banner prior to granting access.
2.  The user is required to take action on the banner prior to proceeding with access.
3. The banner is compliant with IRS Publication 1075.</t>
  </si>
  <si>
    <t>An IRS compliant warning banner does not exist within the cloud solution. Or The banner is not  compliant with IRS Publication 1075.</t>
  </si>
  <si>
    <t>Limited</t>
  </si>
  <si>
    <t>HAC14
HAC38</t>
  </si>
  <si>
    <t>HAC14: Warning banner is insufficient
HAC38: Warning banner does not exist</t>
  </si>
  <si>
    <t>Configure the cloud solution to display a warning banner that is compliant with IRS Publication 1075 guidelines and includes the following four elements:
A) The system contains US government information.
B) Users' actions are monitored and audited.
C) Unauthorized use of the system is prohibited. 
D) Unauthorized use of the system is subject to criminal and civil penalties.</t>
  </si>
  <si>
    <t>CLD-25</t>
  </si>
  <si>
    <t>AC-11</t>
  </si>
  <si>
    <t>Device Lock</t>
  </si>
  <si>
    <t>The agency is required to implement a session lock capability on the end-user workstation (e.g. screensavers) after 15 minutes of inactivity.
The cloud provider is required to implement a session lock capability on the application or webpage after 15 minutes of inactivity.</t>
  </si>
  <si>
    <t>1. Examine system documentation and test the end-user workstation to validate that the workstation session is locked after 15 minutes of inactivity.
2. Examine system documentation provided by the cloud provider and test to cloud solution. Validate the application or webpage locks the user session after 15 minutes of inactivity.</t>
  </si>
  <si>
    <t>1 &amp; 2.  Sessions to the cloud environment are locked after 15 minutes of inactivity.</t>
  </si>
  <si>
    <t>User sessions do not lock after the Publication 1075 required timeframe.</t>
  </si>
  <si>
    <t>HAC2</t>
  </si>
  <si>
    <t>HAC2: User sessions do not lock after the Publication 1075 required timeframe</t>
  </si>
  <si>
    <t>Configure management sessions to lock out every 10 minutes.</t>
  </si>
  <si>
    <t>CLD-26</t>
  </si>
  <si>
    <t>AC-12</t>
  </si>
  <si>
    <t>Session Termination</t>
  </si>
  <si>
    <t>The agency is required to implement a session termination capability after 30 minutes of inactivity.
The cloud provider is required to implement a session termination capability on the application or webpage after 30 minutes of inactivity.</t>
  </si>
  <si>
    <t>1. Examine system documentation and test the end-user workstation to validate that the workstation session is terminated after 30 minutes of inactivity.
2. Examine system documentation provided by the cloud provider and test to cloud solution. Validate the application or webpage terminates the user session after 30 minutes of inactivity.</t>
  </si>
  <si>
    <t>1 &amp; 2. Sessions to the cloud environment are terminated after 30 minutes of inactivity.</t>
  </si>
  <si>
    <t>Sessions to the cloud environment are not terminated after 30 minutes of inactivity.</t>
  </si>
  <si>
    <t>HRM5</t>
  </si>
  <si>
    <t>HRM5: User sessions do not terminate after the Publication 1075 period of inactivity</t>
  </si>
  <si>
    <t>Configure workstation, applications or webpage sessions to terminate after 30 minutes of inactivity.</t>
  </si>
  <si>
    <t>CLD-27</t>
  </si>
  <si>
    <t>The agency documents approved connection methods to the cloud environment and monitors the connection methods for unauthorized access.</t>
  </si>
  <si>
    <t>Examine agency remote access policy and procedures. Ensure the agency documents approved and unapproved methods for connecting to the cloud environment (e.g. access only permitted from agency network).
Interview the Administrator and determine how the agency monitors connectivity for unauthorized use.</t>
  </si>
  <si>
    <t>Remote access policy and procedures define approved and prohibited methods for connecting to the cloud environment.
The agency monitors access for unauthorized use.</t>
  </si>
  <si>
    <t>Remote access policy and procedures defining approved and prohibited methods for connecting to the cloud environment are not documented.</t>
  </si>
  <si>
    <t>HRM7
HRM18</t>
  </si>
  <si>
    <t>HRM7: The agency does not adequately control remote access to its systems
HRM18: Remote access policies are not sufficient</t>
  </si>
  <si>
    <t>Document remote access policy and procedures to define approved and prohibited methods for connecting to the cloud environment.</t>
  </si>
  <si>
    <t>To close this finding, please provide a copy of the remote access policy and procedures with the agency's CAP.</t>
  </si>
  <si>
    <t>CLD-28</t>
  </si>
  <si>
    <t>AC-20</t>
  </si>
  <si>
    <t>Use of External Information Systems</t>
  </si>
  <si>
    <t>The agency should prohibit the ability for personnel or contractors to used non-agency sanctioned devices to connect to the cloud infrastructure.</t>
  </si>
  <si>
    <t>Examine agency documentation and assess the following:
1. The agency documents in policy that non-agency devices are prohibited from accessing the agency's systems and data.
2. The agency and cloud provider prevents non-agency devices for accessing the cloud environment through technical mechanisms. Non-agency devices may include, but are not limited to, the following:
- Contractor Computers
- Smart Phones
- Tablet Computers</t>
  </si>
  <si>
    <t>1. The agency has documented in policy that non-agency devices are prohibited from accessing agency systems or data.
2. The agency and/or cloud provider restricts access through technical mechanisms to authorized agency devices only.</t>
  </si>
  <si>
    <t>The agency and/or cloud provider does not restrict access to the cloud environment through technical mechanisms to authorized agency devices only.</t>
  </si>
  <si>
    <t>HRM3</t>
  </si>
  <si>
    <t>HRM3: FTI access from personal devices</t>
  </si>
  <si>
    <t>Prohibit the ability for personnel or contractors to used non-agency sanctioned devices to connect to the cloud infrastructure.</t>
  </si>
  <si>
    <t>To close this finding, please provide a copy of the security policy and procedures regarding restricting access through technical mechanisms to only authorized agency devices with the agency's CAP.</t>
  </si>
  <si>
    <t>CLD-29</t>
  </si>
  <si>
    <t>AU-11</t>
  </si>
  <si>
    <t>Audit Record Retention</t>
  </si>
  <si>
    <t>The agency is responsible for exporting reports to retain in accordance with the agency applicable records retention policy.</t>
  </si>
  <si>
    <t>Examine the agency's cloud SLA. Ensure the agency has the ability to generate security log reports for agency retention.</t>
  </si>
  <si>
    <t>The agency has the ability to generate security log reports and retain them for further evaluation.
Retention logs are maintained per agency retention requirements.</t>
  </si>
  <si>
    <t>The agency does not have the ability to generate security log reports and retain them for further evaluation.</t>
  </si>
  <si>
    <t>HAU9</t>
  </si>
  <si>
    <t>HAU9: No log reduction system exists</t>
  </si>
  <si>
    <t>Retain generated security log reports per IRS Publication 1075 requirements.</t>
  </si>
  <si>
    <t>CLD-30</t>
  </si>
  <si>
    <t>AU-2</t>
  </si>
  <si>
    <t>Auditable Events</t>
  </si>
  <si>
    <t>The cloud solution audits system and user activities in compliance with IRS Publication 1075 Exhibit 9, System Audit Management Guidelines and protects audit log data to the maximum extent possible.</t>
  </si>
  <si>
    <t>1. Examine audit procedures to ensure the following events are recorded:
(i) all successful &amp; unsuccessful login and logoff attempts. (ii) all actions, connections and requests performed by privileged users and functions (iii) changes to user and file rights permissions. (iv) creation, modification and deletion of objects, groups &amp; accounts. (v) the date, time, event type, associated user or system account. (vi) startup and shutdown functions. (vii) enabling or disabling of audit report generation services.
2. Examine audit policy and procedures and validate that the cloud provider protects audit log data from modification and restricted to personnel required to have access.</t>
  </si>
  <si>
    <t>1.  Audit events are captured per the requirements outlined in the test procedures.
2. Audit log data is protected from unauthorized access.</t>
  </si>
  <si>
    <t>Audit events are not captured per Publication 1075 requirements.</t>
  </si>
  <si>
    <t>HAU17
HAU10</t>
  </si>
  <si>
    <t>HAU17: Audit logs do not capture sufficient auditable events
HAU10: Audit logs are not properly protected</t>
  </si>
  <si>
    <t>Configure auditing to capture the following events:
i) all successful and unsuccessful login and logoff attempts
(ii) all actions, connections and requests performed by privileged users and functions 
(iii) changes to user and file rights permissions
(iv) creation, modification and deletion of objects, groups and accounts
(v) the date, time, event type, associated user or system account
(vi) startup and shutdown functions
(vii) enabling or disabling of audit report generation services</t>
  </si>
  <si>
    <t>CLD-31</t>
  </si>
  <si>
    <t>AU-3</t>
  </si>
  <si>
    <t>Content of Audit Records</t>
  </si>
  <si>
    <t>The agency should review the log content provided by the Reporting API and the revision histories to determine whether the content meets IRS logging requirements.</t>
  </si>
  <si>
    <t>1. Examine audit procedures to ensure the following elements are contained in the audit events from AU-2.
(i) date and time of the event; (ii) the component of the information system (e.g., software component, hardware component) where the event occurred; (iii) type of event; (iv) user/subject identity; and (v) the outcome (success or failure) of the event.</t>
  </si>
  <si>
    <t>Auditing is configured to meet all requirements within the operating systems capabilities.</t>
  </si>
  <si>
    <t>HAU22</t>
  </si>
  <si>
    <t>HAU22: Content of audit records is not sufficient</t>
  </si>
  <si>
    <t>Configure auditing to capture the following events:
(i) date and time of the event; 
(ii) the component of the information system (e.g., software component, hardware component) where the event occurred; 
(iii) type of event; 
(iv) user/subject identity; and 
(v) the outcome (success or failure) of the event.</t>
  </si>
  <si>
    <t>CLD-32</t>
  </si>
  <si>
    <t>AU-4</t>
  </si>
  <si>
    <t>Audit Storage Capacity</t>
  </si>
  <si>
    <t>The agency shall require the cloud provider to implement a sufficient amount of audit storage capacity to record all necessary auditable items.</t>
  </si>
  <si>
    <r>
      <t xml:space="preserve">1. Examine the SLA agreed to between the agency and the cloud provider. Ensure the cloud provider allows for sufficient storage space for audit logs.
2. For audit logs retained by the agency, ensure the agency provides sufficient space for the retention of audit logs.
IRS Publication 1075, Audit and Accountability section, requires log data retention for 7 years.
</t>
    </r>
    <r>
      <rPr>
        <sz val="10"/>
        <color indexed="10"/>
        <rFont val="Arial"/>
        <family val="2"/>
      </rPr>
      <t>Note: If the system being reviewed is MS Office 365 this control is N/A, since the control will be tested under the Office 365 tab.</t>
    </r>
  </si>
  <si>
    <t>1.  The cloud provider ensures audit log data is retained using sufficient audit space for 7 years.
2. The agency ensures audit log data is retained using sufficient audit space for 7 years.</t>
  </si>
  <si>
    <t>Audit records are not retained per Pub 1075.</t>
  </si>
  <si>
    <t>HAU7</t>
  </si>
  <si>
    <t>HAU7: Audit records are not retained per Pub 1075</t>
  </si>
  <si>
    <t>Retain audit log data using sufficient audit space for 7 years.</t>
  </si>
  <si>
    <t>CLD-33</t>
  </si>
  <si>
    <t>AU-6</t>
  </si>
  <si>
    <t>Audit Review, Analysis, and Reporting</t>
  </si>
  <si>
    <t>The agency conducts internal audit review, analysis and reporting activities for indications of inappropriate or unusual activity.</t>
  </si>
  <si>
    <t>1. Examine agency audit policy and procedures.  Validate that the agency conducts internal audit and review of cloud activity for unusual or inappropriate activity.
2. Interview personnel responsible for conducting periodic activity log reviews. Ensure agency personnel are performing this functions on a routine basis.</t>
  </si>
  <si>
    <t>1. Agency policy requires the internal audit of cloud activity.
2. Personnel responsible for performing audit log reviews do so on a routine basis.</t>
  </si>
  <si>
    <t>Audit logs are not reviewed per Pub 1075 requirements.</t>
  </si>
  <si>
    <t>HAU3
HAU18</t>
  </si>
  <si>
    <t>HAU3: Audit logs are not being reviewed
HAU18: Audit logs are reviewed, but not per Pub 1075 requirements</t>
  </si>
  <si>
    <t>Perform internal audit reviews of cloud activity for any unusual or inappropriate activity.</t>
  </si>
  <si>
    <t>To close this finding, please provide a copy of the audit policy and procedures regarding review of audit logs within the cloud environment with the agency's CAP.</t>
  </si>
  <si>
    <t>CLD-34</t>
  </si>
  <si>
    <t>AU-7</t>
  </si>
  <si>
    <t>Audit Reduction and Report Generation</t>
  </si>
  <si>
    <t>Audit Log Reduction and Generation capabilities are in use.</t>
  </si>
  <si>
    <t>Examine agency audit policy and procedures. The Agency shall require the cloud provider to implement an audit reporting feature to support after-the-fact investigations of security incidents without altering original audit records.</t>
  </si>
  <si>
    <t>The agency and/or cloud provider includes the ability to generate reports containing log information to support additional analysis.</t>
  </si>
  <si>
    <t>Generated security log reports are not retained per IRS Publication 1075 requirements.</t>
  </si>
  <si>
    <t>Implement ability to generate reports containing log information to support after-the-fact investigations.</t>
  </si>
  <si>
    <t>CLD-35</t>
  </si>
  <si>
    <t>AU-9</t>
  </si>
  <si>
    <t>Protection of Audit Information</t>
  </si>
  <si>
    <t>Audit information shall be protect by the cloud provider from unauthorized access, modification and deletion. The agency should include this requirement in it's SLA with the cloud provider.</t>
  </si>
  <si>
    <t>Ask the administrator if the measures are taken to restrict the use of auditing tools and protect their output so that they can only be read by users with appropriate privileges, and cannot be deleted or modified.</t>
  </si>
  <si>
    <t>Protection mechanisms have been implemented to protect the auditing system and its output.</t>
  </si>
  <si>
    <t>Protection mechanisms are not implemented to protect the auditing system and its output.</t>
  </si>
  <si>
    <t>HAU10</t>
  </si>
  <si>
    <t>HAU10: Audit logs are not properly protected</t>
  </si>
  <si>
    <t>Implement protection mechanisms to protect the audit system and output.</t>
  </si>
  <si>
    <t>CLD-36</t>
  </si>
  <si>
    <t>SC-8</t>
  </si>
  <si>
    <t>Transmission Confidentiality and Integrity</t>
  </si>
  <si>
    <t>FTI must be encrypted in transit to and within the cloud environment. This requirement must be included in the SLA.</t>
  </si>
  <si>
    <t>Encryption of Data in Transit
1. Examine the SLA (or equivalent) and validate the agency requires encryption requirements for communications between the cloud provider and the agency where the communications may contain FTI.
2. Examine the SLA (or equivalent) and validate that the agency requires the retention of encryption keys for data in transit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in transit is FIPS compliant.
Refer to the NIST Cryptographic Module Validation List to confirm compliance:
http://csrc.nist.gov/groups/STM/cmvp/validation.html</t>
  </si>
  <si>
    <t>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validated.</t>
  </si>
  <si>
    <t xml:space="preserve">FTI is not encrypted in transit to and within the cloud environment. </t>
  </si>
  <si>
    <t>CMVP stopped accepting FIPS 140-2 submissions for new validation certificates on 9/21/2021. However, many 140-2 certificates will be valid through 2026. Check the NIST website for further guidance.</t>
  </si>
  <si>
    <t>HSC42
HSA15</t>
  </si>
  <si>
    <t>HSC42: Encryption capabilities do not meet the latest FIPS 140 requirements
HSA15: FTI contracts do not contain all security requirements</t>
  </si>
  <si>
    <t xml:space="preserve">Document the requirement that encryption capabilities used to encrypt data in transit must be FIPS 140 compliant. Document the following security requirements  in the SLA agreement with the cloud provider: 
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140 validated.
</t>
  </si>
  <si>
    <t>To close this finding, please provide evidence that FIPS 140 compliant encryption is used for data in transit as well as a copy of the SLA enforcing the aforementioned requirements with the agency's CAP.</t>
  </si>
  <si>
    <t>CLD-37</t>
  </si>
  <si>
    <t>SC-28</t>
  </si>
  <si>
    <t>Protection of Information at Rest</t>
  </si>
  <si>
    <t>FTI must be encrypted while at rest in the cloud. All mechanisms used to encrypt FTI must be FIPS 140 compliant, and operate utilizing the FIPS 140 compliant module. This requirement must be included in the SLA, if applicable.</t>
  </si>
  <si>
    <t>Encryption of Data at Rest
1. Examine the SLA (or equivalent) and validate that the agency requires the cloud provider to use a FIPS 140 compliant encryption algorithm to encrypt FTI at rest.
2. Examine the SLA (or equivalent) and validate that the agency requires the retention of encryption keys for data at rest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at rest is FIPS 140 compliant.
Refer to the NIST Cryptographic Module Validation List to confirm compliance:
http://csrc.nist.gov/groups/STM/cmvp/validation.html</t>
  </si>
  <si>
    <t>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t>
  </si>
  <si>
    <t>FTI is not encrypted while at rest in the cloud environment.</t>
  </si>
  <si>
    <t>Identify and implement  the mechanisms in place for FIPS 140 compliance.  Ensure contracts contain all security requirements.</t>
  </si>
  <si>
    <t xml:space="preserve">To close this finding, please provide a copy of the agency's SLA agreement that addresses the following items with the agency's CAP:
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
</t>
  </si>
  <si>
    <t>Do not edit below</t>
  </si>
  <si>
    <t>Info</t>
  </si>
  <si>
    <t>Automated</t>
  </si>
  <si>
    <t>Test (Automated)</t>
  </si>
  <si>
    <t>Test (Manual)</t>
  </si>
  <si>
    <t>Criticality Ratings</t>
  </si>
  <si>
    <t>Test ID #</t>
  </si>
  <si>
    <t>Section Title</t>
  </si>
  <si>
    <t>Description</t>
  </si>
  <si>
    <t>Notes / Evidence</t>
  </si>
  <si>
    <t>Criticality Rating</t>
  </si>
  <si>
    <t>Issue Code</t>
  </si>
  <si>
    <t>CIS section #</t>
  </si>
  <si>
    <t>CIS recommendation #</t>
  </si>
  <si>
    <t>Rationale Statement</t>
  </si>
  <si>
    <t>Remediation Procedure</t>
  </si>
  <si>
    <t>AWS-01</t>
  </si>
  <si>
    <t>IR-6</t>
  </si>
  <si>
    <t>Incident Reporting</t>
  </si>
  <si>
    <t>Maintain current contact details</t>
  </si>
  <si>
    <t>Ensure contact email and telephone details for AWS accounts are current and map to more than one individual in your organization.
An AWS account supports a number of contact details, and AWS will use these to contact the account owner if activity judged to be in breach of Acceptable Use Policy or indicative of likely security compromise is observed by the AWS Abuse team. Contact details should not be for a single individual, as circumstances may arise where that individual is unavailable. Email contact details should point to a mail alias which forwards email to multiple individuals within the organization; where feasible, phone contact details should point to a PABX hunt group or other call-forwarding system.</t>
  </si>
  <si>
    <t>This activity can only be performed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My Account.
3) On the Account Settings page, review and verify the current details.
4) Under Contact Information, review and verify the current details.</t>
  </si>
  <si>
    <t>The Contact Information is current.</t>
  </si>
  <si>
    <t>The Contact Information is not current.</t>
  </si>
  <si>
    <t>HIR100</t>
  </si>
  <si>
    <t>HR100: Other</t>
  </si>
  <si>
    <t>1</t>
  </si>
  <si>
    <t>1.1</t>
  </si>
  <si>
    <t>If an AWS account is observed to be behaving in a prohibited or suspicious manner, AWS will attempt to contact the account owner by email and phone using the contact details listed. If this is unsuccessful and the account behavior needs urgent mitigation, proactive measures may be taken, including throttling of traffic between the account exhibiting suspicious behavior and the AWS API endpoints and the Internet. This will result in impaired service to and from the account in question, so it is in both the customers' and AWS' best interests that prompt contact can be established. This is best achieved by setting AWS account contact details to point to resources which have multiple individuals as recipients, such as email aliases and PABX hunt groups.</t>
  </si>
  <si>
    <t>This activity can only be performed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My Account.
3) On the Account Settings page, next to Account Settings, choose Edit.
4) Next to the field that you need to update, choose Edit.
5) After you have entered your changes, choose Save changes.
6) After you have made your changes, choose Done.
7) To edit your contact information, under Contact Information, choose Edit.
8) For the fields that you want to change, type your updated information, and then choose Update.</t>
  </si>
  <si>
    <t>Maintain current contact details. One method to accomplish the recommended state is to execute the following via the AWS Console, with a user who has permission to read and write Billing information (aws-portal:\*Billing ): 
1) Sign in to the AWS Management Console and open the Billing and Cost Management console at https://console.aws.amazon.com/billing/home#/.
2) On the navigation bar, choose your account name, and then choose My Account.
3) On the Account Settings page, next to Account Settings, choose Edit.
4) Next to the field that you need to update, choose Edit.
5) After you have entered your changes, choose Save changes.
6) After you have made your changes, choose Done.
7) To edit your contact information, under Contact Information, choose Edit.
8) For the fields that you want to change, type your updated information, and then choose Update.</t>
  </si>
  <si>
    <t>AWS-02</t>
  </si>
  <si>
    <t>Ensure security contact information is registered</t>
  </si>
  <si>
    <t>AWS provides customers with the option of specifying the contact information for accounts security team. It is recommended that this information be provided.</t>
  </si>
  <si>
    <t>Perform the following to determine if security contact information is present:
From Console:
1) Click on your account name at the top right corner of the console
2) From the drop-down menu Click My Account 
3) Scroll down to the Alternate Contacts section
4) Ensure contact information is specified in the Security section</t>
  </si>
  <si>
    <t>The security contact information is present.</t>
  </si>
  <si>
    <t>The security contact information is not present.</t>
  </si>
  <si>
    <t>HIR4</t>
  </si>
  <si>
    <t>HIR4: Agency does not provide support resource for assistance in handling and reporting security incidents</t>
  </si>
  <si>
    <t>1.2</t>
  </si>
  <si>
    <t>Specifying security-specific contact information will help ensure that security advisories sent by AWS reach the team in your organization that is best equipped to respond to them.</t>
  </si>
  <si>
    <t>Perform the following to establish security contact information:
From Console:
1) Click on your account name at the top right corner of the console.
2) From the drop-down menu Click My Account 
3) Scroll down to the Alternate Contacts section
4) Enter contact information in the Security section
Note: Consider specifying an internal email distribution list to ensure emails are regularly monitored by more than one individual.</t>
  </si>
  <si>
    <t>Establish security contact information. One method to accomplish the recommended state is to execute the following:
From Console:
1) Click on your account name at the top right corner of the console.
2) From the drop-down menu Click My Account 
3) Scroll down to the Alternate Contacts section
4) Enter contact information in the Security section
Note: Consider specifying an internal email distribution list to ensure emails are regularly monitored by more than one individual.</t>
  </si>
  <si>
    <t>AWS-03</t>
  </si>
  <si>
    <t>Ensure security questions are registered in the AWS account</t>
  </si>
  <si>
    <t>The AWS support portal allows account owners to establish security questions that can be used to authenticate individuals calling AWS customer service for support. It is recommended that security questions be established.</t>
  </si>
  <si>
    <t xml:space="preserve">From Console:
1) Login to the AWS account as the root user
2) On the top right you will see the _&lt;Root\_Account\_Name&gt;_
3) Click on the _&lt;Root\_Account\_Name&gt;_
4) From the drop-down menu Click My Account 
5) In the Configure Security Challenge Questions section on the Personal Information page, configure three security challenge questions.
6) Click Save questions. </t>
  </si>
  <si>
    <t>The security questions are registered in the AWS account.</t>
  </si>
  <si>
    <t>The security questions are not  registered in the AWS account.</t>
  </si>
  <si>
    <t>HAC63</t>
  </si>
  <si>
    <t>HAC63: Security profiles have not been established</t>
  </si>
  <si>
    <t>1.3</t>
  </si>
  <si>
    <t>When creating a new AWS account, a default super user is automatically created. This account is referred to as the 'root user' or 'root' account. It is recommended that the use of this account be limited and highly controlled. During events in which the 'root' password is no longer accessible or the MFA token associated with 'root' is lost/destroyed it is possible, through authentication using secret questions and associated answers, to recover 'root' user login access.</t>
  </si>
  <si>
    <t>From Console:
1) Login to the AWS Account as the root user
2) Click on the _&lt;Root\_Account\_Name&gt;_ from the top right of the console
3) From the drop-down menu Click _My Account_
4) Scroll down to the Configure Security Questions section
5) Click on Edit 
6) Click on each Question 
From the drop-down select an appropriate question
Click on the Answer section
Enter an appropriate answer 
Follow process for all 3 questions
7) Click Update when complete
8) Save Questions and Answers and place in a secure physical location</t>
  </si>
  <si>
    <t>Ensure security questions are registered in the AWS account. One method to accomplish the recommended state is to execute the following:
From Console:
1) Login to the AWS Account as the root user
2) Click on the _&lt;Root\_Account\_Name&gt;_ from the top right of the console
3) From the drop-down menu Click _My Account_
4) Scroll down to the Configure Security Questions section
5) Click on Edit 
6) Click on each Question 
From the drop-down select an appropriate question
Click on the Answer section
Enter an appropriate answer 
Follow process for all 3 questions
7) Click Update when complete
8) Save Questions and Answers and place in a secure physical location</t>
  </si>
  <si>
    <t>AWS-04</t>
  </si>
  <si>
    <t>Ensure no root user account access key exists</t>
  </si>
  <si>
    <t>The root user account is the most privileged user in an AWS account. AWS Access Keys provide programmatic access to a given AWS account. It is recommended that all access keys associated with the root user account be removed.</t>
  </si>
  <si>
    <t>Perform the following to determine if the root user account has access keys:
From Console:
1) Login to the AWS Management Console
2) Click Services 
3) Click IAM 
4) Click on Credential Report 
5) This will download a .csv file which contains credential usage for all IAM users within an AWS Account - open this file
6) For the &lt;root_account&gt; user, ensure the access_key_1_active and access_key_2_active fields are set to FALSE .
From Command Line:
Run the following command:
aws iam get-account-summary | grep "AccountAccessKeysPresent" 
If no root access keys exist the output will show "AccountAccessKeysPresent": 0,. 
If the output shows a "1" than root keys exist, refer to the remediation procedure below.</t>
  </si>
  <si>
    <t>The root user account access key does not exist.</t>
  </si>
  <si>
    <t>The root user account access key does exist.</t>
  </si>
  <si>
    <t>HRM8</t>
  </si>
  <si>
    <t>HRM8: Direct root access is enabled on the system</t>
  </si>
  <si>
    <t>1.4</t>
  </si>
  <si>
    <t>Removing access keys associated with the 'root' user account limits vectors by which the account can be compromised. Additionally, removing the 'root' access keys encourages the creation and use of role based accounts that are least privileged.</t>
  </si>
  <si>
    <t>Perform the following to delete or disable active root user access keys
From Console:
1) Sign in to the AWS Management Console as root and open the IAM console at [https://console.aws.amazon.com/iam/](https://console.aws.amazon.com/iam/).
2) Click on _&lt;Root\_Account\_Name&gt;_ at the top right and select My Security Credentials from the drop down list
3) On the pop out screen Click on Continue to Security Credentials 
4) Click on Access Keys _(Access Key ID and Secret Access Key)_
5) Under the Status column if there are any Keys which are Active
Click on Make Inactive - (Temporarily disable Key - may be needed again)
Click Delete - (Deleted keys cannot be recovered)</t>
  </si>
  <si>
    <t>Delete or disable active root user access keys. One method to accomplish the recommended state is to execute the following:
From Console:
1) Sign in to the AWS Management Console as root and open the IAM console at [https://console.aws.amazon.com/iam/](https://console.aws.amazon.com/iam/).
2) Click on _&lt;Root\_Account\_Name&gt;_ at the top right and select My Security Credentials from the drop down list
3) On the pop out screen Click on Continue to Security Credentials 
4) Click on Access Keys _(Access Key ID and Secret Access Key)_
5) Under the Status column if there are any Keys which are Active
Click on Make Inactive - (Temporarily disable Key - may be needed again)
Click Delete - (Deleted keys cannot be recovered).</t>
  </si>
  <si>
    <t>To close this finding, please provide screenshot showing root user account access key does not exist with the agency's CAP.</t>
  </si>
  <si>
    <t>AWS-05</t>
  </si>
  <si>
    <t>Enable MFA for the root user account</t>
  </si>
  <si>
    <t>The root user account is the most privileged user in an AWS account. Multi-factor Authentication (MFA) adds an extra layer of protection on top of a username and password. With MFA enabled, when a user signs in to an AWS website, they will be prompted for their username and password as well as for an authentication code from their AWS MFA device.
**Note:** When virtual MFA is used for root accounts, it is recommended that the device used is NOT a personal device, but rather a dedicated mobile device (tablet or phone) that is managed to be kept charged and secured independent of any individual personal devices. ("non-personal virtual MFA") This lessens the risks of losing access to the MFA due to device loss, device trade-in or if the individual owning the device is no longer employed at the company.</t>
  </si>
  <si>
    <t>Perform the following to determine if the root user account has MFA setup:
From Console:
1) Login to the AWS Management Console
2) Click Services 
3) Click IAM 
4) Click on Credential Report 
5) This will download a .csv file which contains credential usage for all IAM users within an AWS Account - open this file
6) For the &lt;root_account&gt; user, ensure the mfa_active field is set to TRUE .
From Command Line:
1) Run the following command:
aws iam get-account-summary | grep "AccountMFAEnabled"
2) Ensure the AccountMFAEnabled property is set to 1</t>
  </si>
  <si>
    <t>MFA is enabled for the root user account.</t>
  </si>
  <si>
    <t>MFA is not enabled for the root user account.</t>
  </si>
  <si>
    <t>HRM1
HRM20
HAC64</t>
  </si>
  <si>
    <t>HRM1: Multi-factor authentication is not required for external or remote access
HRM20: Multi-factor authentication is not required for internal privileged and non-privileged access
HAC64:Multi-factor authentication is not required for internal privileged and non-privileged access</t>
  </si>
  <si>
    <t>1.5</t>
  </si>
  <si>
    <t>Enabling MFA provides increased security for console access as it requires the authenticating principal to possess a device that emits a time-sensitive key and have knowledge of a credential.</t>
  </si>
  <si>
    <t>Perform the following to establish MFA for the root user account: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Use the app to scan the QR code. For example, you might choose the camera icon or choose an option similar to Scan code, and then use the devices camera to scan the code.
In the Manage MFA Device wizard, choose Show secret key for manual configuration, and then type the secret configuration key into your MFA application.
When you are finished, the virtual MFA device starts generating one-time passwords.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Assign Virtual MFA.</t>
  </si>
  <si>
    <t>Establish MFA for the root user account. One method to accomplish the recommended state is to execute the following: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Use the app to scan the QR code. For example, you might choose the camera icon or choose an option similar to Scan code, and then use the devices camera to scan the code.
In the Manage MFA Device wizard, choose Show secret key for manual configuration, and then type the secret configuration key into your MFA application.
When you are finished, the virtual MFA device starts generating one-time passwords.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Assign Virtual MFA.</t>
  </si>
  <si>
    <t>To close this finding, please provide screenshot showing MFA is enabled for the root user account with the agency's CAP.</t>
  </si>
  <si>
    <t>AWS-06</t>
  </si>
  <si>
    <t>Eliminate use of the root user for administrative and daily tasks</t>
  </si>
  <si>
    <t>With the creation of an AWS account, a root user is created that cannot be disabled or deleted. That user has unrestricted access to and control over all resources in the AWS account. It is highly recommended that the use of this account be avoided for everyday tasks.</t>
  </si>
  <si>
    <t>From Console:
1) Login to the AWS Management Console at https://console.aws.amazon.com/iam/
2) In the left pane, click Credential Report
3) Click on Download Report
4) Open of Save the file locally
5) Locate the &lt;root account&gt; under the user column
6) Review password_last_used, access_key_1_last_used_date, access_key_2_last_used_date to determine when the root user was last used.
From Command Line:
Run the following CLI commands to provide a credential report for determining the last time the root user was used:
aws iam generate-credential-report
aws iam get-credential-report --query Content --output text | base64 -d | cut -d, -f1,5,11,16 | grep -B1 &lt;root_account&gt;
Review password_last_used, access_key_1_last_used_date, access_key_2_last_used_date to determine when the _root user_ was last used.
Note: There are a few conditions under which the use of the root user account is required. Please see the reference links for all of the tasks that require use of the root user.</t>
  </si>
  <si>
    <t>The use root user for administrative and daily tasks is eliminated.</t>
  </si>
  <si>
    <t>The use root user for administrative and daily tasks is not eliminated.</t>
  </si>
  <si>
    <t>HCM9</t>
  </si>
  <si>
    <t>HCM9:  Systems are not deployed using the concept of least privilege</t>
  </si>
  <si>
    <t>1.7</t>
  </si>
  <si>
    <t>The 'root user' has unrestricted access to and control over all account resources. Use of it is inconsistent with the principles of least privilege and separation of duties, and can lead to unnecessary harm due to error or account compromise.</t>
  </si>
  <si>
    <t>If you find that the root user account is being used for daily activity to include administrative tasks that do not require the root user:
1) Change the root user password.
2) Deactivate or delete any access keys associate with the root user.
Remember, anyone who has root user credentials for your AWS account has unrestricted access to and control of all the resources in your account, including billing information.</t>
  </si>
  <si>
    <t>Eliminate use of the root user for administrative and daily tasks. One method to accomplish the recommended state is to execute the following:
1) Change the root user password.
2) Deactivate or delete any access keys associate with the root user.
Remember, anyone who has root user credentials for your AWS account has unrestricted access to and control of all the resources in your account, including billing information.</t>
  </si>
  <si>
    <t>To close this finding, please provide screenshot showing use root user for administrative and daily tasks is eliminated with the agency's CAP.</t>
  </si>
  <si>
    <t>AWS-07</t>
  </si>
  <si>
    <t>Set the IAM password policy to minimum length of 14 or greater</t>
  </si>
  <si>
    <t>Password policies are, in part, used to enforce password complexity requirements. IAM password policies can be used to ensure password are at least a given length. It is recommended that the password policy require a minimum password length 14.</t>
  </si>
  <si>
    <t>Perform the following to ensure the password policy is configured as prescribed:
From Console:
1) Login to AWS Console (with appropriate permissions to View Identity Access Management Account Settings)
2) Go to IAM Service on the AWS Console
3) Click on Account Settings on the Left Pane
4) Ensure "Minimum password length" is set to 14 or greater.
From Command Line:
aws iam get-account-password-policy
Ensure the output of the above command includes "MinimumPasswordLength": 14 (or higher)</t>
  </si>
  <si>
    <t>The IAM password policy minimum length is set to 14 or greater.</t>
  </si>
  <si>
    <t>The IAM password policy minimum length is not set to 14 or greater.</t>
  </si>
  <si>
    <t>HPW3</t>
  </si>
  <si>
    <t>HPW3: Minimum password length is too short</t>
  </si>
  <si>
    <t>1.8</t>
  </si>
  <si>
    <t>Setting a password complexity policy increases account resiliency against brute force login attempts.</t>
  </si>
  <si>
    <t>Perform the following to set the password policy as prescribed:
From Console:
1) Login to AWS Console (with appropriate permissions to View Identity Access Management Account Settings)
2) Go to IAM Service on the AWS Console
3) Click on Account Settings on the Left Pane
4) Set "Minimum password length" to 14 or greater.
5) Click "Apply password policy"
From Command Line:
aws iam update-account-password-policy --minimum-password-length 14
Note: All commands starting with "aws iam update-account-password-policy" can be combined into a single command.</t>
  </si>
  <si>
    <t>Set the IAM password policy to minimum length of 14 or greater. One method to accomplish the recommended state is to execute the following:
From Console:
1) Login to AWS Console (with appropriate permissions to View Identity Access Management Account Settings)
2) Go to IAM Service on the AWS Console
3) Click on Account Settings on the Left Pane
4) Set "Minimum password length" to 14 or greater.
5) Click "Apply password policy"
From Command Line:
aws iam update-account-password-policy --minimum-password-length 14
Note: All commands starting with "aws iam update-account-password-policy" can be combined into a single command.</t>
  </si>
  <si>
    <t>To close this finding, please provide screenshot showing IAM password policy minimum length is set to 14 or greater with the agency's CAP.</t>
  </si>
  <si>
    <t>AWS-08</t>
  </si>
  <si>
    <t>Set IAM number of passwords to remember to 24</t>
  </si>
  <si>
    <t>IAM password policies can prevent the reuse of a given password by the same user. It is recommended that the password policy prevent the reuse of passwords.</t>
  </si>
  <si>
    <t>Perform the following to ensure the password policy is configured as prescribed:
From Console:
1) Login to AWS Console (with appropriate permissions to View Identity Access Management Account Settings)
2) Go to IAM Service on the AWS Console
3) Click on Account Settings on the Left Pane
4) Ensure "Prevent password reuse" is checked
5) Ensure "Number of passwords to remember" is set to 24
From Command Line:
aws iam get-account-password-policy 
Ensure the output of the above command includes "PasswordReusePrevention": 24</t>
  </si>
  <si>
    <t>The IAM number of passwords to remember is set to 24.</t>
  </si>
  <si>
    <t>The IAM number of passwords to remember is not set to 24.</t>
  </si>
  <si>
    <t>HPW6</t>
  </si>
  <si>
    <t>HPW6: Password history is insufficient</t>
  </si>
  <si>
    <t>1.9</t>
  </si>
  <si>
    <t>Preventing password reuse increases account resiliency against brute force login attempts.</t>
  </si>
  <si>
    <t>Perform the following to set the password policy as prescribed:
From Console:
1) Login to AWS Console (with appropriate permissions to View Identity Access Management Account Settings)
2) Go to IAM Service on the AWS Console
3) Click on Account Settings on the Left Pane
4) Check "Prevent password reuse"
5) Set "Number of passwords to remember" is set to 24 
From Command Line:
aws iam update-account-password-policy --password-reuse-prevention 24
Note: All commands starting with "aws iam update-account-password-policy" can be combined into a single command.</t>
  </si>
  <si>
    <t>Set IAM number of passwords to remember to 24. One method to accomplish the recommended state is to execute the following:
From Console:
1) Login to AWS Console (with appropriate permissions to View Identity Access Management Account Settings)
2) Go to IAM Service on the AWS Console
3) Click on Account Settings on the Left Pane
4) Check "Prevent password reuse"
5) Set "Number of passwords to remember" is set to 24 
From Command Line:
aws iam update-account-password-policy --password-reuse-prevention 24
Note: All commands starting with "aws iam update-account-password-policy" can be combined into a single command.</t>
  </si>
  <si>
    <t>AWS-09</t>
  </si>
  <si>
    <t>Enable multi-factor authentication (MFA) for all IAM users that have a console password</t>
  </si>
  <si>
    <t>Multi-Factor Authentication (MFA) adds an extra layer of authentication assurance beyond traditional credentials. With MFA enabled, when a user signs in to the AWS Console, they will be prompted for their user name and password as well as for an authentication code from their physical or virtual MFA token. It is recommended that MFA be enabled for all accounts that have a console password.</t>
  </si>
  <si>
    <t>Perform the following to determine if a MFA device is enabled for all IAM users having a console password:
From Console:
1) Open the IAM console at [https://console.aws.amazon.com/iam/](https://console.aws.amazon.com/iam/).
2) In the left pane, select Users 
3) If the MFA or Password age columns are not visible in the table, click the gear icon at the upper right corner of the table and ensure a checkmark is next to both, then click Close.
4) Ensure that for each user where the Password age column shows a password age, the MFA column shows Virtual, U2F Security Key, or Hardware.
From Command Line:
1) Run the following command (OSX/Linux/UNIX) to generate a list of all IAM users along with their password and MFA status:
aws iam generate-credential-report
aws iam get-credential-report --query Content --output text | base64 -d | cut -d, -f1,4,8 
2) The output of this command will produce a table similar to the following:
user,password_enabled,mfa_active
elise,false,false
brandon,true,true
rakesh,false,false
helene,false,false
paras,true,true
anitha,false,false 
3) For any column having password_enabled set to true , ensure mfa_active is also set to true.</t>
  </si>
  <si>
    <t>The multi-factor authentication (MFA) is enabled for all IAM users that have a console password.</t>
  </si>
  <si>
    <t>The multi-factor authentication (MFA) is not enabled for all IAM users that have a console password.</t>
  </si>
  <si>
    <t>HRM1: Multi-Factor authentication is not required</t>
  </si>
  <si>
    <t>1.10</t>
  </si>
  <si>
    <t>Enabling MFA provides increased security for console access as it requires the authenticating principal to possess a device that displays a time-sensitive key and have knowledge of a credential.</t>
  </si>
  <si>
    <t>Perform the following to enable MFA:
From Console:
1) Sign in to the AWS Management Console and open the IAM console at https://console.aws.amazon.com/iam/
2) In the left pane, select Users.
3) In the User Name list, choose the name of the intended MFA user.
4) Choose the Security Credentials tab, and then choose Manage MFA Device.
5) In the Manage MFA Device wizard, choose Virtual MFA device, and then choose Continue.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 at https://aws.amazon.com/iam/details/mfa/#Virtual_MFA_Applications).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Use the app to scan the QR code. For example, you might choose the camera icon or choose an option similar to Scan code, and then use the devices camera to scan the code.
In the Manage MFA Device wizard, choose Show secret key for manual configuration, and then type the secret configuration key into your MFA application.
When you are finished, the virtual MFA device starts generating one-time passwords.
8) In the Manage MFA Device wizard, in the MFA Code 1 box, type the one-time password that currently appears in the virtual MFA device. Wait up to 30 seconds for the device to generate a new one-time password. Then type the second one-time password into the MFA Code 2 box.
9) Click Assign MFA.</t>
  </si>
  <si>
    <t>Enable multi-factor authentication (MFA) for all IAM users that have a console password. One method to accomplish the recommended state is to execute the following:
From Console:
1) Sign in to the AWS Management Console and open the IAM console at https://console.aws.amazon.com/iam/
2) In the left pane, select Users.
3) In the User Name list, choose the name of the intended MFA user.
4) Choose the Security Credentials tab, and then choose Manage MFA Device.
5) In the Manage MFA Device wizard, choose Virtual MFA device, and then choose Continue.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 at https://aws.amazon.com/iam/details/mfa/#Virtual_MFA_Applications).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Use the app to scan the QR code. For example, you might choose the camera icon or choose an option similar to Scan code, and then use the devices camera to scan the code.
In the Manage MFA Device wizard, choose Show secret key for manual configuration, and then type the secret configuration key into your MFA application.
When you are finished, the virtual MFA device starts generating one-time passwords.
8) In the Manage MFA Device wizard, in the MFA Code 1 box, type the one-time password that currently appears in the virtual MFA device. Wait up to 30 seconds for the device to generate a new one-time password. Then type the second one-time password into the MFA Code 2 box.
9) Click Assign MFA.</t>
  </si>
  <si>
    <t>To close this finding, please provide screenshot showing multi-factor authentication (MFA) is enabled for all IAM users that have a console password with the agency's CAP.</t>
  </si>
  <si>
    <t>AWS-10</t>
  </si>
  <si>
    <t>Do not setup access keys during initial user setup for all IAM users that have a console password</t>
  </si>
  <si>
    <t>AWS console defaults to no check boxes selected when creating a new IAM user. When cerating the IAM User credentials you have to determine what type of access they require. 
Programmatic access: The IAM user might need to make API calls, use the AWS CLI, or use the Tools for Windows PowerShell. In that case, create an access key (access key ID and a secret access key) for that user. 
AWS Management Console access: If the user needs to access the AWS Management Console, create a password for the user.</t>
  </si>
  <si>
    <t>Perform the following to determine if access keys were created upon user creation and are being used and rotated as prescribed:
From Console:
1) Login to the AWS Management Console
2) Click Services 
3) Click IAM 
4) Click on a User where column Password age and Access key age is not set to None
5) Click on Security credentials Tab
6) Compare the user Creation time to the Access Key Created date.
7) For any that match, the key was created during initial user setup.
Keys that were created at the same time as the user profile and do not have a last used date should be deleted. Refer to the remediation below.
From Command Line:
1) Run the following command (OSX/Linux/UNIX) to generate a list of all IAM users along with their access keys utilization:
aws iam generate-credential-report
aws iam get-credential-report --query Content --output text | base64 -d | cut -d, -f1,4,9,11,14,16
2) The output of this command will produce a table similar to the following:
user,password_enabled,access_key_1_active,access_key_1_last_used_date,access_key_2_active,access_key_2_last_used_date
elise,false,true,2015-04-16T15:14:00+00:00,false,N/A
brandon,true,true,N/A,false,N/A
rakesh,false,false,N/A,false,N/A
helene,false,true,2015-11-18T17:47:00+00:00,false,N/A
paras,true,true,2016-08-28T12:04:00+00:00,true,2016-03-04T10:11:00+00:00
anitha,true,true,2016-06-08T11:43:00+00:00,true,N/A 
3) For any user having password_enabled set to true AND access_key_last_used_date set to N/A refer to the remediation below.</t>
  </si>
  <si>
    <t>Access keys are not setup during initial user setup for all IAM users that have a console password.</t>
  </si>
  <si>
    <t>Access keys are setup during initial user setup for all IAM users that have a console password.</t>
  </si>
  <si>
    <t>1.11</t>
  </si>
  <si>
    <t>Requiring the additional steps be taken by the user for programmatic access after their profile has been created will give a stronger indication of intent that access keys are [a] necessary for their work and [b] once the access key is established on an account that the keys may be in use somewhere in the organization.
**Note**: Even if it is known the user will need access keys, require them to create the keys themselves or put in a support ticket to have them created as a separate step from user creation.</t>
  </si>
  <si>
    <t>Perform the following to delete access keys that do not pass the audit:
From Console:
1) Login to the AWS Management Console:
2) Click Services 
3) Click IAM 
4) Click on Users 
5) Click on Security Credentials 
6) As an Administrator 
Click on the X (Delete) for keys that were created at the same time as the user profile but have not been used.
7) As an IAM User
Click on the X (Delete) for keys that were created at the same time as the user profile but have not been used.
From Command Line:
aws iam delete-access-key --access-key-id &lt;access-key-id-listed&gt; --user-name &lt;users-name&gt;</t>
  </si>
  <si>
    <t>Delete access keys that WAS during initial user setup for all IAM users that have a console password. One method to accomplish the recommended state is to execute the following:
From Console:
1) Login to the AWS Management Console:
2) Click Services 
3) Click IAM 
4) Click on Users 
5) Click on Security Credentials 
6) As an Administrator 
Click on the X (Delete) for keys that were created at the same time as the user profile but have not been used.
7) As an IAM User
Click on the X (Delete) for keys that were created at the same time as the user profile but have not been used.
From Command Line:
aws iam delete-access-key --access-key-id &lt;access-key-id-listed&gt; --user-name &lt;users-name&gt;</t>
  </si>
  <si>
    <t>To close this finding, please provide screenshot showing access keys are not setup during initial user setup for all IAM users that have a console password with the agency's CAP.</t>
  </si>
  <si>
    <t>AWS-11</t>
  </si>
  <si>
    <t>Disable credentials unused for 45 days or greater</t>
  </si>
  <si>
    <t>AWS IAM users can access AWS resources using different types of credentials, such as passwords or access keys. It is recommended that all credentials that have been unused in 45 or greater days be deactivated or removed.</t>
  </si>
  <si>
    <t>Perform the following to determine if unused credentials exist:
From Console:
1) Login to the AWS Management Console
2) Click Services 
3) Click IAM
4) Click on Users
5) Click the Settings (gear) icon.
6) Select Console last sign-in, Access key last used, and Access Key Id
7) Click on Close 
8) Check and ensure that Console last sign-in is less than 45 days ago.
Note: Never means the user has never logged in.
9) Check and ensure that Access key age is less than 45 days and that Access key last used does not say None
If the user hasnt signed into the Console in the last 45 days or Access keys are over 45 days old refer to the remediation.
From Command Line:
Download Credential Report:
1) Run the following commands:
aws iam generate-credential-report
aws iam get-credential-report --query Content --output text | base64 -d | cut -d, -f1,4,5,6,9,10,11,14,15,16 | grep -v ^&lt;root_account&gt;
Ensure unused credentials do not exist:
2) For each user having password_enabled set to TRUE , ensure password_last_used_date is less than 45 days ago.
When password_enabled is set to TRUE and password_last_used is set to No_Information , ensure password_last_changed is less than 45 days ago.
3) For each user having an access_key_1_active or access_key_2_active to TRUE , ensure the corresponding access_key_n_last_used_date is less than 45 days ago.
When a user having an access_key_x_active (where x is 1 or 2) to TRUE and corresponding access_key_x_last_used_date is set to N/A, ensure access_key_x_last_rotated is less than 45 days ago.</t>
  </si>
  <si>
    <t>Credentials unused for 45 days or greater are disabled.</t>
  </si>
  <si>
    <t>Credentials unused for 45 days or greater are not disabled.</t>
  </si>
  <si>
    <t>HAC41</t>
  </si>
  <si>
    <t>HAC41: Accounts are not removed or suspended when no longer necessary</t>
  </si>
  <si>
    <t>1.12</t>
  </si>
  <si>
    <t>Disabling or removing unnecessary credentials will reduce the window of opportunity for credentials associated with a compromised or abandoned account to be used.</t>
  </si>
  <si>
    <t>From Console:
Perform the following to manage Unused Password (IAM user console access)
1)  Login to the AWS Management Console:
2) Click Services 
3) Click IAM 
4) Click on Users 
5) Click on Security Credentials 
6) Select user whose Console last sign-in is greater than 45 days
7) Click Security credentials
8) In section Sign-in credentials, Console password click Manage 
9) Under Console Access select Disable
10) Click Apply
Perform the following to deactivate Access Keys:
1) Login to the AWS Management Console:
2) Click Services 
3) Click IAM 
4) Click on Users 
5) Click on Security Credentials 
6) Select any access keys that are over 45 days old and that have been used and 
Click on Make Inactive
7) Select any access keys that are over 45 days old and that have not been used and 
Click the X to Delete.</t>
  </si>
  <si>
    <t>Disable credentials unused for 45 days or greater. One method to accomplish the recommended state is to execute the following:
Perform the following to manage Unused Password (IAM user console access)
1)  Login to the AWS Management Console:
2) Click Services 
3) Click IAM 
4) Click on Users 
5) Click on Security Credentials 
6) Select user whose Console last sign-in is greater than 45 days
7) Click Security credentials
8) In section Sign-in credentials, Console password click Manage 
9) Under Console Access select Disable
10) Click Apply
Perform the following to deactivate Access Keys:
1) Login to the AWS Management Console:
2) Click Services 
3) Click IAM 
4) Click on Users 
5) Click on Security Credentials 
6) Select any access keys that are over 45 days old and that have been used and 
Click on Make Inactive
7) Select any access keys that are over 45 days old and that have not been used and 
Click the X to Delete.</t>
  </si>
  <si>
    <t>To close this finding, please provide screenshot showing 
credentials unused for 45 days or greater are disabled with the agency's CAP.</t>
  </si>
  <si>
    <t>AWS-12</t>
  </si>
  <si>
    <t>Ensure there is only one active access key available for any single IAM user</t>
  </si>
  <si>
    <t>Access keys are long-term credentials for an IAM user or the AWS account root user. You can use access keys to sign programmatic requests to the AWS CLI or AWS API (directly or using the AWS SDK)</t>
  </si>
  <si>
    <t>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Under Access Keys section, in the Status column, check the current status for each access key associated with the IAM user. If the selected IAM user has more than one access key activated then the users access configuration does not adhere to security best practices and the risk of accidental exposures increases.
Repeat steps no. 3 – 5 for each IAM user in your AWS account.
From Command Line:
1) Run list-users command to list all IAM users within your account:
aws iam list-users --query "Users[*].UserName"
The command output should return an array that contains all your IAM user names.
2) Run list-access-keys command using the IAM user name list to return the current status of each access key associated with the selected IAM user:
aws iam list-access-keys --user-name &lt;user-name&gt;
The command output should expose the metadata ("Username", "AccessKeyId", "Status", "CreateDate") for each access key on that user account.
3) Check the Status property value for each key returned to determine each keys current state. If the Status property value for more than one IAM access key is set to Active, the user access configuration does not adhere to this recommendation, refer to the remediation below.
Repeat steps no. 2 and 3 for each IAM user in your AWS account.</t>
  </si>
  <si>
    <t>There is only one active access key available for any single IAM user.</t>
  </si>
  <si>
    <t>There is more than one active access key available for any single IAM user.</t>
  </si>
  <si>
    <t>1.13</t>
  </si>
  <si>
    <t>Access keys are long-term credentials for an IAM user or the AWS account 'root' user. You can use access keys to sign programmatic requests to the AWS CLI or AWS API. One of the best ways to protect your account is to not allow users to have multiple access keys.</t>
  </si>
  <si>
    <t>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In Access Keys section, choose one access key that is less than 90 days old. This should be the only active key used by this IAM user to access AWS resources programmatically. Test your application(s) to make sure that the chosen access key is working.
6) In the same Access Keys section, identify your non-operational access keys (other than the chosen one) and deactivate it by clicking the Make Inactive link.
7) If you receive the Change Key Status confirmation box, click Deactivate to switch off the selected key.
8) Repeat steps no. 3 – 7 for each IAM user in your AWS account.
From Command Line:
1) Using the IAM user and access key information provided in the Audit CLI, choose one access key that is less than 90 days old. This should be the only active key used by this IAM user to access AWS resources programmatically. Test your application(s) to make sure that the chosen access key is working.
2) Run the update-access-key command below using the IAM user name and the non-operational access key IDs to deactivate the unnecessary key(s). Refer to the Audit section to identify the unnecessary access key ID for the selected IAM user
Note: - the command does not return any output:
aws iam update-access-key --access-key-id &lt;access-key-id&gt; --status Inactive --user-name &lt;user-name&gt;
3) To confirm that the selected access key pair has been successfully deactivated run the list-access-keys audit command again for that IAM User:
aws iam list-access-keys --user-name &lt;user-name&gt;
The command output should expose the metadata for each access key associated with the IAM user. If the non-operational key pair(s) Status is set to Inactive, the key has been successfully deactivated and the IAM user access configuration adheres now to this recommendation.
4) Repeat steps no. 1 – 3 for each IAM user in your AWS account.</t>
  </si>
  <si>
    <t>Ensure there is only one active access key available for any single IAM user. One method to accomplish the recommended state is to execute the following: 
From Console:
1) Sign in to the AWS Management Console and navigate to IAM dashboard at https://console.aws.amazon.com/iam/.
2) In the left navigation panel, choose Users.
3) Click on the IAM user name that you want to examine.
4) On the IAM user configuration page, select Security Credentials tab.
5) In Access Keys section, choose one access key that is less than 90 days old. This should be the only active key used by this IAM user to access AWS resources programmatically. Test your application(s) to make sure that the chosen access key is working.
6) In the same Access Keys section, identify your non-operational access keys (other than the chosen one) and deactivate it by clicking the Make Inactive link.
7) If you receive the Change Key Status confirmation box, click Deactivate to switch off the selected key.
8) Repeat steps no. 3 – 7 for each IAM user in your AWS account.
From Command Line:
1) Using the IAM user and access key information provided in the Audit CLI, choose one access key that is less than 90 days old. This should be the only active key used by this IAM user to access AWS resources programmatically. Test your application(s) to make sure that the chosen access key is working.
2) Run the update-access-key command below using the IAM user name and the non-operational access key IDs to deactivate the unnecessary key(s). Refer to the Audit section to identify the unnecessary access key ID for the selected IAM user
Note: - the command does not return any output:
aws iam update-access-key --access-key-id &lt;access-key-id&gt; --status Inactive --user-name &lt;user-name&gt;
3) To confirm that the selected access key pair has been successfully deactivated run the list-access-keys audit command again for that IAM User:
aws iam list-access-keys --user-name &lt;user-name&gt;
The command output should expose the metadata for each access key associated with the IAM user. If the non-operational key pair(s) Status is set to Inactive, the key has been successfully deactivated and the IAM user access configuration adheres now to this recommendation.
4) Repeat steps no. 1 – 3 for each IAM user in your AWS account.</t>
  </si>
  <si>
    <t>To close this finding, please provide screenshot showing only one active access key available for any single IAM user with the agency's CAP.</t>
  </si>
  <si>
    <t>AWS-13</t>
  </si>
  <si>
    <t>Rotate access keys are rotated every 90 days or less</t>
  </si>
  <si>
    <t>Access keys consist of an access key ID and secret access key, which are used to sign programmatic requests that you make to AWS. AWS users need their own access keys to make programmatic calls to AWS from the AWS Command Line Interface (AWS CLI), Tools for Windows PowerShell, the AWS SDKs, or direct HTTP calls using the APIs for individual AWS services. It is recommended that all access keys be regularly rotated.</t>
  </si>
  <si>
    <t>Perform the following to determine if access keys are rotated as prescribed:
From Console:
1) Go to Management Console (https://console.aws.amazon.com/iam)
2) Click on Users
3) Click setting icon
4) Select Console last sign-in
5) Click Close
6) Ensure that Access key age is less than 90 days ago. note) None in the Access key age means the user has not used the access key.
From Command Line:
aws iam generate-credential-report
aws iam get-credential-report --query Content --output text | base64 -d
The access_key_1_last_rotated field in this file notes The date and time, in ISO 8601 date-time format, when the users access key was created or last changed. If the user does not have an active access key, the value in this field is N/A (not applicable).</t>
  </si>
  <si>
    <t>Access keys are rotated every 90 days or less.</t>
  </si>
  <si>
    <t>Access keys are not rotated every 90 days or less.</t>
  </si>
  <si>
    <t>HSC29</t>
  </si>
  <si>
    <t xml:space="preserve">HSC29: Cryptographic key pairs are not properly managed </t>
  </si>
  <si>
    <t>1.14</t>
  </si>
  <si>
    <t>Rotating access keys will reduce the window of opportunity for an access key that is associated with a compromised or terminated account to be used.
Access keys should be rotated to ensure that data cannot be accessed with an old key which might have been lost, cracked, or stolen.</t>
  </si>
  <si>
    <t>Perform the following to rotate access keys:
From Console:
1) Go to Management Console (https://console.aws.amazon.com/iam)
2) Click on Users
3) Click on Security Credentials 
4) As an Administrator 
Click on Make Inactive for keys that have not been rotated in 90 Days
5) As an IAM User
Click on Make Inactive or Delete for keys which have not been rotated or used in 90 Days
6) Click on Create Access Key 
7) Update programmatic call with new Access Key credentials
From Command Line:
1) While the first access key is still active, create a second access key, which is active by default. Run the following command:
aws iam create-access-key
At this point, the user has two active access keys.
2) Update all applications and tools to use the new access key.
3) Determine whether the first access key is still in use by using this command:
aws iam get-access-key-last-used
4) One approach is to wait several days and then check the old access key for any use before proceeding.
Even if step Step 3 indicates no use of the old key, it is recommended that you do not immediately delete the first access key. Instead, change the state of the first access key to Inactive using this command:
aws iam update-access-key
5) Use only the new access key to confirm that your applications are working. Any applications and tools that still use the original access key will stop working at this point because they no longer have access to AWS resources. If you find such an application or tool, you can switch its state back to Active to reenable the first access key. Then return to step Step 2 and update this application to use the new key.
6) After you wait some period of time to ensure that all applications and tools have been updated, you can delete the first access key with this command:
aws iam delete-access-key.</t>
  </si>
  <si>
    <t>Rotate access keys are rotated every 90 days or less. One method to accomplish the recommended state is to execute the following:
1) Go to Management Console (https://console.aws.amazon.com/iam)
2) Click on Users
3) Click on Security Credentials 
4) As an Administrator 
Click on Make Inactive for keys that have not been rotated in 90 Days
5) As an IAM User
Click on Make Inactive or Delete for keys which have not been rotated or used in 90 Days
6) Click on Create Access Key 
7) Update programmatic call with new Access Key credentials
From Command Line:
1) While the first access key is still active, create a second access key, which is active by default. Run the following command:
aws iam create-access-key
At this point, the user has two active access keys.
2) Update all applications and tools to use the new access key.
3) Determine whether the first access key is still in use by using this command:
aws iam get-access-key-last-used
4) One approach is to wait several days and then check the old access key for any use before proceeding.
Even if step Step 3 indicates no use of the old key, it is recommended that you do not immediately delete the first access key. Instead, change the state of the first access key to Inactive using this command:
aws iam update-access-key
5) Use only the new access key to confirm that your applications are working. Any applications and tools that still use the original access key will stop working at this point because they no longer have access to AWS resources. If you find such an application or tool, you can switch its state back to Active to reenable the first access key. Then return to step Step 2 and update this application to use the new key.
6) After you wait some period of time to ensure that all applications and tools have been updated, you can delete the first access key with this command:
aws iam delete-access-key.</t>
  </si>
  <si>
    <t>To close this finding, please provide screenshot showing access keys are rotated every 90 days or less with the agency's CAP.</t>
  </si>
  <si>
    <t>AWS-14</t>
  </si>
  <si>
    <t>Ensure IAM Users Receive Permissions Only Through Groups</t>
  </si>
  <si>
    <t>IAM users are granted access to services, functions, and data through IAM policies. There are three ways to define policies for a user: 1) Edit the user policy directly, aka an inline, or user, policy; 2) attach a policy directly to a user; 3) add the user to an IAM group that has an attached policy. 
Only the third implementation is recommended.</t>
  </si>
  <si>
    <t>Perform the following to determine if an inline policy is set or a policy is directly attached to users:
1)Run the following to get a list of IAM users:
aws iam list-users --query Users[*].UserName --output text 
2) For each user returned, run the following command to determine if any policies are attached to them:
aws iam list-attached-user-policies --user-name &lt;iam_user&gt;
aws iam list-user-policies --user-name &lt;iam_user&gt; 
3) If any policies are returned, the user has an inline policy or direct policy attachment.</t>
  </si>
  <si>
    <t>IAM Users Receive Permissions only through groups.</t>
  </si>
  <si>
    <t>IAM Users do not receive permissions only through groups.</t>
  </si>
  <si>
    <t>1.15</t>
  </si>
  <si>
    <t>Assigning IAM policy only through groups unifies permissions management to a single, flexible layer consistent with organizational functional roles. By unifying permissions management, the likelihood of excessive permissions is reduced.</t>
  </si>
  <si>
    <t>Perform the following to create an IAM group and assign a policy to it: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Select the user
Click on the Permissions tab
Expand Permissions policies 
Click X for each policy; then click Detach or Remove (depending on policy type).</t>
  </si>
  <si>
    <t>Ensure IAM users receive permissions only through groups. One method to accomplish the recommended state is to execute the following: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Select the user
Click on the Permissions tab
Expand Permissions policies 
Click X for each policy; then click Detach or Remove (depending on policy type).</t>
  </si>
  <si>
    <t>To close this finding, please provide screenshot showing IAM Users Receive Permissions only through groups with the agency's CAP.</t>
  </si>
  <si>
    <t>AWS-15</t>
  </si>
  <si>
    <t>Ensure IAM policies that allow full "*:*" administrative privileges are not attached</t>
  </si>
  <si>
    <t>IAM policies are the means by which privileges are granted to users, groups, or roles. It is recommended and considered a standard security advice to grant _least privilege_ -that is, granting only the permissions required to perform a task. Determine what users need to do and then craft policies for them that let the users perform _only_ those tasks, instead of allowing full administrative privileges.</t>
  </si>
  <si>
    <t>Perform the following to determine what policies are created:
From Command Line:
1) Run the following to get a list of IAM policies:
aws iam list-policies --only-attached --output text
2) For each policy returned, run the following command to determine if any policies is allowing full administrative privileges on the account:
aws iam get-policy-version --policy-arn &lt;policy_arn&gt; --version-id &lt;version&gt;
3) In output ensure policy should not have any Statement block with "Effect": "Allow" and Action set to "*" and Resource set to "*"</t>
  </si>
  <si>
    <t>IAM policies that allow full "*:*" administrative privileges are not attached.</t>
  </si>
  <si>
    <t>IAM policies that allow full "*:*" administrative privileges are attached.</t>
  </si>
  <si>
    <t>1.16</t>
  </si>
  <si>
    <t>It's more secure to start with a minimum set of permissions and grant additional permissions as necessary, rather than starting with permissions that are too lenient and then trying to tighten them later.
Providing full administrative privileges instead of restricting to the minimum set of permissions that the user is required to do exposes the resources to potentially unwanted actions.
IAM policies that have a statement with "Effect": "Allow" with "Action": "\*" over "Resource": "\*" should be removed.</t>
  </si>
  <si>
    <t xml:space="preserve">From Console: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From Command Line:
Perform the following to detach the policy that has full administrative privileges as found in the audit step:
1) Lists all IAM users, groups, and roles that the specified managed policy is attached to.
aws iam list-entities-for-policy --policy-arn &lt;policy_arn&gt;
2) Detach the policy from all IAM Users:
aws iam detach-user-policy --user-name &lt;iam_user&gt; --policy-arn &lt;policy_arn&gt;
3) Detach the policy from all IAM Groups:
aws iam detach-group-policy --group-name &lt;iam_group&gt; --policy-arn &lt;policy_arn&gt;
4) Detach the policy from all IAM Roles:
aws iam detach-role-policy --role-name &lt;iam_role&gt; --policy-arn &lt;policy_arn&gt;
</t>
  </si>
  <si>
    <t>Detach the policy that has full administrative privileges. One method to accomplish the recommended state is to execute the following:
From Console: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From Command Line:
Perform the following to detach the policy that has full administrative privileges as found in the audit step:
1) Lists all IAM users, groups, and roles that the specified managed policy is attached to.
aws iam list-entities-for-policy --policy-arn &lt;policy_arn&gt;
2) Detach the policy from all IAM Users:
aws iam detach-user-policy --user-name &lt;iam_user&gt; --policy-arn &lt;policy_arn&gt;
3) Detach the policy from all IAM Groups:
aws iam detach-group-policy --group-name &lt;iam_group&gt; --policy-arn &lt;policy_arn&gt;
4) Detach the policy from all IAM Roles:
aws iam detach-role-policy --role-name &lt;iam_role&gt; --policy-arn &lt;policy_arn&gt;</t>
  </si>
  <si>
    <t>To close this finding, please provide screenshot showing IAM policies that allow full "*:*" administrative privileges are not attached with the agency's CAP.</t>
  </si>
  <si>
    <t>AWS-16</t>
  </si>
  <si>
    <t>IR-8</t>
  </si>
  <si>
    <t>Incident Response Plan</t>
  </si>
  <si>
    <t>Ensure a support role has been created to manage incidents with AWS Support</t>
  </si>
  <si>
    <t>AWS provides a support center that can be used for incident notification and response, as well as technical support and customer services. Create an IAM Role to allow authorized users to manage incidents with AWS Support.</t>
  </si>
  <si>
    <t>From Command Line:
1) List IAM policies, filter for the AWSSupportAccess managed policy, and note the "Arn" element value:
aws iam list-policies --query "Policies[?PolicyName == AWSSupportAccess]"
2) Check if the AWSSupportAccess policy is attached to any role:
aws iam list-entities-for-policy --policy-arn arn:aws:iam::aws:policy/AWSSupportAccess
3)In Output, Ensure PolicyRoles does not return empty. Example: Example: PolicyRoles: [ ]
If it returns empty refer to the remediation below.</t>
  </si>
  <si>
    <t>A support role has been created to manage incidents with AWS Support.</t>
  </si>
  <si>
    <t>A support role has not been created to manage incidents with AWS Support.</t>
  </si>
  <si>
    <t>1.17</t>
  </si>
  <si>
    <t>By implementing least privilege for access control, an IAM Role will require an appropriate IAM Policy to allow Support Center Access in order to manage Incidents with AWS Support.</t>
  </si>
  <si>
    <t>From Command Line:
1) Create an IAM role for managing incidents with AWS:
Create a trust relationship policy document that allows &lt;iam_user&gt; to manage AWS incidents, and save it locally as /tmp/TrustPolicy.json:
{
"Version": "2012-10-17",
"Statement": [
{
"Effect": "Allow",
"Principal": {
"AWS": "&lt;iam_user&gt;"
},
"Action": "sts:AssumeRole"
}
]
}
2) Create the IAM role using the above trust policy:
aws iam create-role --role-name &lt;aws_support_iam_role&gt; --assume-role-policy-document file:///tmp/TrustPolicy.json
3) Attach AWSSupportAccess managed policy to the created IAM role:
aws iam attach-role-policy --policy-arn arn:aws:iam::aws:policy/AWSSupportAccess --role-name &lt;aws_support_iam_role&gt;.</t>
  </si>
  <si>
    <t>Ensure a support role has been created to manage incidents with AWS Support. One method to accomplish the recommended state is to execute the following command(s):
1) Create an IAM role for managing incidents with AWS:
Create a trust relationship policy document that allows &lt;iam_user&gt; to manage AWS incidents, and save it locally as /tmp/TrustPolicy.json:
{
"Version": "2012-10-17",
"Statement": [
{
"Effect": "Allow",
"Principal": {
"AWS": "&lt;iam_user&gt;"
},
"Action": "sts:AssumeRole"
}
]
}
2) Create the IAM role using the above trust policy:
aws iam create-role --role-name &lt;aws_support_iam_role&gt; --assume-role-policy-document file:///tmp/TrustPolicy.json
3) Attach AWSSupportAccess managed policy to the created IAM role:
aws iam attach-role-policy --policy-arn arn:aws:iam::aws:policy/AWSSupportAccess --role-name &lt;aws_support_iam_role&gt;.</t>
  </si>
  <si>
    <t>To close this finding, please provide screenshot showing support role has been created to manage incidents with AWS Support with the agency's CAP.</t>
  </si>
  <si>
    <t>AWS-17</t>
  </si>
  <si>
    <t>SC-7</t>
  </si>
  <si>
    <t>Boundary Protection</t>
  </si>
  <si>
    <t>Remove all the expired SSL/TLS certificates stored in AWS IAM</t>
  </si>
  <si>
    <t>To enable HTTPS connections to your website or application in AWS, you need an SSL/TLS server certificate. You can use ACM or IAM to store and deploy server certificates. 
Use IAM as a certificate manager only when you must support HTTPS connections in a region that is not supported by ACM. IAM securely encrypts your private keys and stores the encrypted version in IAM SSL certificate storage. IAM supports deploying server certificates in all regions, but you must obtain your certificate from an external provider for use with AWS. You cannot upload an ACM certificate to IAM. Additionally, you cannot manage your certificates from the IAM Console.</t>
  </si>
  <si>
    <t>From Console:
Getting the certificates expiration information via AWS Management Console is not currently supported. 
To request information about the SSL/TLS certificates stored in IAM via the AWS API use the Command Line Interface (CLI).
From Command Line:
Run list-server-certificates command to list all the IAM-stored server certificates:
aws iam list-server-certificates
The command output should return an array that contains all the SSL/TLS certificates currently stored in IAM and their metadata (name, ID, expiration date, etc):
{
"ServerCertificateMetadataList": [
{
"ServerCertificateId": "EHDGFRW7EJFYTE88D",
"ServerCertificateName": "MyServerCertificate",
"Expiration": "2018-07-10T23:59:59Z",
"Path": "/",
"Arn": "arn:aws:iam::012345678910:server-certificate/MySSLCertificate",
"UploadDate": "2018-06-10T11:56:08Z"
}
]
}
Verify the ServerCertificateName and Expiration parameter value (expiration date) for each SSL/TLS certificate returned by the list-server-certificates command and determine if there are any expired server certificates currently stored in AWS IAM. If so, use the AWS API to remove them.
If this command returns:
{ { "ServerCertificateMetadataList": [] }
This means that there are no expired certificates, It DOES NOT mean that no certificates exist.</t>
  </si>
  <si>
    <t>All the expired SSL/TLS certificates stored in AWS IAM are removed.</t>
  </si>
  <si>
    <t>All the expired SSL/TLS certificates stored in AWS IAM are not removed.</t>
  </si>
  <si>
    <t>HSC42</t>
  </si>
  <si>
    <t>Encryption capabilities do not meet the latest FIPS 140 requirements</t>
  </si>
  <si>
    <t>1.19</t>
  </si>
  <si>
    <t>Removing expired SSL/TLS certificates eliminates the risk that an invalid certificate will be deployed accidentally to a resource such as AWS Elastic Load Balancer (ELB), which can damage the credibility of the application/website behind the ELB. As a best practice, it is recommended to delete expired certificates.</t>
  </si>
  <si>
    <t>From Console:
Removing expired certificates via AWS Management Console is not currently supported. To delete SSL/TLS certificates stored in IAM via the AWS API use the Command Line Interface (CLI).
From Command Line:
To delete Expired Certificate run following command by replacing &lt;CERTIFICATE_NAME&gt; with the name of the certificate to delete:
aws iam delete-server-certificate --server-certificate-name &lt;CERTIFICATE_NAME&gt;
When the preceding command is successful, it does not return any output.</t>
  </si>
  <si>
    <t>Remove all the expired SSL/TLS certificates stored in AWS IAM. One method to accomplish the recommended state is to execute the following:
From Console:
Removing expired certificates via AWS Management Console is not currently supported. To delete SSL/TLS certificates stored in IAM via the AWS API use the Command Line Interface (CLI).
From Command Line:
To delete Expired Certificate run following command by replacing &lt;CERTIFICATE_NAME&gt; with the name of the certificate to delete:
aws iam delete-server-certificate --server-certificate-name &lt;CERTIFICATE_NAME&gt;
When the preceding command is successful, it does not return any output.</t>
  </si>
  <si>
    <t>To close this finding, please provide screenshot showing all the expired SSL/TLS certificates stored in AWS IAM are removed with the agency's CAP.</t>
  </si>
  <si>
    <t>AWS-18</t>
  </si>
  <si>
    <t>Enable IAM Access analyzer for all regions</t>
  </si>
  <si>
    <t>Enable IAM Access analyzer for IAM policies about all resources in each region.
IAM Access Analyzer is a technology introduced at AWS reinvent 2019. After the Analyzer is enabled in IAM, scan results are displayed on the console showing the accessible resources. Scans show resources that other accounts and federated users can access, such as KMS keys and IAM roles. So the results allow you to determine if an unintended user is allowed, making it easier for administrators to monitor least privileges access.
Access Analyzer analyzes only policies that are applied to resources in the same AWS Region.</t>
  </si>
  <si>
    <t>**From Console:**
1. Open the IAM console at https://console.aws.amazon.com/iam/
2. Choose Access analyzer
3. Click Analyzers
4. Ensure that at least one analyzer is present
5. Ensure that the STATUS is set to Active
6. Repeat these step for each active region
**From Command Line:**
1. Run the following command:
aws accessanalyzer list-analyzers | grep status
2. Ensure that at least one Analyzer the status is set to ACTIVE
3. Repeat the steps above for each active region.
If an Access analyzer is not listed for each region or the status is not set to active refer to the remediation procedure below.</t>
  </si>
  <si>
    <t>IAM Access analyzer is enabled for all regions.</t>
  </si>
  <si>
    <t>IAM Access analyzer is not enabled for all regions.</t>
  </si>
  <si>
    <t>1.20</t>
  </si>
  <si>
    <t>AWS IAM Access Analyzer helps you identify the resources in your organization and accounts, such as Amazon S3 buckets or IAM roles, that are shared with an external entity. This lets you identify unintended access to your resources and data. Access Analyzer identifies resources that are shared with external principals by using logic-based reasoning to analyze the resource-based policies in your AWS environment. IAM Access Analyzer continuously monitors all policies for S3 bucket, IAM roles, KMS(Key Management Service) keys, AWS Lambda functions, and Amazon SQS(Simple Queue Service) queues.</t>
  </si>
  <si>
    <t>From Console:
Perform the following to enable IAM Access analyzer for IAM policies:
1) Open the IAM console at https://console.aws.amazon.com/iam/.
2) Choose Access analyzer.
3) Choose Create analyzer.
4) On the Create analyzer page, confirm that the Region displayed is the Region where you want to enable Access Analyzer.
5) Enter a name for the analyzer. Optional as it will generate a name for you automatically.
6) Add any tags that you want to apply to the analyzer. Optional. 
7) Choose Create Analyzer.
8) Repeat these step for each active region
From Command Line:
Run the following command:
aws accessanalyzer create-analyzer --analyzer-name &lt;NAME&gt; --type &lt;ACCOUNT|ORGANIZATION&gt;
Repeat this command above for each active region.
Note: The IAM Access Analyzer is successfully configured only when the account you use has the necessary permissions.</t>
  </si>
  <si>
    <t>Enable IAM Access analyzer for all regions. One method to accomplish the recommended state is to execute the following:
From Console:
Perform the following to enable IAM Access analyzer for IAM policies:
1) Open the IAM console at https://console.aws.amazon.com/iam/.
2) Choose Access analyzer.
3) Choose Create analyzer.
4) On the Create analyzer page, confirm that the Region displayed is the Region where you want to enable Access Analyzer.
5) Enter a name for the analyzer. Optional as it will generate a name for you automatically.
6) Add any tags that you want to apply to the analyzer. Optional. 
7) Choose Create Analyzer.
8) Repeat these step for each active region
From Command Line:
Run the following command:
aws accessanalyzer create-analyzer --analyzer-name &lt;NAME&gt; --type &lt;ACCOUNT|ORGANIZATION&gt;
Repeat this command above for each active region.
Note: The IAM Access Analyzer is successfully configured only when the account you use has the necessary permissions.</t>
  </si>
  <si>
    <t>To close this finding, please provide screenshot showing IAM Access analyzer is enabled for all regions with the agency's CAP.</t>
  </si>
  <si>
    <t>AWS-19</t>
  </si>
  <si>
    <t>Enable MFA Delete on S3 buckets</t>
  </si>
  <si>
    <t>Once MFA Delete is enabled on your sensitive and classified S3 bucket it requires the user to have two forms of authentication.</t>
  </si>
  <si>
    <t>Perform the steps below to confirm MFA delete is configured on an S3 Bucket
From Console:
1) Login to the S3 console at https://console.aws.amazon.com/s3/
2) Click the Check box next to the Bucket name you want to confirm
3) In the window under Properties
4) Confirm that Versioning is Enabled
5) Confirm that MFA Delete is Enabled
From Command Line:
1) Run the get-bucket-versioning
aws s3api get-bucket-versioning --bucket my-bucket
Output example:
&lt;VersioningConfiguration xmlns="http://s3.amazonaws.com/doc/2006-03-01/"&gt; 
&lt;Status&gt;Enabled&lt;/Status&gt;
&lt;MfaDelete&gt;Enabled&lt;/MfaDelete&gt; 
&lt;/VersioningConfiguration&gt;
If the Console or the CLI output does not show Versioning and MFA Delete enabled refer to the remediation below.</t>
  </si>
  <si>
    <t>MFA Delete is enabled on S3 buckets.</t>
  </si>
  <si>
    <t>MFA Delete is not enabled on S3 buckets.</t>
  </si>
  <si>
    <t>HAC64
HAC45</t>
  </si>
  <si>
    <t>HAC64: Multi-factor authentication is not required for internal privileged and non-privileged access
HAC65: Multi-factor authentication is not required for internal privileged access</t>
  </si>
  <si>
    <t>2.1</t>
  </si>
  <si>
    <t>2.1.3</t>
  </si>
  <si>
    <t>Adding MFA delete to an S3 bucket, requires additional authentication when you change the version state of your bucket or you delete and object version adding another layer of security in the event your security credentials are compromised or unauthorized access is granted.</t>
  </si>
  <si>
    <t xml:space="preserve">Perform the steps below to enable MFA delete on an S3 bucket.
Note:
You cannot enable MFA Delete using the AWS Management Console. You must use the AWS CLI or API.
You must use your root account to enable MFA Delete on S3 buckets.
From Command line:
Run the s3api put-bucket-versioning command
aws s3api put-bucket-versioning --profile my-root-profile --bucket Bucket_Name --versioning-configuration Status=Enabled,MFADelete=Enabled --mfa “arn:aws:iam::aws_account_id:mfa/root-account-mfa-device passcode”
</t>
  </si>
  <si>
    <t>Enable MFA Delete on S3 buckets. One method to accomplish the recommended state is to execute the following command(s):
From Command line:
Run the s3api put-bucket-versioning command
aws s3api put-bucket-versioning --profile my-root-profile --bucket Bucket_Name --versioning-configuration Status=Enabled,MFADelete=Enabled --mfa “arn:aws:iam::aws_account_id:mfa/root-account-mfa-device passcode”</t>
  </si>
  <si>
    <t>To close this finding, please provide screenshot showing MFA Delete is enabled on S3 buckets with the agency's CAP.</t>
  </si>
  <si>
    <t>AWS-20</t>
  </si>
  <si>
    <t>Confiure the S3 Buckets with Block public access (bucket settings)</t>
  </si>
  <si>
    <t>Amazon S3 provides `Block public access (bucket settings)` and `Block public access (account settings)` to help you manage public access to Amazon S3 resources. By default, S3 buckets and objects are created with public access disabled. However, an IAM principal with sufficient S3 permissions can enable public access at the bucket and/or object level. While enabled, `Block public access (bucket settings)` prevents an individual bucket, and its contained objects, from becoming publicly accessible. Similarly, `Block public access (account settings)` prevents all buckets, and contained objects, from becoming publicly accessible across the entire account.</t>
  </si>
  <si>
    <t>If utilizing Block Public Access (bucket settings)
From Console:
1) Login to AWS Management Console and open the Amazon S3 console using https://console.aws.amazon.com/s3/ 
2) Select the Check box next to the Bucket.
3) Click on Edit public access settings.
4) Ensure that block public access settings are set appropriately for this bucket
5) Repeat for all the buckets in your AWS account.
From Command Line:
1) List all of the S3 Buckets
aws s3 ls
2) Find the public access setting on that bucket
aws s3api get-public-access-block --bucket &lt;name-of-the-bucket&gt;
Output if Block Public access is enabled:
{
"PublicAccessBlockConfiguration": {
"BlockPublicAcls": true,
"IgnorePublicAcls": true,
"BlockPublicPolicy": true,
"RestrictPublicBuckets": true
 }
}
If the output reads false for the separate configuration settings then proceed to the remediation.
If utilizing Block Public Access (account settings)
From Console:
1) Login to AWS Management Console and open the Amazon S3 console using https://console.aws.amazon.com/s3/ 
2) Choose Block public access (account settings)
3) Ensure that block public access settings are set appropriately for your AWS account.
From Command Line:
To check Public access settings for this account status, run the following command,
aws s3control get-public-access-block --account-id &lt;ACCT_ID&gt; --region &lt;REGION_NAME&gt;
Output if Block Public access is enabled:
{
"PublicAccessBlockConfiguration": {
"IgnorePublicAcls": true, 
"BlockPublicPolicy": true, 
"BlockPublicAcls": true, 
"RestrictPublicBuckets": true
}
}
If the output reads false for the separate configuration settings then proceed to the remediation.</t>
  </si>
  <si>
    <t>The S3 Buckets are configured with Block public access (bucket settings).</t>
  </si>
  <si>
    <t>The S3 Buckets are not configured with Block public access (bucket settings).</t>
  </si>
  <si>
    <t>2.1.5</t>
  </si>
  <si>
    <t>Amazon S3 `Block public access (bucket settings)` prevents the accidental or malicious public exposure of data contained within the respective bucket(s). 
Amazon S3 `Block public access (account settings)` prevents the accidental or malicious public exposure of data contained within all buckets of the respective AWS account.
Whether blocking public access to all or some buckets is an organizational decision that should be based on data sensitivity, least privilege, and use case.</t>
  </si>
  <si>
    <t>If utilizing Block Public Access (bucket settings)
From Console: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
From Command Line: 
1) List all of the S3 Buckets
aws s3 ls
2) Set the Block Public Access to true on that bucket
aws s3api put-public-access-block --bucket &lt;name-of-bucket&gt; --public-access-block-configuration "BlockPublicAcls=true,IgnorePublicAcls=true,BlockPublicPolicy=true,RestrictPublicBuckets=true"
If utilizing Block Public Access (account settings)
From Console:
If the output reads true for the separate configuration settings then it is set on the account.
1) Login to AWS Management Console and open the Amazon S3 console using https://console.aws.amazon.com/s3/ 
2) Choose Block Public Access (account settings)
3) Choose Edit to change the block public access settings for all the buckets in your AWS account
4) Choose the settings you want to change, and then choose Save. For details about each setting, pause on the i icons.
5) When youre asked for confirmation, enter confirm. Then Click Confirm to save your changes.
From Command Line:
To set Block Public access settings for this account, run the following command:
aws s3control put-public-access-block
public-access-block-configuration BlockPublicAcls=true, IgnorePublicAcls=true, BlockPublicPolicy=true, RestrictPublicBuckets=true
account-id &lt;value&gt;</t>
  </si>
  <si>
    <t>Confiure the S3 Buckets with Block public access (bucket settings). One method to accomplish the recommended state is to execute the following:
If utilizing Block Public Access (bucket settings)
From Console: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
From Command Line: 
1) List all of the S3 Buckets
aws s3 ls
2) Set the Block Public Access to true on that bucket
aws s3api put-public-access-block --bucket &lt;name-of-bucket&gt; --public-access-block-configuration "BlockPublicAcls=true,IgnorePublicAcls=true,BlockPublicPolicy=true,RestrictPublicBuckets=true"
If utilizing Block Public Access (account settings)
From Console:
If the output reads true for the separate configuration settings then it is set on the account.
1) Login to AWS Management Console and open the Amazon S3 console using https://console.aws.amazon.com/s3/ 
2) Choose Block Public Access (account settings)
3) Choose Edit to change the block public access settings for all the buckets in your AWS account
4) Choose the settings you want to change, and then choose Save. For details about each setting, pause on the i icons.
5) When youre asked for confirmation, enter confirm. Then Click Confirm to save your changes.
From Command Line:
To set Block Public access settings for this account, run the following command:
aws s3control put-public-access-block
public-access-block-configuration BlockPublicAcls=true, IgnorePublicAcls=true, BlockPublicPolicy=true, RestrictPublicBuckets=true
account-id &lt;value&gt;</t>
  </si>
  <si>
    <t>To close this finding, please provide screenshot showing S3 Buckets are configured with Block public access (bucket settings).</t>
  </si>
  <si>
    <t>AWS-21</t>
  </si>
  <si>
    <t>Enable EBS Volume Encryption in all Regions</t>
  </si>
  <si>
    <t>Elastic Compute Cloud (EC2) supports encryption at rest when using the Elastic Block Store (EBS) service. While disabled by default, forcing encryption at EBS volume creation is supported.</t>
  </si>
  <si>
    <t>From Console:
1) Login to AWS Management Console and open the Amazon EC2 console using https://console.aws.amazon.com/ec2/ 
2) Under Account attributes, click EBS encryption.
3) Verify Always encrypt new EBS volumes displays Enabled.
4) Review every region in-use.
Note: EBS volume encryption is configured per region.
From Command Line:
1) Run 
aws --region &lt;region&gt; ec2 get-ebs-encryption-by-default
2) Verify that "EbsEncryptionByDefault": true is displayed.
3) Review every region in-use.
Note: EBS volume encryption is configured per region.</t>
  </si>
  <si>
    <t>EBS Volume Encryption is Enabled in all Regions.</t>
  </si>
  <si>
    <t>EBS Volume Encryption is not enabled in all Regions.</t>
  </si>
  <si>
    <t>2.2</t>
  </si>
  <si>
    <t>2.2.1</t>
  </si>
  <si>
    <t>Encrypting data at rest reduces the likelihood that it is unintentionally exposed and can nullify the impact of disclosure if the encryption remains unbroken.</t>
  </si>
  <si>
    <t>From Console:
1)Login to AWS Management Console and open the Amazon EC2 console using https://console.aws.amazon.com/ec2/ 
2) Under Account attributes, click EBS encryption.
3) Click Manage.
4) Click the Enable checkbox.
5) Click Update EBS encryption
6) Repeat for every region requiring the change.
Note: EBS volume encryption is configured per region.
From Command Line:
1) Run 
aws --region &lt;region&gt; ec2 enable-ebs-encryption-by-default
2) Verify that "EbsEncryptionByDefault": true is displayed.
3) Repeat every region requiring the change.
Note EBS volume encryption is configured per region.</t>
  </si>
  <si>
    <t>Enable EBS Volume Encryption in all Regions. One method to accomplish the recommended state is to execute the following:
From Console:
1)Login to AWS Management Console and open the Amazon EC2 console using https://console.aws.amazon.com/ec2/ 
2) Under Account attributes, click EBS encryption.
3) Click Manage.
4) Click the Enable checkbox.
5) Click Update EBS encryption
6) Repeat for every region requiring the change.
Note: EBS volume encryption is configured per region.
From Command Line:
1) Run 
aws --region &lt;region&gt; ec2 enable-ebs-encryption-by-default
2) Verify that "EbsEncryptionByDefault": true is displayed.
3) Repeat every region requiring the change.
Note EBS volume encryption is configured per region.</t>
  </si>
  <si>
    <t>To close this finding, please provide screenshot showing EBS Volume Encryption is Enabled in all Regions.</t>
  </si>
  <si>
    <t>AWS-22</t>
  </si>
  <si>
    <t>Enable that encryption for RDS Instances</t>
  </si>
  <si>
    <t>Amazon RDS encrypted DB instances use the industry standard AES-256 encryption algorithm to encrypt your data on the server that hosts your Amazon RDS DB instances. After your data is encrypted, Amazon RDS handles authentication of access and decryption of your data transparently with a minimal impact on performance.</t>
  </si>
  <si>
    <t>From Console:
1) Login to the AWS Management Console and open the RDS dashboard at https://console.aws.amazon.com/rds/
2) In the navigation pane, under RDS dashboard, click Databases.
3) Select the RDS Instance that you want to examine
4) Click Instance Name to see details, then click on Configuration tab.
5) Under Configuration Details section, In Storage pane search for the Encryption Enabled Status.
6) If the current status is set to Disabled, Encryption is not enabled for the selected RDS Instance database instance.
7) Repeat steps 3 to 7 to verify encryption status of other RDS Instance in same region.
8) Change region from the top of the navigation bar and repeat audit for other regions.
From Command Line:
1) Run describe-db-instances command to list all RDS Instance database names, available in the selected AWS region, Output will return each Instance database identifier-name.
 aws rds describe-db-instances --region &lt;region-name&gt; --query DBInstances[*].DBInstanceIdentifier
2) Run again describe-db-instances command using the RDS Instance identifier returned earlier, to determine if the selected database instance is encrypted, The command output should return the encryption status True Or False.
aws rds describe-db-instances --region &lt;region-name&gt; --db-instance-identifier &lt;DB-Name&gt; --query DBInstances[*].StorageEncrypted
3) If the StorageEncrypted parameter value is False, Encryption is not enabled for the selected RDS database instance.
4) Repeat steps 1 to 3 for auditing each RDS Instance and change Region to verify for other regions</t>
  </si>
  <si>
    <t>Encryption is enabled for RDS Instances.</t>
  </si>
  <si>
    <t>Encryption is not enabled for RDS Instances.</t>
  </si>
  <si>
    <t>2.3</t>
  </si>
  <si>
    <t>2.3.1</t>
  </si>
  <si>
    <t>Databases are likely to hold sensitive and critical data, it is highly recommended to implement encryption in order to protect your data from unauthorized access or disclosure. With RDS encryption enabled, the data stored on the instance's underlying storage, the automated backups, read replicas, and snapshots, are all encrypted.</t>
  </si>
  <si>
    <t>From Console:
1) Login to the AWS Management Console and open the RDS dashboard at https://console.aws.amazon.com/rds/.
2) In the left navigation panel, click on Databases
3) Select the Database instance that needs to be encrypted.
4) Click on Actions button placed at the top right and select Take Snapshot.
5) On the Take Snapshot page, enter a database name of which you want to take a snapshot in the Snapshot Name field and click on Take Snapshot.
6) Select the newly created snapshot and click on the Action button placed at the top right and select Copy snapshot from the Action menu.
7) On the Make Copy of DB Snapshot page, perform the following:
In the New DB Snapshot Identifier field, Enter a name for the new snapshot.
Check Copy Tags, New snapshot must have the same tags as the source snapshot.
Select Yes from the Enable Encryption dropdown list to enable encryption, You can choose to use the AWS default encryption key or custom key from Master Key dropdown list.
8) Click Copy Snapshot to create an encrypted copy of the selected instance snapshot.
9) Select the new Snapshot Encrypted Copy and click on the Action button placed at the top right and select Restore Snapshot button from the Action menu, This will restore the encrypted snapshot to a new database instance.
10) On the Restore DB Instance page, enter a unique name for the new database instance in the DB Instance Identifier field.
11) Review the instance configuration details and click Restore DB Instance.
12) As the new instance provisioning process is completed can update application configuration to refer to the endpoint of the new Encrypted database instance Once the database endpoint is changed at the application level, can remove the unencrypted instance.
From Command Line:
1) Run describe-db-instances command to list all RDS database names available in the selected AWS region, The command output should return the database instance identifier.
aws rds describe-db-instances --region &lt;region-name&gt; --query DBInstances[*].DBInstanceIdentifier
2) Run create-db-snapshot command to create a snapshot for the selected database instance, The command output will return the new snapshot with name DB Snapshot Name.
aws rds create-db-snapshot --region &lt;region-name&gt; --db-snapshot-identifier &lt;DB-Snapshot-Name&gt; --db-instance-identifier &lt;DB-Name&gt;
3) Now run list-aliases command to list the KMS keys aliases available in a specified region, The command output should return each key alias currently available. For our RDS encryption activation process, locate the ID of the AWS default KMS key.
aws kms list-aliases --region &lt;region-name&gt;
4) Run copy-db-snapshot command using the default KMS key ID for RDS instances returned earlier to create an encrypted copy of the database instance snapshot, The command output will return the encrypted instance snapshot configuration.
aws rds copy-db-snapshot --region &lt;region-name&gt; --source-db-snapshot-identifier &lt;DB-Snapshot-Name&gt; --target-db-snapshot-identifier &lt;DB-Snapshot-Name-Encrypted&gt; --copy-tags --kms-key-id &lt;KMS-ID-For-RDS&gt;
5) Run restore-db-instance-from-db-snapshot command to restore the encrypted snapshot created at the previous step to a new database instance, If successful, the command output should return the new encrypted database instance configuration.
aws rds restore-db-instance-from-db-snapshot --region &lt;region-name&gt; --db-instance-identifier &lt;DB-Name-Encrypted&gt; --db-snapshot-identifier &lt;DB-Snapshot-Name-Encrypted&gt;
6) Run describe-db-instances command to list all RDS database names, available in the selected AWS region, Output will return database instance identifier name Select encrypted database name that we just created DB-Name-Encrypted.
aws rds describe-db-instances --region &lt;region-name&gt; --query DBInstances[*].DBInstanceIdentifier
7) Run again describe-db-instances command using the RDS instance identifier returned earlier, to determine if the selected database instance is encrypted, The command output should return the encryption status True.
aws rds describe-db-instances --region &lt;region-name&gt; --db-instance-identifier &lt;DB-Name-Encrypted&gt; --query DBInstances[*].StorageEncrypted</t>
  </si>
  <si>
    <t>Enable that encryption for RDS Instances. One method to accomplish the recommended state is to execute the following:
From Console:
1) Login to the AWS Management Console and open the RDS dashboard at https://console.aws.amazon.com/rds/.
2) In the left navigation panel, click on Databases
3) Select the Database instance that needs to be encrypted.
4) Click on Actions button placed at the top right and select Take Snapshot.
5) On the Take Snapshot page, enter a database name of which you want to take a snapshot in the Snapshot Name field and click on Take Snapshot.
6) Select the newly created snapshot and click on the Action button placed at the top right and select Copy snapshot from the Action menu.
7) On the Make Copy of DB Snapshot page, perform the following:
In the New DB Snapshot Identifier field, Enter a name for the new snapshot.
Check Copy Tags, New snapshot must have the same tags as the source snapshot.
Select Yes from the Enable Encryption dropdown list to enable encryption, You can choose to use the AWS default encryption key or custom key from Master Key dropdown list.
8) Click Copy Snapshot to create an encrypted copy of the selected instance snapshot.
9) Select the new Snapshot Encrypted Copy and click on the Action button placed at the top right and select Restore Snapshot button from the Action menu, This will restore the encrypted snapshot to a new database instance.
10) On the Restore DB Instance page, enter a unique name for the new database instance in the DB Instance Identifier field.
11) Review the instance configuration details and click Restore DB Instance.
12) As the new instance provisioning process is completed can update application configuration to refer to the endpoint of the new Encrypted database instance Once the database endpoint is changed at the application level, can remove the unencrypted instance.
From Command Line:
1) Run describe-db-instances command to list all RDS database names available in the selected AWS region, The command output should return the database instance identifier.
aws rds describe-db-instances --region &lt;region-name&gt; --query DBInstances[*].DBInstanceIdentifier
2) Run create-db-snapshot command to create a snapshot for the selected database instance, The command output will return the new snapshot with name DB Snapshot Name.
aws rds create-db-snapshot --region &lt;region-name&gt; --db-snapshot-identifier &lt;DB-Snapshot-Name&gt; --db-instance-identifier &lt;DB-Name&gt;
3) Now run list-aliases command to list the KMS keys aliases available in a specified region, The command output should return each key alias currently available. For our RDS encryption activation process, locate the ID of the AWS default KMS key.
aws kms list-aliases --region &lt;region-name&gt;
4) Run copy-db-snapshot command using the default KMS key ID for RDS instances returned earlier to create an encrypted copy of the database instance snapshot, The command output will return the encrypted instance snapshot configuration.
aws rds copy-db-snapshot --region &lt;region-name&gt; --source-db-snapshot-identifier &lt;DB-Snapshot-Name&gt; --target-db-snapshot-identifier &lt;DB-Snapshot-Name-Encrypted&gt; --copy-tags --kms-key-id &lt;KMS-ID-For-RDS&gt;
5) Run restore-db-instance-from-db-snapshot command to restore the encrypted snapshot created at the previous step to a new database instance, If successful, the command output should return the new encrypted database instance configuration.
aws rds restore-db-instance-from-db-snapshot --region &lt;region-name&gt; --db-instance-identifier &lt;DB-Name-Encrypted&gt; --db-snapshot-identifier &lt;DB-Snapshot-Name-Encrypted&gt;
6) Run describe-db-instances command to list all RDS database names, available in the selected AWS region, Output will return database instance identifier name Select encrypted database name that we just created DB-Name-Encrypted.
aws rds describe-db-instances --region &lt;region-name&gt; --query DBInstances[*].DBInstanceIdentifier
7) Run again describe-db-instances command using the RDS instance identifier returned earlier, to determine if the selected database instance is encrypted, The command output should return the encryption status True.
aws rds describe-db-instances --region &lt;region-name&gt; --db-instance-identifier &lt;DB-Name-Encrypted&gt; --query DBInstances[*].StorageEncrypted</t>
  </si>
  <si>
    <t>To close this finding, please provide screenshot showing encryption is enabled for RDS Instances.</t>
  </si>
  <si>
    <t>AWS-23</t>
  </si>
  <si>
    <t>Enable Auto Minor Version Upgrade feature for RDS Instances</t>
  </si>
  <si>
    <t>Ensure that RDS database instances have the Auto Minor Version Upgrade flag enabled in order to receive automatically minor engine upgrades during the specified maintenance window. So, RDS instances can get the new features, bug fixes, and security patches for their database engines.</t>
  </si>
  <si>
    <t>From Console:
1) Log in to the AWS management console and navigate to the RDS dashboard at https://console.aws.amazon.com/rds/.
2) In the left navigation panel, click on Databases.
3) Select the RDS instance that wants to examine.
4) Click on the Maintenance and backups panel.
5) Under the Maintenance section, search for the Auto Minor Version Upgrade status.
If the current status is set to Disabled, means the feature is not set and the minor engine upgrades released will not be applied to the selected RDS instance
From Command Line:
1) Run describe-db-instances command to list all RDS database names, available in the selected AWS region:
aws rds describe-db-instances --region &lt;regionName&gt; --query DBInstances[*].DBInstanceIdentifier
2) The command output should return each database instance identifier.
3) Run again describe-db-instances command using the RDS instance identifier returned earlier to determine the Auto Minor Version Upgrade status for the selected instance:
aws rds describe-db-instances --region &lt;regionName&gt; --db-instance-identifier &lt;dbInstanceIdentifier&gt; --query DBInstances[*].AutoMinorVersionUpgrade
4) The command output should return the feature current status. If the current status is set to true, the feature is enabled and the minor engine upgrades will be applied to the selected RDS instance.</t>
  </si>
  <si>
    <t>Auto Minor Version Upgrade feature is enabled for RDS Instances.</t>
  </si>
  <si>
    <t>Auto Minor Version Upgrade feature is not enabled for RDS Instances.</t>
  </si>
  <si>
    <t>HSI14</t>
  </si>
  <si>
    <t>HSI14: The system's automatic update feature is not configured appropriately</t>
  </si>
  <si>
    <t>2.3.2</t>
  </si>
  <si>
    <t>AWS RDS will occasionally deprecate minor engine versions and provide new ones for an upgrade. When the last version number within the release is replaced, the version changed is considered minor. With Auto Minor Version Upgrade feature enabled, the version upgrades will occur automatically during the specified maintenance window so your RDS instances can get the new features, bug fixes, and security patches for their database engines.</t>
  </si>
  <si>
    <t>From Console:
1) Log in to the AWS management console and navigate to the RDS dashboard at https://console.aws.amazon.com/rds/.
2) In the left navigation panel, click on Databases.
3) Select the RDS instance that wants to update.
4) Click on the Modify button placed on the top right side.
5) On the Modify DB Instance: &lt;instance identifier&gt; page, In the Maintenance section, select Auto minor version upgrade click on the Yes radio button.
6) At the bottom of the page click on Continue, check to Apply Immediately to apply the changes immediately, or select Apply during the next scheduled maintenance window to avoid any downtime.
7) Review the changes and click on Modify DB Instance. The instance status should change from available to modifying and back to available. Once the feature is enabled, the Auto Minor Version Upgrade status should change to Yes.
From Command Line:
1) Run describe-db-instances command to list all RDS database instance names, available in the selected AWS region:
aws rds describe-db-instances --region &lt;regionName&gt; --query DBInstances[*].DBInstanceIdentifier
2) The command output should return each database instance identifier.
3) Run the modify-db-instance command to modify the selected RDS instance configuration this command will apply the changes immediately, Remove --apply-immediately to apply changes during the next scheduled maintenance window and avoid any downtime:
aws rds modify-db-instance --region &lt;regionName&gt; --db-instance-identifier &lt;dbInstanceIdentifier&gt; --auto-minor-version-upgrade --apply-immediately
4) The command output should reveal the new configuration metadata for the RDS instance and check AutoMinorVersionUpgrade parameter value.
5) Run describe-db-instances command to check if the Auto Minor Version Upgrade feature has been successfully enable:
aws rds describe-db-instances --region &lt;regionName&gt; --db-instance-identifier &lt;dbInstanceIdentifier&gt; --query DBInstances[*].AutoMinorVersionUpgrade
6) The command output should return the feature current status set to true, the feature is enabled and the minor engine upgrades will be applied to the selected RDS instance.</t>
  </si>
  <si>
    <t xml:space="preserve">Enable Auto Minor Version Upgrade feature for RDS Instances. One method to accomplish the recommended state is to execute the following:
From Console:
1) Log in to the AWS management console and navigate to the RDS dashboard at https://console.aws.amazon.com/rds/.
2) In the left navigation panel, click on Databases.
3) Select the RDS instance that wants to update.
4) Click on the Modify button placed on the top right side.
5) On the Modify DB Instance: &lt;instance identifier&gt; page, In the Maintenance section, select Auto minor version upgrade click on the Yes radio button.
6) At the bottom of the page click on Continue, check to Apply Immediately to apply the changes immediately, or select Apply during the next scheduled maintenance window to avoid any downtime.
7) Review the changes and click on Modify DB Instance. The instance status should change from available to modifying and back to available. Once the feature is enabled, the Auto Minor Version Upgrade status should change to Yes.
From Command Line:
1) Run describe-db-instances command to list all RDS database instance names, available in the selected AWS region:
aws rds describe-db-instances --region &lt;regionName&gt; --query DBInstances[*].DBInstanceIdentifier
2) The command output should return each database instance identifier.
3) Run the modify-db-instance command to modify the selected RDS instance configuration this command will apply the changes immediately, Remove --apply-immediately to apply changes during the next scheduled maintenance window and avoid any downtime:
aws rds modify-db-instance --region &lt;regionName&gt; --db-instance-identifier &lt;dbInstanceIdentifier&gt; --auto-minor-version-upgrade --apply-immediately
4) The command output should reveal the new configuration metadata for the RDS instance and check AutoMinorVersionUpgrade parameter value.
5) Run describe-db-instances command to check if the Auto Minor Version Upgrade feature has been successfully enable:
aws rds describe-db-instances --region &lt;regionName&gt; --db-instance-identifier &lt;dbInstanceIdentifier&gt; --query DBInstances[*].AutoMinorVersionUpgrade
6) The command output should return the feature current status set to true, the feature is enabled and the minor engine upgrades will be applied to the selected RDS instance. </t>
  </si>
  <si>
    <t>To close this finding, please provide screenshot showing auto Minor Version Upgrade feature is enabled for RDS Instances.</t>
  </si>
  <si>
    <t>AWS-24</t>
  </si>
  <si>
    <t>Ensure that public access is not given to RDS Instance</t>
  </si>
  <si>
    <t>Ensure and verify that RDS database instances provisioned in your AWS account do restrict unauthorized access in order to minimize security risks. To restrict access to any publicly accessible RDS database instance, you must disable the database Publicly Accessible flag and update the VPC security group associated with the instance.</t>
  </si>
  <si>
    <t>From Console:
1) Log in to the AWS management console and navigate to the RDS dashboard at https://console.aws.amazon.com/rds/.
2) Under the navigation panel, On RDS Dashboard, click Databases.
3) Select the RDS instance that you want to examine.
4) Click Instance Name from the dashboard, Under Connectivity and Security.
5) On the Security, check if the Publicly Accessible flag status is set to Yes, follow the below-mentioned steps to check database subnet access.
In the networking section, click the subnet link available under Subnets
The link will redirect you to the VPC Subnets page.
-Select the subnet listed on the page and click the Route Table tab from the dashboard bottom panel. If the route table contains any entries with the destination CIDR block set to 0.0.0.0/0 and with an Internet Gateway attached.
The selected RDS database instance was provisioned inside a public subnet, therefore is not running within a logically isolated environment and can be accessible from the Internet.
6)  Repeat steps no. 4 and 5 to determine the type (public or private) and subnet for other RDS database instances provisioned in the current region.
7) Change the AWS region from the navigation bar and repeat the audit process for other regions.
From Command Line:
1) Run describe-db-instances command to list all RDS database names, available in the selected AWS region:
aws rds describe-db-instances --region &lt;region-name&gt; --query DBInstances[*].DBInstanceIdentifier
2) The command output should return each database instance identifier.
3) Run again describe-db-instances command using the PubliclyAccessible parameter as query filter to reveal the database instance Publicly Accessible flag status:
aws rds describe-db-instances --region &lt;region-name&gt; --db-instance-identifier &lt;db-instance-name&gt; --query DBInstances[*].PubliclyAccessible
4) Check for the Publicly Accessible parameter status, If the Publicly Accessible flag is set to Yes. Then selected RDS database instance is publicly accessible and insecure, follow the below-mentioned steps to check database subnet access
5) Run again describe-db-instances command using the RDS database instance identifier that you want to check and appropriate filtering to describe the VPC subnet(s) associated with the selected instance:
aws rds describe-db-instances --region &lt;region-name&gt; --db-instance-identifier &lt;db-name&gt; --query DBInstances[*].DBSubnetGroup.Subnets[]
The command output should list the subnets available in the selected database subnet group.
6) Run describe-route-tables command using the ID of the subnet returned at the previous step to describe the routes of the VPC route table associated with the selected subnet:
aws ec2 describe-route-tables --region &lt;region-name&gt; --filters "Name=association.subnet-id,Values=&lt;SubnetID&gt;" --query RouteTables[*].Routes[]
If the command returns the route table associated with database instance subnet ID. Check the GatewayId and DestinationCidrBlock attributes values returned in the output. If the route table contains any entries with the GatewayId value set to igw-xxxxxxxx and the DestinationCidrBlock value set to 0.0.0.0/0, the selected RDS database instance was provisioned inside a public subnet.
Or
If the command returns empty results, the route table is implicitly associated with subnet, therefore the audit process continues with the next step
7) Run again describe-db-instances command using the RDS database instance identifier that you want to check and appropriate filtering to describe the VPC ID associated with the selected instance:
aws rds describe-db-instances --region &lt;region-name&gt; --db-instance-identifier &lt;db-name&gt; --query DBInstances[*].DBSubnetGroup.VpcId
The command output should show the VPC ID in the selected database subnet group
8) Now run describe-route-tables command using the ID of the VPC returned at the previous step to describe the routes of the VPC main route table implicitly associated with the selected subnet:
aws ec2 describe-route-tables --region &lt;region-name&gt; --filters "Name=vpc-id,Values=&lt;VPC-ID&gt;" "Name=association.main,Values=true" --query RouteTables[*].Routes[]
The command output returns the VPC main route table implicitly associated with database instance subnet ID. Check the GatewayId and DestinationCidrBlock attributes values returned in the output. If the route table contains any entries with the GatewayId value set to igw-xxxxxxxx and the DestinationCidrBlock value set to 0.0.0.0/0, the selected RDS database instance was provisioned inside a public subnet, therefore is not running within a logically isolated environment and does not adhere to AWS security best practices.</t>
  </si>
  <si>
    <t>Public access is not given to RDS Instance.</t>
  </si>
  <si>
    <t>Public access is given to RDS Instance.</t>
  </si>
  <si>
    <t>2.3.3</t>
  </si>
  <si>
    <t>Ensure that no public-facing RDS database instances are provisioned in your AWS account and restrict unauthorized access in order to minimize security risks. When the RDS instance allows unrestricted access (0.0.0.0/0), everyone and everything on the Internet can establish a connection to your database and this can increase the opportunity for malicious activities such as brute force attacks, PostgreSQL injections, or DoS/DDoS attacks.</t>
  </si>
  <si>
    <t>From Console:
1) Log in to the AWS management console and navigate to the RDS dashboard at https://console.aws.amazon.com/rds/.
2) Under the navigation panel, On RDS Dashboard, click Databases.
3) Select the RDS instance that you want to update.
4) Click Modify from the dashboard top menu.
5) On the Modify DB Instance panel, under the Connectivity section, click on Additional connectivity configuration and update the value for Publicly Accessible to Not publicly accessible to restrict public access. Follow the below steps to update subnet configurations:
Select the Connectivity and security tab, and click on the VPC attribute value inside the Networking section.
Select the Details tab from the VPC dashboard bottom panel and click on Route table configuration attribute value.
On the Route table details page, select the Routes tab from the dashboard bottom panel and click on Edit routes.
On the Edit routes page, update the Destination of Target which is set to igw-xxxxx and click on Save routes.
6) On the Modify DB Instance panel Click on Continue and In the Scheduling of modifications section, perform one of the following actions based on your requirements:
Select Apply during the next scheduled maintenance window to apply the changes automatically during the next scheduled maintenance window. 
Select Apply immediately to apply the changes right away. With this option, any pending modifications will be asynchronously applied as soon as possible, regardless of the maintenance window setting for this RDS database instance. Note that any changes available in the pending modifications queue are also applied. If any of the pending modifications require downtime, choosing this option can cause unexpected downtime for the application.
7) Repeat steps 3 to 6 for each RDS instance available in the current region.
8) Change the AWS region from the navigation bar to repeat the process for other regions.
From Command Line:
1) Run describe-db-instances command to list all RDS database names identifiers, available in the selected AWS region:
aws rds describe-db-instances --region &lt;region-name&gt; --query DBInstances[*].DBInstanceIdentifier
2) The command output should return each database instance identifier.
3) Run modify-db-instance command to modify the selected RDS instance configuration. Then use the following command to disable the Publicly Accessible flag for the selected RDS instances. This command use the apply-immediately flag. If you want to avoid any downtime --no-apply-immediately flag can be used:
aws rds modify-db-instance --region &lt;region-name&gt; --db-instance-identifier &lt;db-name&gt; --no-publicly-accessible --apply-immediately
4) The command output should reveal the PubliclyAccessible configuration under pending values and should get applied at the specified time.
5) Updating the Internet Gateway Destination via AWS CLI is not currently supported To update information about Internet Gateway use the AWS Console Procedure.
6) Repeat steps 1 to 5 for each RDS instance provisioned in the current region.
7) Change the AWS region by using the --region filter to repeat the process for other regions.</t>
  </si>
  <si>
    <t>Ensure that public access is not given to RDS Instance. One method to accomplish the recommended state is to execute the following:
From Console:
1) Log in to the AWS management console and navigate to the RDS dashboard at https://console.aws.amazon.com/rds/.
2) Under the navigation panel, On RDS Dashboard, click Databases.
3) Select the RDS instance that you want to update.
4) Click Modify from the dashboard top menu.
5) On the Modify DB Instance panel, under the Connectivity section, click on Additional connectivity configuration and update the value for Publicly Accessible to Not publicly accessible to restrict public access. Follow the below steps to update subnet configurations:
Select the Connectivity and security tab, and click on the VPC attribute value inside the Networking section.
Select the Details tab from the VPC dashboard bottom panel and click on Route table configuration attribute value.
On the Route table details page, select the Routes tab from the dashboard bottom panel and click on Edit routes.
On the Edit routes page, update the Destination of Target which is set to igw-xxxxx and click on Save routes.
6) On the Modify DB Instance panel Click on Continue and In the Scheduling of modifications section, perform one of the following actions based on your requirements:
Select Apply during the next scheduled maintenance window to apply the changes automatically during the next scheduled maintenance window. 
Select Apply immediately to apply the changes right away. With this option, any pending modifications will be asynchronously applied as soon as possible, regardless of the maintenance window setting for this RDS database instance. Note that any changes available in the pending modifications queue are also applied. If any of the pending modifications require downtime, choosing this option can cause unexpected downtime for the application.
7) Repeat steps 3 to 6 for each RDS instance available in the current region.
8) Change the AWS region from the navigation bar to repeat the process for other regions.
From Command Line:
1) Run describe-db-instances command to list all RDS database names identifiers, available in the selected AWS region:
aws rds describe-db-instances --region &lt;region-name&gt; --query DBInstances[*].DBInstanceIdentifier
2) The command output should return each database instance identifier.
3) Run modify-db-instance command to modify the selected RDS instance configuration. Then use the following command to disable the Publicly Accessible flag for the selected RDS instances. This command use the apply-immediately flag. If you want to avoid any downtime --no-apply-immediately flag can be used:
aws rds modify-db-instance --region &lt;region-name&gt; --db-instance-identifier &lt;db-name&gt; --no-publicly-accessible --apply-immediately
4) The command output should reveal the PubliclyAccessible configuration under pending values and should get applied at the specified time.
5) Updating the Internet Gateway Destination via AWS CLI is not currently supported To update information about Internet Gateway use the AWS Console Procedure.
6) Repeat steps 1 to 5 for each RDS instance provisioned in the current region.
7) Change the AWS region by using the --region filter to repeat the process for other regions.</t>
  </si>
  <si>
    <t>To close this finding, please provide screenshot showing public access is not given to RDS Instance.</t>
  </si>
  <si>
    <t>AWS-25</t>
  </si>
  <si>
    <t>Enable that encryption for EFS file systems</t>
  </si>
  <si>
    <t>EFS data should be encrypted at rest using AWS KMS (Key Management Service).</t>
  </si>
  <si>
    <t>From Console:
1) Login to the AWS Management Console and Navigate to Elastic File System (EFS) dashboard.
2) Select File Systems from the left navigation panel.
3) Each item on the list has a visible Encrypted field that displays data at rest encryption status.
4) Validate that this field reads Encrypted for all EFS file systems in all AWS regions.
From CLI:
1) Run describe-file-systems command using custom query filters to list the identifiers of all AWS EFS file systems currently available within the selected region:
aws efs describe-file-systems --region &lt;region&gt; --output table --query FileSystems[*].FileSystemId
2) The command output should return a table with the requested file system IDs.
3) Run describe-file-systems command using the ID of the file system that you want to examine as identifier and the necessary query filters:
aws efs describe-file-systems --region &lt;region&gt; --file-system-id &lt;file-system-id from step 2 output&gt; --query FileSystems[*].Encrypted
4) The command output should return the file system encryption status true or false. If the returned value is false, the selected AWS EFS file system is not encrypted and if the returned value is true, the selected AWS EFS file system is encrypted.</t>
  </si>
  <si>
    <t>Encryption is enabled for EFS file systems.</t>
  </si>
  <si>
    <t>Encryption is not enabled for EFS file systems.</t>
  </si>
  <si>
    <t>2.4</t>
  </si>
  <si>
    <t>2.4.1</t>
  </si>
  <si>
    <t>Data should be encrypted at rest to reduce the risk of a data breach via direct access to the storage device.</t>
  </si>
  <si>
    <t>It is important to note that EFS file system data at rest encryption must be turned on when creating the file system.
If an EFS file system has been created without data at rest encryption enabled then you must create another EFS file system with the correct configuration and transfer the data.
Steps to create an EFS file system with data encrypted at rest:
From Console:
1) Login to the AWS Management Console and Navigate to Elastic File System (EFS) dashboard.
2) Select File Systems from the left navigation panel.
3) Click Create File System button from the dashboard top menu to start the file system setup process.
4) On the Configure file system access configuration page, perform the following actions.
Choose the right VPC from the VPC dropdown list.
Within Create mount targets section, select the checkboxes for all of the Availability Zones (AZs) within the selected VPC. These will be your mount targets.
Click Next step to continue.
5) Perform the following on the Configure optional settings page. 
Create tags to describe your new file system.
Choose performance mode based on your requirements.
Check Enable encryption checkbox and choose aws/elasticfilesystem from Select KMS master key dropdown list to enable encryption for the new file system using the default master key provided and managed by AWS KMS.
Click Next step to continue.
6) Review the file system configuration details on the review and create page and then click Create File System to create your new AWS EFS file system.
7) Copy the data from the old unencrypted EFS file system onto the newly create encrypted file system.
8) Remove the unencrypted file system as soon as your data migration to the newly create encrypted file system is completed.
9) Change the AWS region from the navigation bar and repeat the entire process for other aws regions.
From CLI:
1) Run describe-file-systems command to describe the configuration information available for the selected (unencrypted) file system (see Audit section to identify the right resource):
aws efs describe-file-systems --region &lt;region&gt; --file-system-id &lt;file-system-id from audit section step 2 output&gt;
2) The command output should return the requested configuration information.
3) To provision a new AWS EFS file system, you need to generate a universally unique identifier (UUID) in order to create the token required by the create-file-system command. To create the required token, you can use a randomly generated UUID from "https://www.uuidgenerator.net".
4) Run create-file-system command using the unique token created at the previous step.
aws efs create-file-system --region &lt;region&gt; --creation-token &lt;Token (randomly generated UUID from step 3)&gt; --performance-mode generalPurpose --encrypted
5) The command output should return the new file system configuration metadata.
6) Run create-mount-target command using the newly created EFS file system ID returned at the previous step as identifier and the ID of the Availability Zone (AZ) that will represent the mount target:
aws efs create-mount-target --region &lt;region&gt; --file-system-id &lt;file-system-id&gt; --subnet-id &lt;subnet-id&gt;
7) The command output should return the new mount target metadata.
8) Now you can mount your file system from an EC2 instance.
9.) Copy the data from the old unencrypted EFS file system onto the newly create encrypted file system.
10) Remove the unencrypted file system as soon as your data migration to the newly create encrypted file system is completed.
aws efs delete-file-system --region &lt;region&gt; --file-system-id &lt;unencrypted-file-system-id&gt;
11) Change the AWS region by updating the --region and repeat the entire process for other aws regions.</t>
  </si>
  <si>
    <t>Enable that encryption for EFS file systems. One method to accomplish the recommended state is to execute the following:
It is important to note that EFS file system data at rest encryption must be turned on when creating the file system.
If an EFS file system has been created without data at rest encryption enabled then you must create another EFS file system with the correct configuration and transfer the data.
Steps to create an EFS file system with data encrypted at rest:
From Console:
1) Login to the AWS Management Console and Navigate to Elastic File System (EFS) dashboard.
2) Select File Systems from the left navigation panel.
3) Click Create File System button from the dashboard top menu to start the file system setup process.
4) On the Configure file system access configuration page, perform the following actions.
Choose the right VPC from the VPC dropdown list.
Within Create mount targets section, select the checkboxes for all of the Availability Zones (AZs) within the selected VPC. These will be your mount targets.
Click Next step to continue.
5) Perform the following on the Configure optional settings page. 
Create tags to describe your new file system.
Choose performance mode based on your requirements.
Check Enable encryption checkbox and choose aws/elasticfilesystem from Select KMS master key dropdown list to enable encryption for the new file system using the default master key provided and managed by AWS KMS.
Click Next step to continue.
6) Review the file system configuration details on the review and create page and then click Create File System to create your new AWS EFS file system.
7) Copy the data from the old unencrypted EFS file system onto the newly create encrypted file system.
8) Remove the unencrypted file system as soon as your data migration to the newly create encrypted file system is completed.
9) Change the AWS region from the navigation bar and repeat the entire process for other aws regions.
From CLI:
1) Run describe-file-systems command to describe the configuration information available for the selected (unencrypted) file system (see Audit section to identify the right resource):
aws efs describe-file-systems --region &lt;region&gt; --file-system-id &lt;file-system-id from audit section step 2 output&gt;
2) The command output should return the requested configuration information.
3) To provision a new AWS EFS file system, you need to generate a universally unique identifier (UUID) in order to create the token required by the create-file-system command. To create the required token, you can use a randomly generated UUID from "https://www.uuidgenerator.net".
4) Run create-file-system command using the unique token created at the previous step.
aws efs create-file-system --region &lt;region&gt; --creation-token &lt;Token (randomly generated UUID from step 3)&gt; --performance-mode generalPurpose --encrypted
5) The command output should return the new file system configuration metadata.
6) Run create-mount-target command using the newly created EFS file system ID returned at the previous step as identifier and the ID of the Availability Zone (AZ) that will represent the mount target:
aws efs create-mount-target --region &lt;region&gt; --file-system-id &lt;file-system-id&gt; --subnet-id &lt;subnet-id&gt;
7) The command output should return the new mount target metadata.
8) Now you can mount your file system from an EC2 instance.
9.) Copy the data from the old unencrypted EFS file system onto the newly create encrypted file system.
10) Remove the unencrypted file system as soon as your data migration to the newly create encrypted file system is completed.
aws efs delete-file-system --region &lt;region&gt; --file-system-id &lt;unencrypted-file-system-id&gt;
11) Change the AWS region by updating the --region and repeat the entire process for other aws regions.</t>
  </si>
  <si>
    <t>To close this finding, please provide screenshot showing encryption is enabled for EFS file systems.</t>
  </si>
  <si>
    <t>AWS-26</t>
  </si>
  <si>
    <t>Audit Review, Analysis and Reporting</t>
  </si>
  <si>
    <t>Enable CloudTrail in all regions</t>
  </si>
  <si>
    <t>AWS CloudTrail is a web service that records AWS API calls for your account and delivers log files to you. The recorded information includes the identity of the API caller, the time of the API call, the source IP address of the API caller, the request parameters, and the response elements returned by the AWS service. CloudTrail provides a history of AWS API calls for an account, including API calls made via the Management Console, SDKs, command line tools, and higher-level AWS services (such as CloudFormation).</t>
  </si>
  <si>
    <t>Perform the following to determine if CloudTrail is enabled for all regions:
From Console:
1) Sign in to the AWS Management Console and open the CloudTrail console at [https://console.aws.amazon.com/cloudtrail](https://console.aws.amazon.com/cloudtrail)
2) Click on Trails on the left navigation pane
You will be presented with a list of trails across all regions
3) Ensure at least one Trail has All specified in the Region column
4) Click on a trail via the link in the _Name_ column
5) Ensure Logging is set to ON 
6) Ensure Apply trail to all regions is set to Yes
7) In section Management Events ensure Read/Write Events set to ALL
From Command Line:
aws cloudtrail describe-trails
Ensure IsMultiRegionTrail is set to true 
aws cloudtrail get-trail-status --name &lt;trailname shown in describe-trails&gt;
Ensure IsLogging is set to true
aws cloudtrail get-event-selectors --trail-name &lt;trailname shown in describe-trails&gt;
Ensure there is at least one Event Selector for a Trail with IncludeManagementEvents set to true and ReadWriteType set to All</t>
  </si>
  <si>
    <t>CloudTrail is enabled in all regions.</t>
  </si>
  <si>
    <t>CloudTrail is not enabled in all regions.</t>
  </si>
  <si>
    <t>HAU2</t>
  </si>
  <si>
    <t>HAU2: No auditing is being performed on the system</t>
  </si>
  <si>
    <t>3</t>
  </si>
  <si>
    <t>3.1</t>
  </si>
  <si>
    <t>The AWS API call history produced by CloudTrail enables security analysis, resource change tracking, and compliance auditing. Additionally, 
- ensuring that a multi-regions trail exists will ensure that unexpected activity occurring in otherwise unused regions is detected
- ensuring that a multi-regions trail exists will ensure that `Global Service Logging` is enabled for a trail by default to capture recording of events generated on 
AWS global services
- for a multi-regions trail, ensuring that management events configured for all type of Read/Writes ensures recording of management operations that are performed on all resources in an AWS account</t>
  </si>
  <si>
    <t>Perform the following to enable global (Multi-region) CloudTrail logging:
From Console:
1) Sign in to the AWS Management Console and open the IAM console at [https://console.aws.amazon.com/cloudtrail](https://console.aws.amazon.com/cloudtrail)
2) Click on _Trails_ on the left navigation pane
3) Click Get Started Now , if presented
 Click Add new trail 
Enter a trail name in the Trail name box
Set the Apply trail to all regions option to Yes 
Specify an S3 bucket name in the S3 bucket box
Click Create 
4) If 1 or more trails already exist, select the target trail to enable for global logging
5) Click the edit icon (pencil) next to Apply trail to all regions , Click Yes and Click Save.
6) Click the edit icon (pencil) next to Management Events click All for setting Read/Write Events and Click Save.
From Command Line:
aws cloudtrail create-trail --name &lt;trail_name&gt; --bucket-name &lt;s3_bucket_for_cloudtrail&gt; --is-multi-region-trail 
aws cloudtrail update-trail --name &lt;trail_name&gt; --is-multi-region-trail
Note: Creating CloudTrail via CLI without providing any overriding options configures Management Events to set All type of Read/Writes by default.</t>
  </si>
  <si>
    <t>Enable CloudTrail in all regions. One method to accomplish the recommended state is to execute the following:
From Console:
1) Sign in to the AWS Management Console and open the IAM console at [https://console.aws.amazon.com/cloudtrail](https://console.aws.amazon.com/cloudtrail)
2) Click on _Trails_ on the left navigation pane
3) Click Get Started Now , if presented
 Click Add new trail 
Enter a trail name in the Trail name box
Set the Apply trail to all regions option to Yes 
Specify an S3 bucket name in the S3 bucket box
Click Create 
4) If 1 or more trails already exist, select the target trail to enable for global logging
5) Click the edit icon (pencil) next to Apply trail to all regions , Click Yes and Click Save.
6) Click the edit icon (pencil) next to Management Events click All for setting Read/Write Events and Click Save.
From Command Line:
aws cloudtrail create-trail --name &lt;trail_name&gt; --bucket-name &lt;s3_bucket_for_cloudtrail&gt; --is-multi-region-trail 
aws cloudtrail update-trail --name &lt;trail_name&gt; --is-multi-region-trail
Note: Creating CloudTrail via CLI without providing any overriding options configures Management Events to set All type of Read/Writes by default.</t>
  </si>
  <si>
    <t>To close this finding, please provide screenshot showing CloudTrail is enabled in all regions.</t>
  </si>
  <si>
    <t>AWS-27</t>
  </si>
  <si>
    <t>Ensure the S3 bucket used to store CloudTrail logs is not publicly accessible</t>
  </si>
  <si>
    <t>CloudTrail logs a record of every API call made in your AWS account. These logs file are stored in an S3 bucket. It is recommended that the bucket policy or access control list (ACL) applied to the S3 bucket that CloudTrail logs to prevent public access to the CloudTrail logs.</t>
  </si>
  <si>
    <t>Perform the following to determine if any public access is granted to an S3 bucket via an ACL or S3 bucket policy:
From Console:
1) Go to the Amazon CloudTrail console at [https://console.aws.amazon.com/cloudtrail/home](https://console.aws.amazon.com/cloudtrail/home)
2) In the API activity history pane on the left, click Trails 
3) In the Trails pane, note the bucket names in the S3 bucket column
4) Go to Amazon S3 console at [https://console.aws.amazon.com/s3/home](https://console.aws.amazon.com/s3/home)
5) For each bucket noted in step 3, right-click on the bucket and click Properties 
6) In the Properties pane, click the Permissions tab.
7) The tab shows a list of grants, one row per grant, in the bucket ACL. Each row identifies the grantee and the permissions granted.
8) Ensure no rows exists that have the Grantee set to Everyone or the Grantee set to Any Authenticated User. 
9) If the Edit bucket policy button is present, click it to review the bucket policy.
10) Ensure the policy does not contain a Statement having an Effect set to Allow and a Principal set to "\*" or {"AWS" : "\*"}
From Command Line:
1) Get the name of the S3 bucket that CloudTrail is logging to:
aws cloudtrail describe-trails --query trailList[*].S3BucketName
2) Ensure the AllUsers principal is not granted privileges to that &lt;bucket&gt; :
aws s3api get-bucket-acl --bucket &lt;s3_bucket_for_cloudtrail&gt; --query Grants[?Grantee.URI== https://acs.amazonaws.com/groups/global/AllUsers ]
3) Ensure the AuthenticatedUsers principal is not granted privileges to that &lt;bucket&gt;:
aws s3api get-bucket-acl --bucket &lt;s3_bucket_for_cloudtrail&gt; --query Grants[?Grantee.URI== https://acs.amazonaws.com/groups/global/Authenticated Users ]
4) Get the S3 Bucket Policy
aws s3api get-bucket-policy --bucket &lt;s3_bucket_for_cloudtrail&gt; 
5) Ensure the policy does not contain a Statement having an Effect set to Allow and a Principal set to "\*" or {"AWS" : "\*"}
Note:  Principal set to "\*" or {"AWS" : "\*"} allows anonymous access.</t>
  </si>
  <si>
    <t>The S3 bucket used to store CloudTrail logs is not publicly accessible.</t>
  </si>
  <si>
    <t>The S3 bucket used to store CloudTrail logs is publicly accessible.</t>
  </si>
  <si>
    <t>HAU17</t>
  </si>
  <si>
    <t>HAU17: Audit logs do not capture sufficient auditable events</t>
  </si>
  <si>
    <t>3.3</t>
  </si>
  <si>
    <t>Allowing public access to CloudTrail log content may aid an adversary in identifying weaknesses in the affected account's use or configuration.</t>
  </si>
  <si>
    <t>Perform the following to remove any public access that has been granted to the bucket via an ACL or S3 bucket policy:
1) Go to Amazon S3 console at [https://console.aws.amazon.com/s3/home](https://console.aws.amazon.com/s3/home)
2) Right-click on the bucket and click Properties
3) In the Properties pane, click the Permissions tab.
4) The tab shows a list of grants, one row per grant, in the bucket ACL. Each row identifies the grantee and the permissions granted.
5) Select the row that grants permission to Everyone or Any Authenticated User 
6) Uncheck all the permissions granted to Everyone or Any Authenticated User (click x to delete the row).
7) Click Save to save the ACL.
8) If the Edit bucket policy button is present, click it.
9) Remove any Statement having an Effect set to Allow and a Principal set to "\*" or {"AWS" : "\*"}.</t>
  </si>
  <si>
    <t>Ensure the S3 bucket used to store CloudTrail logs is not publicly accessible. One method to accomplish the recommended state is to execute the following:
1) Go to Amazon S3 console at [https://console.aws.amazon.com/s3/home](https://console.aws.amazon.com/s3/home)
2) Right-click on the bucket and click Properties
3) In the Properties pane, click the Permissions tab.
4) The tab shows a list of grants, one row per grant, in the bucket ACL. Each row identifies the grantee and the permissions granted.
5) Select the row that grants permission to Everyone or Any Authenticated User 
6) Uncheck all the permissions granted to Everyone or Any Authenticated User (click x to delete the row).
7) Click Save to save the ACL.
8) If the Edit bucket policy button is present, click it.
9) Remove any Statement having an Effect set to Allow and a Principal set to "\*" or {"AWS" : "\*"}.</t>
  </si>
  <si>
    <t>To close this finding, please provide screenshot showing S3 bucket used to store CloudTrail logs is not publicly accessible.</t>
  </si>
  <si>
    <t>AWS-28</t>
  </si>
  <si>
    <t>Ensure CloudTrail trails are integrated with CloudWatch Logs</t>
  </si>
  <si>
    <t>AWS CloudTrail is a web service that records AWS API calls made in a given AWS account. The recorded information includes the identity of the API caller, the time of the API call, the source IP address of the API caller, the request parameters, and the response elements returned by the AWS service. CloudTrail uses Amazon S3 for log file storage and delivery, so log files are stored durably. In addition to capturing CloudTrail logs within a specified S3 bucket for long term analysis, realtime analysis can be performed by configuring CloudTrail to send logs to CloudWatch Logs. For a trail that is enabled in all regions in an account, CloudTrail sends log files from all those regions to a CloudWatch Logs log group. It is recommended that CloudTrail logs be sent to CloudWatch Logs.
Note: The intent of this recommendation is to ensure AWS account activity is being captured, monitored, and appropriately alarmed on. CloudWatch Logs is a native way to accomplish this using AWS services but does not preclude the use of an alternate solution.</t>
  </si>
  <si>
    <t>Perform the following to ensure CloudTrail is configured as prescribed:
From Console:
1) Login to the CloudTrail console at https://console.aws.amazon.com/cloudtrail/
2) Under Trails , click on the CloudTrail you wish to evaluate
3) Under the CloudWatch Logs section.
4) Ensure a CloudWatch Logs log group is configured and listed.
5) Under General details confirm Last log file delivered has a recent (~one day old) timestamp.
From Command Line:
1) Run the following command to get a listing of existing trails:
aws cloudtrail describe-trails
2) Ensure CloudWatchLogsLogGroupArn is not empty and note the value of the Name property.
3) Using the noted value of the Name property, run the following command:
aws cloudtrail get-trail-status --name &lt;trail_name&gt;
4) Ensure the LatestcloudwatchLogdDeliveryTime property is set to a recent (~one day old) timestamp.
If the CloudWatch Logs log group is not setup and the delivery time is not recent refer to the remediation below.</t>
  </si>
  <si>
    <t>CloudTrail trails are integrated with CloudWatch Logs.</t>
  </si>
  <si>
    <t>CloudTrail trails are inot ntegrated with CloudWatch Logs.</t>
  </si>
  <si>
    <t>3.4</t>
  </si>
  <si>
    <t>Sending CloudTrail logs to CloudWatch Logs will facilitate real-time and historic activity logging based on user, API, resource, and IP address, and provides opportunity to establish alarms and notifications for anomalous or sensitivity account activity.</t>
  </si>
  <si>
    <t>Perform the following to establish the prescribed state:
From Console:
1) Login to the CloudTrail console at https://console.aws.amazon.com/cloudtrail/
2) Select the Trail the needs to be updated.
3) Scroll down to CloudWatch Logs
4) Click Edit
5) Under CloudWatch Logs click the box Enabled
6) Under Log Group pick new or select an existing log group
7) Edit the Log group name to match the CloudTrail or pick the existing CloudWatch Group.
8) Under IAM Role pick new or select an existing.
9) Edit the Role name to match the CloudTrail or pick the existing IAM Role.
10)  Click Save changes.
From Command Line:
aws cloudtrail update-trail --name &lt;trail_name&gt; --cloudwatch-logs-log-group-arn &lt;cloudtrail_log_group_arn&gt; --cloudwatch-logs-role-arn &lt;cloudtrail_cloudwatchLogs_role_arn&gt;</t>
  </si>
  <si>
    <t>Ensure CloudTrail trails are integrated with CloudWatch Logs. One method to accomplish the recommended state is to execute the following:
From Console:
1) Login to the CloudTrail console at https://console.aws.amazon.com/cloudtrail/
2) Select the Trail the needs to be updated.
3) Scroll down to CloudWatch Logs
4) Click Edit
5) Under CloudWatch Logs click the box Enabled
6) Under Log Group pick new or select an existing log group
7) Edit the Log group name to match the CloudTrail or pick the existing CloudWatch Group.
8) Under IAM Role pick new or select an existing.
9) Edit the Role name to match the CloudTrail or pick the existing IAM Role.
10)  Click Save changes.
From Command Line:
aws cloudtrail update-trail --name &lt;trail_name&gt; --cloudwatch-logs-log-group-arn &lt;cloudtrail_log_group_arn&gt; --cloudwatch-logs-role-arn &lt;cloudtrail_cloudwatchLogs_role_arn&gt;</t>
  </si>
  <si>
    <t>To close this finding, please provide screenshot showing CloudTrail trails are integrated with CloudWatch Logs.</t>
  </si>
  <si>
    <t>AWS-29</t>
  </si>
  <si>
    <t>Enable S3 bucket access logging on the CloudTrail S3 bucket</t>
  </si>
  <si>
    <t>S3 Bucket Access Logging generates a log that contains access records for each request made to your S3 bucket. An access log record contains details about the request, such as the request type, the resources specified in the request worked, and the time and date the request was processed. It is recommended that bucket access logging be enabled on the CloudTrail S3 bucket.</t>
  </si>
  <si>
    <t>Perform the following ensure the CloudTrail S3 bucket has access logging is enabled:
From Console:
1) Go to the Amazon CloudTrail console at [https://console.aws.amazon.com/cloudtrail/home](https://console.aws.amazon.com/cloudtrail/home)
2) In the API activity history pane on the left, click Trails
3) In the Trails pane, note the bucket names in the S3 bucket column
4) Sign in to the AWS Management Console and open the S3 console at [https://console.aws.amazon.com/s3](https://console.aws.amazon.com/s3).
5) Under All Buckets click on a target S3 bucket
6) Click on Properties in the top right of the console
7) Under Bucket: _ &lt;bucket_name&gt; _ click on Logging 
8) Ensure Enabled is checked.
From Command Line:
1) Get the name of the S3 bucket that CloudTrail is logging to:
aws cloudtrail describe-trails --query trailList[*].S3BucketName 
2) Ensure Bucket Logging is enabled:
aws s3api get-bucket-logging --bucket &lt;s3_bucket_for_cloudtrail&gt;
Ensure command does not returns empty output.
Sample Output for a bucket with logging enabled:
{
"LoggingEnabled": {
"TargetPrefix": "&lt;Prefix_Test&gt;",
"TargetBucket": "&lt;Bucket_name_for_Storing_Logs&gt;" }
}</t>
  </si>
  <si>
    <t>S3 bucket access logging is enabled on the CloudTrail S3 bucket.</t>
  </si>
  <si>
    <t>S3 bucket access logging is not  enabled on the CloudTrail S3 bucket.</t>
  </si>
  <si>
    <t>3.6</t>
  </si>
  <si>
    <t>By enabling S3 bucket logging on target S3 buckets, it is possible to capture all events which may affect objects within any target buckets. Configuring logs to be placed in a separate bucket allows access to log information which can be useful in security and incident response workflows.</t>
  </si>
  <si>
    <t>Perform the following to enable S3 bucket logging:
From Console:
1) Sign in to the AWS Management Console and open the S3 console at [https://console.aws.amazon.com/s3](https://console.aws.amazon.com/s3).
2) Under All Buckets click on the target S3 bucket
3) Click on Properties in the top right of the console
4) Under Bucket: &lt;s3\_bucket\_for\_cloudtrail&gt; click on Logging 
5) Configure bucket logging
Click on the Enabled checkbox
Select Target Bucket from list
Enter a Target Prefix
6) Click Save.
From Command Line:
1) Get the name of the S3 bucket that CloudTrail is logging to:
aws cloudtrail describe-trails --region &lt;region-name&gt; --query trailList[*].S3BucketName
2) Copy and add target bucket name at &lt;Logging_BucketName&gt;, Prefix for logfile at &lt;LogFilePrefix&gt; and optionally add an email address in the following template and save it as &lt;FileName.Json&gt;:
{
"LoggingEnabled": {
"TargetBucket": "&lt;Logging_BucketName&gt;",
"TargetPrefix": "&lt;LogFilePrefix&gt;",
"TargetGrants": [
{
"Grantee": {
"Type": "AmazonCustomerByEmail",
"EmailAddress": "&lt;EmailID&gt;"
},
"Permission": "FULL_CONTROL"
}
]
} 
}
3) Run the put-bucket-logging command with bucket name and &lt;FileName.Json&gt; as input, for more information refer at [put-bucket-logging](https://docs.aws.amazon.com/cli/latest/reference/s3api/put-bucket-logging.html):
aws s3api put-bucket-logging --bucket &lt;BucketName&gt; --bucket-logging-status file://&lt;FileName.Json&gt;</t>
  </si>
  <si>
    <t>Enable S3 bucket access logging on the CloudTrail S3 bucket. One method to accomplish the recommended state is to execute the following:
From Console:
1) Sign in to the AWS Management Console and open the S3 console at [https://console.aws.amazon.com/s3](https://console.aws.amazon.com/s3).
2) Under All Buckets click on the target S3 bucket
3) Click on Properties in the top right of the console
4) Under Bucket: &lt;s3\_bucket\_for\_cloudtrail&gt; click on Logging 
5) Configure bucket logging
Click on the Enabled checkbox
Select Target Bucket from list
Enter a Target Prefix
6) Click Save.
From Command Line:
1) Get the name of the S3 bucket that CloudTrail is logging to:
aws cloudtrail describe-trails --region &lt;region-name&gt; --query trailList[*].S3BucketName
2) Copy and add target bucket name at &lt;Logging_BucketName&gt;, Prefix for logfile at &lt;LogFilePrefix&gt; and optionally add an email address in the following template and save it as &lt;FileName.Json&gt;:
{
"LoggingEnabled": {
"TargetBucket": "&lt;Logging_BucketName&gt;",
"TargetPrefix": "&lt;LogFilePrefix&gt;",
"TargetGrants": [
{
"Grantee": {
"Type": "AmazonCustomerByEmail",
"EmailAddress": "&lt;EmailID&gt;"
},
"Permission": "FULL_CONTROL"
}
]
} 
}
3) Run the put-bucket-logging command with bucket name and &lt;FileName.Json&gt; as input, for more information refer at [put-bucket-logging](https://docs.aws.amazon.com/cli/latest/reference/s3api/put-bucket-logging.html):
aws s3api put-bucket-logging --bucket &lt;BucketName&gt; --bucket-logging-status file://&lt;FileName.Json&gt;</t>
  </si>
  <si>
    <t>To close this finding, please provide screenshot showing S3 bucket access logging is enabled on the CloudTrail S3 bucket.</t>
  </si>
  <si>
    <t>AWS-30</t>
  </si>
  <si>
    <t>Ensure a log metric filter and alarm exist for unauthorized API calls</t>
  </si>
  <si>
    <t>Real-time monitoring of API calls can be achieved by directing CloudTrail Logs to CloudWatch Logs and establishing corresponding metric filters and alarms. It is recommended that a metric filter and alarm be established for unauthorized API calls.</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</si>
  <si>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"Name": note &lt;cloudtrail__name&gt;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&lt;"Name" as shown in describe-trails&gt;
Ensure there is at least one Event Selector for a Trail with IncludeManagementEvents set to true and ReadWriteType set to All
2) Get a list of all associated metric filters for this &lt;cloudtrail_log_group_name&gt; that you captured in step 1:
aws logs describe-metric-filters --log-group-name "&lt;cloudtrail_log_group_name&gt;"
3) Ensure the output from the above command contains the following:
"filterPattern": "{ ($.errorCode = *UnauthorizedOperation) || ($.errorCode = AccessDenied*) || ($.sourceIPAddress!=delivery.logs.amazonaws.com) || ($.eventName!=HeadBucket) }",
4) Note the "filterName" &lt;unauthorized_api_calls_metric&gt; value associated with the filterPattern found in step 3.
5) Get a list of CloudWatch alarms and filter on the &lt;unauthorized_api_calls_metric&gt; captured in step 
aws cloudwatch describe-alarms --query "MetricAlarms[?MetricName == unauthorized_api_calls_metric]"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</si>
  <si>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unauthorized API calls.</t>
  </si>
  <si>
    <t>Log metric filter and alarm does not exist for unauthorized API calls.</t>
  </si>
  <si>
    <t>4</t>
  </si>
  <si>
    <t>4.1</t>
  </si>
  <si>
    <t>Monitoring unauthorized API calls will help reveal application errors and may reduce time to detect malicious activity.</t>
  </si>
  <si>
    <t>Perform the following to setup the metric filter, alarm, SNS topic, and subscription:
1) Create a metric filter based on filter pattern provided which checks for unauthorized API calls and the &lt;cloudtrail_log_group_name&gt; taken from audit step 1.
aws logs put-metric-filter --log-group-name "cloudtrail_log_group_name" --filter-name "&lt;unauthorized_api_calls_metric&gt;" --metric-transformations metricName=unauthorized_api_calls_metric,metricNamespace=CISBenchmark,metricValue=1 --filter-pattern "{ ($.errorCode = "*UnauthorizedOperation") || ($.errorCode = "AccessDenied*") || ($.sourceIPAddress!="delivery.logs.amazonaws.com") || ($.eventName!="HeadBucket")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Note: Capture the TopicArn displayed when creating the SNS Topic in Step 2.
3) Create an SNS subscription to the topic created in step 2
aws sns subscribe --topic-arn &lt;sns_topic_arn from step 2&gt;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"unauthorized_api_calls_alarm" --metric-name "unauthorized_api_calls_metric" --statistic Sum --period 300 --threshold 1 --comparison-operator GreaterThanOrEqualToThreshold --evaluation-periods 1 --namespace "CISBenchmark" --alarm-actions &lt;sns_topic_arn&gt;</t>
  </si>
  <si>
    <t>Ensure a log metric filter and alarm exist for unauthorized API calls. One method to accomplish the recommended state is to execute the following:
Perform the following to setup the metric filter, alarm, SNS topic, and subscription:
1) Create a metric filter based on filter pattern provided which checks for unauthorized API calls and the &lt;cloudtrail_log_group_name&gt; taken from audit step 1.
aws logs put-metric-filter --log-group-name "cloudtrail_log_group_name" --filter-name "&lt;unauthorized_api_calls_metric&gt;" --metric-transformations metricName=unauthorized_api_calls_metric,metricNamespace=CISBenchmark,metricValue=1 --filter-pattern "{ ($.errorCode = "*UnauthorizedOperation") || ($.errorCode = "AccessDenied*") || ($.sourceIPAddress!="delivery.logs.amazonaws.com") || ($.eventName!="HeadBucket")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Note: Capture the TopicArn displayed when creating the SNS Topic in Step 2.
3) Create an SNS subscription to the topic created in step 2
aws sns subscribe --topic-arn &lt;sns_topic_arn from step 2&gt;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"unauthorized_api_calls_alarm" --metric-name "unauthorized_api_calls_metric" --statistic Sum --period 300 --threshold 1 --comparison-operator GreaterThanOrEqualToThreshold --evaluation-periods 1 --namespace "CISBenchmark" --alarm-actions &lt;sns_topic_arn&gt;</t>
  </si>
  <si>
    <t>To close this finding, please provide screenshot showing log metric filter and alarm exist for unauthorized API calls.</t>
  </si>
  <si>
    <t>AWS-31</t>
  </si>
  <si>
    <t>Ensure a log metric filter and alarm exist for Management Console sign-in without MFA</t>
  </si>
  <si>
    <t>Real-time monitoring of API calls can be achieved by directing CloudTrail Logs to CloudWatch Logs and establishing corresponding metric filters and alarms. It is recommended that a metric filter and alarm be established for console logins that are not protected by multi-factor authentication (MFA).</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</si>
  <si>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in the output that IsLogging is set to TRUE
Ensure identified Multi-region Cloudtrail captures all Management Events
aws cloudtrail get-event-selectors --trail-name &lt;trailname shown in describe-trails&gt;
Ensure in the output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($.eventName = "ConsoleLogin") &amp;&amp; ($.additionalEventData.MFAUsed != "Yes") }"
Or (To reduce false positives incase Single Sign-On (SSO) is used in organization):
"filterPattern": "{ ($.eventName = "ConsoleLogin") &amp;&amp; ($.additionalEventData.MFAUsed != "Yes") &amp;&amp; ($.userIdentity.type = "IAMUser") &amp;&amp; ($.responseElements.ConsoleLogin = "Success") }"
4) Note the &lt;no_mfa_console_signin_metric&gt; value associated with the filterPattern found in step 3.
5) Get a list of CloudWatch alarms and filter on the &lt;no_mfa_console_signin_metric&gt; captured in step 4.
aws cloudwatch describe-alarms --query MetricAlarms[?MetricName== &lt;no_mfa_console_signin_metric&gt;]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</si>
  <si>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Management Console sign-in without MFA.</t>
  </si>
  <si>
    <t>A log metric filter and alarm does not exist for Management Console sign-in without MFA.</t>
  </si>
  <si>
    <t>4.2</t>
  </si>
  <si>
    <t>Monitoring for single-factor console logins will increase visibility into accounts that are not protected by MFA.</t>
  </si>
  <si>
    <t>Perform the following to setup the metric filter, alarm, SNS topic, and subscription:
1) Create a metric filter based on filter pattern provided which checks for AWS Management Console sign-in without MFA and the &lt;cloudtrail_log_group_name&gt; taken from audit step 1.
Use Command: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
Or (To reduce false positives incase Single Sign-On (SSO) is used in organization):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&amp;&amp; ($.userIdentity.type = "IAMUser") &amp;&amp; ($.responseElements.ConsoleLogin = "Success")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&lt;no_mfa_console_signin_alarm&gt; --metric-name &lt;no_mfa_console_signin_metric&gt; --statistic Sum --period 300 --threshold 1 --comparison-operator GreaterThanOrEqualToThreshold --evaluation-periods 1 --namespace CISBenchmark --alarm-actions &lt;sns_topic_arn&gt;.</t>
  </si>
  <si>
    <t>Ensure a log metric filter and alarm exist for Management Console sign-in without MFA. One method to accomplish the recommended state is to execute the following:
Perform the following to setup the metric filter, alarm, SNS topic, and subscription:
1) Create a metric filter based on filter pattern provided which checks for AWS Management Console sign-in without MFA and the &lt;cloudtrail_log_group_name&gt; taken from audit step 1.
Use Command: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
Or (To reduce false positives incase Single Sign-On (SSO) is used in organization):
aws logs put-metric-filter --log-group-name &lt;cloudtrail_log_group_name&gt; --filter-name &lt;no_mfa_console_signin_metric&gt; --metric-transformations metricName= &lt;no_mfa_console_signin_metric&gt; ,metricNamespace=CISBenchmark,metricValue=1 --filter-pattern { ($.eventName = "ConsoleLogin") &amp;&amp; ($.additionalEventData.MFAUsed != "Yes") &amp;&amp; ($.userIdentity.type = "IAMUser") &amp;&amp; ($.responseElements.ConsoleLogin = "Success")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&lt;no_mfa_console_signin_alarm&gt; --metric-name &lt;no_mfa_console_signin_metric&gt; --statistic Sum --period 300 --threshold 1 --comparison-operator GreaterThanOrEqualToThreshold --evaluation-periods 1 --namespace CISBenchmark --alarm-actions &lt;sns_topic_arn&gt;.</t>
  </si>
  <si>
    <t>To close this finding, please provide screenshot showing log metric filter and alarm exist for Management Console sign-in without MFA.</t>
  </si>
  <si>
    <t>AWS-32</t>
  </si>
  <si>
    <t>Ensure a log metric filter and alarm exist for usage of root account</t>
  </si>
  <si>
    <t>Real-time monitoring of API calls can be achieved by directing CloudTrail Logs to CloudWatch Logs and establishing corresponding metric filters and alarms. It is recommended that a metric filter and alarm be established for root login attempts.</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</si>
  <si>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$.userIdentity.type = "Root" &amp;&amp; $.userIdentity.invokedBy NOT EXISTS &amp;&amp; $.eventType != "AwsServiceEvent" }"
4) Note the &lt;root_usage_metric&gt; value associated with the filterPattern found in step 3.
5) Get a list of CloudWatch alarms and filter on the &lt;root_usage_metric&gt; captured in step 4.
aws cloudwatch describe-alarms --query MetricAlarms[?MetricName== &lt;root_usage_metric&gt;]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</si>
  <si>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usage of root account.</t>
  </si>
  <si>
    <t>A log metric filter and alarm does not exist for usage of root account.</t>
  </si>
  <si>
    <t>4.3</t>
  </si>
  <si>
    <t>Monitoring for 'root' account logins will provide visibility into the use of a fully privileged account and an opportunity to reduce the use of it.</t>
  </si>
  <si>
    <t>Perform the following to setup the metric filter, alarm, SNS topic, and subscription:
1) Create a metric filter based on filter pattern provided which checks for Root account usage and the &lt;cloudtrail_log_group_name&gt; taken from audit step 1.
aws logs put-metric-filter --log-group-name &lt;cloudtrail_log_group_name&gt; --filter-name &lt;root_usage_metric&gt; --metric-transformations metricName= &lt;root_usage_metric&gt; ,metricNamespace=CISBenchmark,metricValue=1 --filter-pattern { $.userIdentity.type = "Root" &amp;&amp; $.userIdentity.invokedBy NOT EXISTS &amp;&amp; $.eventType != "AwsServiceEvent"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&lt;root_usage_alarm&gt; --metric-name &lt;root_usage_metric&gt; --statistic Sum --period 300 --threshold 1 --comparison-operator GreaterThanOrEqualToThreshold --evaluation-periods 1 --namespace CISBenchmark --alarm-actions &lt;sns_topic_arn&gt;.</t>
  </si>
  <si>
    <t>Ensure a log metric filter and alarm exist for usage of root account. One method to accomplish the recommended state is to execute the following:
Perform the following to setup the metric filter, alarm, SNS topic, and subscription:
1) Create a metric filter based on filter pattern provided which checks for Root account usage and the &lt;cloudtrail_log_group_name&gt; taken from audit step 1.
aws logs put-metric-filter --log-group-name &lt;cloudtrail_log_group_name&gt; --filter-name &lt;root_usage_metric&gt; --metric-transformations metricName= &lt;root_usage_metric&gt; ,metricNamespace=CISBenchmark,metricValue=1 --filter-pattern { $.userIdentity.type = "Root" &amp;&amp; $.userIdentity.invokedBy NOT EXISTS &amp;&amp; $.eventType != "AwsServiceEvent"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&lt;root_usage_alarm&gt; --metric-name &lt;root_usage_metric&gt; --statistic Sum --period 300 --threshold 1 --comparison-operator GreaterThanOrEqualToThreshold --evaluation-periods 1 --namespace CISBenchmark --alarm-actions &lt;sns_topic_arn&gt;.</t>
  </si>
  <si>
    <t>To close this finding, please provide screenshot showing log metric filter and alarm exist for usage of root account with the agency's CAP.</t>
  </si>
  <si>
    <t>AWS-33</t>
  </si>
  <si>
    <t>Ensure a log metric filter and alarm exist for IAM policy changes</t>
  </si>
  <si>
    <t>Real-time monitoring of API calls can be achieved by directing CloudTrail Logs to CloudWatch Logs and establishing corresponding metric filters and alarms. It is recommended that a metric filter and alarm be established changes made to Identity and Access Management (IAM) policies.</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</si>
  <si>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4) Note the &lt;iam_changes_metric&gt; value associated with the filterPattern found in step 3.
5) Get a list of CloudWatch alarms and filter on the &lt;iam_changes_metric&gt; captured in step 4.
aws cloudwatch describe-alarms --query MetricAlarms[?MetricName== &lt;iam_changes_metric&gt;]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</si>
  <si>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IAM policy changes.</t>
  </si>
  <si>
    <t>A log metric filter and alarm does not exist for IAM policy changes.</t>
  </si>
  <si>
    <t>4.4</t>
  </si>
  <si>
    <t>Monitoring changes to IAM policies will help ensure authentication and authorization controls remain intact.</t>
  </si>
  <si>
    <t>Perform the following to setup the metric filter, alarm, SNS topic, and subscription:
1) Create a metric filter based on filter pattern provided which checks for IAM policy changes and the &lt;cloudtrail_log_group_name&gt; taken from audit step 1.
aws logs put-metric-filter --log-group-name &lt;cloudtrail_log_group_name&gt; --filter-name &lt;iam_changes_metric&gt; --metric-transformations metricName= &lt;iam_changes_metric&gt;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&lt;iam_changes_alarm&gt; --metric-name &lt;iam_changes_metric&gt; --statistic Sum --period 300 --threshold 1 --comparison-operator GreaterThanOrEqualToThreshold --evaluation-periods 1 --namespace CISBenchmark --alarm-actions &lt;sns_topic_arn&gt;</t>
  </si>
  <si>
    <t>Ensure a log metric filter and alarm exist for IAM policy changes. One method to accomplish the recommended state is to execute the following:
1) Create a metric filter based on filter pattern provided which checks for IAM policy changes and the &lt;cloudtrail_log_group_name&gt; taken from audit step 1.
aws logs put-metric-filter --log-group-name &lt;cloudtrail_log_group_name&gt; --filter-name &lt;iam_changes_metric&gt; --metric-transformations metricName= &lt;iam_changes_metric&gt;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&lt;iam_changes_alarm&gt; --metric-name &lt;iam_changes_metric&gt;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</si>
  <si>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IAM policy changes with the agency's CAP.</t>
  </si>
  <si>
    <t>AWS-34</t>
  </si>
  <si>
    <t>Ensure a log metric filter and alarm exist for CloudTrail configuration changes</t>
  </si>
  <si>
    <t>Real-time monitoring of API calls can be achieved by directing CloudTrail Logs to CloudWatch Logs and establishing corresponding metric filters and alarms. It is recommended that a metric filter and alarm be established for detecting changes to CloudTrails configurations.</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</si>
  <si>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($.eventName = CreateTrail) || ($.eventName = UpdateTrail) || ($.eventName = DeleteTrail) || ($.eventName = StartLogging) || ($.eventName = StopLogging) }"
4) Note the &lt;cloudtrail_cfg_changes_metric&gt; value associated with the filterPattern found in step 3.
5) Get a list of CloudWatch alarms and filter on the &lt;cloudtrail_cfg_changes_metric&gt; captured in step 
aws cloudwatch describe-alarms --query MetricAlarms[?MetricName== &lt;cloudtrail_cfg_changes_metric&gt;]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</si>
  <si>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CloudTrail configuration changes.</t>
  </si>
  <si>
    <t>A log metric filter and alarm does not exist for CloudTrail configuration changes.</t>
  </si>
  <si>
    <t>4.5</t>
  </si>
  <si>
    <t>Monitoring changes to CloudTrail's configuration will help ensure sustained visibility to activities performed in the AWS account.</t>
  </si>
  <si>
    <t>Perform the following to setup the metric filter, alarm, SNS topic, and subscription:
1) Create a metric filter based on filter pattern provided which checks for cloudtrail configuration changes and the &lt;cloudtrail_log_group_name&gt; taken from audit step 1.
aws logs put-metric-filter --log-group-name &lt;cloudtrail_log_group_name&gt; --filter-name &lt;cloudtrail_cfg_changes_metric&gt; --metric-transformations metricName= &lt;cloudtrail_cfg_changes_metric&gt; ,metricNamespace=CISBenchmark,metricValue=1 --filter-pattern { ($.eventName = CreateTrail) || ($.eventName = UpdateTrail) || ($.eventName = DeleteTrail) || ($.eventName = StartLogging) || ($.eventName = StopLogging)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&lt;cloudtrail_cfg_changes_alarm&gt; --metric-name &lt;cloudtrail_cfg_changes_metric&gt; --statistic Sum --period 300 --threshold 1 --comparison-operator GreaterThanOrEqualToThreshold --evaluation-periods 1 --namespace CISBenchmark --alarm-actions &lt;sns_topic_arn&gt;</t>
  </si>
  <si>
    <t>Ensure a log metric filter and alarm exist for CloudTrail configuration changes. One method to accomplish the recommended state is to execute the following:
1) Create a metric filter based on filter pattern provided which checks for cloudtrail configuration changes and the &lt;cloudtrail_log_group_name&gt; taken from audit step 1.
aws logs put-metric-filter --log-group-name &lt;cloudtrail_log_group_name&gt; --filter-name &lt;cloudtrail_cfg_changes_metric&gt; --metric-transformations metricName= &lt;cloudtrail_cfg_changes_metric&gt; ,metricNamespace=CISBenchmark,metricValue=1 --filter-pattern { ($.eventName = CreateTrail) || ($.eventName = UpdateTrail) || ($.eventName = DeleteTrail) || ($.eventName = StartLogging) || ($.eventName = StopLogging)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&lt;cloudtrail_cfg_changes_alarm&gt; --metric-name &lt;cloudtrail_cfg_changes_metric&gt;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</si>
  <si>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CloudTrail configuration changes with the agency's CAP.</t>
  </si>
  <si>
    <t>AWS-35</t>
  </si>
  <si>
    <t>Ensure a log metric filter and alarm exist for S3 bucket policy changes</t>
  </si>
  <si>
    <t>Real-time monitoring of API calls can be achieved by directing CloudTrail Logs to CloudWatch Logs and establishing corresponding metric filters and alarms. It is recommended that a metric filter and alarm be established for changes to S3 bucket policies.</t>
  </si>
  <si>
    <t xml:space="preserve">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4) Note the &lt;s3_bucket_policy_changes_metric&gt; value associated with the filterPattern found in step 3.
5) Get a list of CloudWatch alarms and filter on the &lt;s3_bucket_policy_changes_metric&gt; captured in step 4.
aws cloudwatch describe-alarms --query MetricAlarms[?MetricName== &lt;s3_bucket_policy_changes_metric&gt;]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
</t>
  </si>
  <si>
    <t>A log metric filter and alarm exist for S3 bucket policy changes.</t>
  </si>
  <si>
    <t>A log metric filter and alarm does not exist for S3 bucket policy changes.</t>
  </si>
  <si>
    <t>4.8</t>
  </si>
  <si>
    <t>Monitoring changes to S3 bucket policies may reduce time to detect and correct permissive policies on sensitive S3 buckets.</t>
  </si>
  <si>
    <t>Perform the following to setup the metric filter, alarm, SNS topic, and subscription:
1) Create a metric filter based on filter pattern provided which checks for S3 bucket policy changes and the &lt;cloudtrail_log_group_name&gt; taken from audit step 1.
aws logs put-metric-filter --log-group-name &lt;cloudtrail_log_group_name&gt; --filter-name &lt;s3_bucket_policy_changes_metric&gt; --metric-transformations metricName= &lt;s3_bucket_policy_changes_metric&gt;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&lt;s3_bucket_policy_changes_alarm&gt; --metric-name &lt;s3_bucket_policy_changes_metric&gt; --statistic Sum --period 300 --threshold 1 --comparison-operator GreaterThanOrEqualToThreshold --evaluation-periods 1 --namespace CISBenchmark --alarm-actions &lt;sns_topic_arn&gt;</t>
  </si>
  <si>
    <t>Ensure a log metric filter and alarm exist for S3 bucket policy changes. One method to accomplish the recommended state is to execute the following:
Perform the following to setup the metric filter, alarm, SNS topic, and subscription:
1) Create a metric filter based on filter pattern provided which checks for S3 bucket policy changes and the &lt;cloudtrail_log_group_name&gt; taken from audit step 1.
aws logs put-metric-filter --log-group-name &lt;cloudtrail_log_group_name&gt; --filter-name &lt;s3_bucket_policy_changes_metric&gt; --metric-transformations metricName= &lt;s3_bucket_policy_changes_metric&gt;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&lt;s3_bucket_policy_changes_alarm&gt; --metric-name &lt;s3_bucket_policy_changes_metric&gt;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</si>
  <si>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S3 bucket policy changes with the agency's CAP.</t>
  </si>
  <si>
    <t>AWS-36</t>
  </si>
  <si>
    <t>Ensure a log metric filter and alarm exist for changes to network gateways</t>
  </si>
  <si>
    <t>Real-time monitoring of API calls can be achieved by directing CloudTrail Logs to CloudWatch Logs and establishing corresponding metric filters and alarms. Network gateways are required to send/receive traffic to a destination outside of a VPC. It is recommended that a metric filter and alarm be established for changes to network gateways.</t>
  </si>
  <si>
    <t xml:space="preserve">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($.eventName = CreateCustomerGateway) || ($.eventName = DeleteCustomerGateway) || ($.eventName = AttachInternetGateway) || ($.eventName = CreateInternetGateway) || ($.eventName = DeleteInternetGateway) || ($.eventName = DetachInternetGateway) }"
4) Note the &lt;network_gw_changes_metric&gt; value associated with the filterPattern found in step 3.
5) Get a list of CloudWatch alarms and filter on the &lt;network_gw_changes_metric&gt; captured in step 4.
aws cloudwatch describe-alarms --query MetricAlarms[?MetricName== &lt;network_gw_changes_metric&gt;]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
</t>
  </si>
  <si>
    <t>A log metric filter and alarm exist for changes to network gateways.</t>
  </si>
  <si>
    <t>A log metric filter and alarm does not exist for changes to network gateways.</t>
  </si>
  <si>
    <t>4.12</t>
  </si>
  <si>
    <t>Monitoring changes to network gateways will help ensure that all ingress/egress traffic traverses the VPC border via a controlled path.</t>
  </si>
  <si>
    <t>Perform the following to setup the metric filter, alarm, SNS topic, and subscription:
1) Create a metric filter based on filter pattern provided which checks for network gateways changes and the &lt;cloudtrail_log_group_name&gt; taken from audit step 1.
aws logs put-metric-filter --log-group-name &lt;cloudtrail_log_group_name&gt; --filter-name &lt;network_gw_changes_metric&gt; --metric-transformations metricName= &lt;network_gw_changes_metric&gt; ,metricNamespace=CISBenchmark,metricValue=1 --filter-pattern { ($.eventName = CreateCustomerGateway) || ($.eventName = DeleteCustomerGateway) || ($.eventName = AttachInternetGateway) || ($.eventName = CreateInternetGateway) || ($.eventName = DeleteInternetGateway) || ($.eventName = DetachInternetGateway)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&lt;network_gw_changes_alarm&gt; --metric-name &lt;network_gw_changes_metric&gt; --statistic Sum --period 300 --threshold 1 --comparison-operator GreaterThanOrEqualToThreshold --evaluation-periods 1 --namespace CISBenchmark --alarm-actions &lt;sns_topic_arn&gt;</t>
  </si>
  <si>
    <t>Ensure a log metric filter and alarm exist for changes to network gateways. One method to accomplish the recommended state is to execute the following:
Perform the following to setup the metric filter, alarm, SNS topic, and subscription:
1) Create a metric filter based on filter pattern provided which checks for network gateways changes and the &lt;cloudtrail_log_group_name&gt; taken from audit step 1.
aws logs put-metric-filter --log-group-name &lt;cloudtrail_log_group_name&gt; --filter-name &lt;network_gw_changes_metric&gt; --metric-transformations metricName= &lt;network_gw_changes_metric&gt; ,metricNamespace=CISBenchmark,metricValue=1 --filter-pattern { ($.eventName = CreateCustomerGateway) || ($.eventName = DeleteCustomerGateway) || ($.eventName = AttachInternetGateway) || ($.eventName = CreateInternetGateway) || ($.eventName = DeleteInternetGateway) || ($.eventName = DetachInternetGateway)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&lt;network_gw_changes_alarm&gt; --metric-name &lt;network_gw_changes_metric&gt;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</si>
  <si>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changes to network gateways with the agency's CAP.</t>
  </si>
  <si>
    <t>AWS-37</t>
  </si>
  <si>
    <t>Ensure a log metric filter and alarm exist for route table changes</t>
  </si>
  <si>
    <t>Real-time monitoring of API calls can be achieved by directing CloudTrail Logs to CloudWatch Logs and establishing corresponding metric filters and alarms. Routing tables are used to route network traffic between subnets and to network gateways. It is recommended that a metric filter and alarm be established for changes to route tables.</t>
  </si>
  <si>
    <t xml:space="preserve">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($.eventName = CreateRoute) || ($.eventName = CreateRouteTable) || ($.eventName = ReplaceRoute) || ($.eventName = ReplaceRouteTableAssociation) || ($.eventName = DeleteRouteTable) || ($.eventName = DeleteRoute) || ($.eventName = DisassociateRouteTable) }"
4) Note the &lt;route_table_changes_metric&gt; value associated with the filterPattern found in step 3.
5) Get a list of CloudWatch alarms and filter on the &lt;route_table_changes_metric&gt; captured in step 4.
aws cloudwatch describe-alarms --query MetricAlarms[?MetricName== &lt;route_table_changes_metric&gt;]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
</t>
  </si>
  <si>
    <t>A log metric filter and alarm exist for route table changes.</t>
  </si>
  <si>
    <t>A log metric filter and alarm does not exist for route table changes.</t>
  </si>
  <si>
    <t>4.13</t>
  </si>
  <si>
    <t>Monitoring changes to route tables will help ensure that all VPC traffic flows through an expected path.</t>
  </si>
  <si>
    <t>Perform the following to setup the metric filter, alarm, SNS topic, and subscription:
1) Create a metric filter based on filter pattern provided which checks for route table changes and the &lt;cloudtrail_log_group_name&gt; taken from audit step 1.
aws logs put-metric-filter --log-group-name &lt;cloudtrail_log_group_name&gt; --filter-name &lt;route_table_changes_metric&gt; --metric-transformations metricName= &lt;route_table_changes_metric&gt; ,metricNamespace=CISBenchmark,metricValue=1 --filter-pattern { ($.eventName = CreateRoute) || ($.eventName = CreateRouteTable) || ($.eventName = ReplaceRoute) || ($.eventName = ReplaceRouteTableAssociation) || ($.eventName = DeleteRouteTable) || ($.eventName = DeleteRoute) || ($.eventName = DisassociateRouteTable)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&lt;route_table_changes_alarm&gt; --metric-name &lt;route_table_changes_metric&gt; --statistic Sum --period 300 --threshold 1 --comparison-operator GreaterThanOrEqualToThreshold --evaluation-periods 1 --namespace CISBenchmark --alarm-actions &lt;sns_topic_arn&gt;</t>
  </si>
  <si>
    <t>Ensure a log metric filter and alarm exist for route table changes. One method to accomplish the recommended state is to execute the following:
Perform the following to setup the metric filter, alarm, SNS topic, and subscription:
1) Create a metric filter based on filter pattern provided which checks for route table changes and the &lt;cloudtrail_log_group_name&gt; taken from audit step 1.
aws logs put-metric-filter --log-group-name &lt;cloudtrail_log_group_name&gt; --filter-name &lt;route_table_changes_metric&gt; --metric-transformations metricName= &lt;route_table_changes_metric&gt; ,metricNamespace=CISBenchmark,metricValue=1 --filter-pattern { ($.eventName = CreateRoute) || ($.eventName = CreateRouteTable) || ($.eventName = ReplaceRoute) || ($.eventName = ReplaceRouteTableAssociation) || ($.eventName = DeleteRouteTable) || ($.eventName = DeleteRoute) || ($.eventName = DisassociateRouteTable)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&lt;route_table_changes_alarm&gt; --metric-name &lt;route_table_changes_metric&gt;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</si>
  <si>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route table changes with the agency’s CAP.</t>
  </si>
  <si>
    <t>AWS-38</t>
  </si>
  <si>
    <t>Ensure a log metric filter and alarm exist for VPC changes</t>
  </si>
  <si>
    <t>Real-time monitoring of API calls can be achieved by directing CloudTrail Logs to CloudWatch Logs and establishing corresponding metric filters and alarms. It is possible to have more than 1 VPC within an account, in addition it is also possible to create a peer connection between 2 VPCs enabling network traffic to route between VPCs. It is recommended that a metric filter and alarm be established for changes made to VPCs.</t>
  </si>
  <si>
    <t>Perform the following to ensure that there is at least one active multi-region CloudTrail with prescribed metric filters and alarms configured:
1)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4) Note the &lt;vpc_changes_metric&gt; value associated with the filterPattern found in step 3.
5) Get a list of CloudWatch alarms and filter on the &lt;vpc_changes_metric&gt; captured in step 4.
aws cloudwatch describe-alarms --query MetricAlarms[?MetricName== &lt;vpc_changes_metric&gt;]
6) Note the AlarmActions value - this will provide the SNS topic ARN value.
7) 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</si>
  <si>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A log metric filter and alarm exist for VPC changes.</t>
  </si>
  <si>
    <t>A log metric filter and alarm does not exist for VPC changes.</t>
  </si>
  <si>
    <t>4.14</t>
  </si>
  <si>
    <t>Monitoring changes to VPC will help ensure VPC traffic flow is not getting impacted.</t>
  </si>
  <si>
    <t>Perform the following to setup the metric filter, alarm, SNS topic, and subscription:
1) Create a metric filter based on filter pattern provided which checks for VPC changes and the &lt;cloudtrail_log_group_name&gt; taken from audit step 1.
aws logs put-metric-filter --log-group-name &lt;cloudtrail_log_group_name&gt; --filter-name &lt;vpc_changes_metric&gt; --metric-transformations metricName= &lt;vpc_changes_metric&gt;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&lt;vpc_changes_alarm&gt; --metric-name &lt;vpc_changes_metric&gt; --statistic Sum --period 300 --threshold 1 --comparison-operator GreaterThanOrEqualToThreshold --evaluation-periods 1 --namespace CISBenchmark --alarm-actions &lt;sns_topic_arn&gt;.</t>
  </si>
  <si>
    <t>Ensure a log metric filter and alarm exist for VPC changes. One method to accomplish the recommended state is to execute the following:
Perform the following to setup the metric filter, alarm, SNS topic, and subscription:
1) Create a metric filter based on filter pattern provided which checks for VPC changes and the &lt;cloudtrail_log_group_name&gt; taken from audit step 1.
aws logs put-metric-filter --log-group-name &lt;cloudtrail_log_group_name&gt; --filter-name &lt;vpc_changes_metric&gt; --metric-transformations metricName= &lt;vpc_changes_metric&gt;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&lt;vpc_changes_alarm&gt; --metric-name &lt;vpc_changes_metric&gt; --statistic Sum --period 300 --threshold 1 --comparison-operator GreaterThanOrEqualToThreshold --evaluation-periods 1 --namespace CISBenchmark --alarm-actions &lt;sns_topic_arn&gt;.</t>
  </si>
  <si>
    <t>To close this finding, please provide screenshot showing log metric filter and alarm exist for VPC changes with the agency’s CAP.</t>
  </si>
  <si>
    <t>AWS-39</t>
  </si>
  <si>
    <t>Ensure a log metric filter and alarm exists for AWS Organizations changes</t>
  </si>
  <si>
    <t>Real-time monitoring of API calls can be achieved by directing CloudTrail Logs to CloudWatch Logs and establishing corresponding metric filters and alarms. It is recommended that a metric filter and alarm be established for AWS Organizations changes made in the master AWS Account.</t>
  </si>
  <si>
    <t>1) Perform the following to ensure that there is at least one active multi-region CloudTrail with prescribed metric filters and alarms configured:
Identify the log group name configured for use with active multi-region CloudTrail:
List all CloudTrails: 
aws cloudtrail describe-trails
Identify Multi region Cloudtrails, Trails with "IsMultiRegionTrail" set to true
From value associated with CloudWatchLogsLogGroupArn note &lt;cloudtrail_log_group_name&gt;
Example: for CloudWatchLogsLogGroupArn that looks like arn:aws:logs:&lt;region&gt;:&lt;aws_account_number&gt;:log-group:NewGroup:*, &lt;cloudtrail_log_group_name&gt; would be NewGroup
Ensure Identified Multi region CloudTrail is active:
aws cloudtrail get-trail-status --name &lt;Name of a Multi-region CloudTrail&gt;
Ensure IsLogging is set to TRUE
Ensure identified Multi-region Cloudtrail captures all Management Events:
aws cloudtrail get-event-selectors --trail-name &lt;trailname shown in describe-trails&gt;
Ensure there is at least one Event Selector for a Trail with IncludeManagementEvents set to true and ReadWriteType set to All.
2) Get a list of all associated metric filters for this &lt;cloudtrail_log_group_name&gt;:
aws logs describe-metric-filters --log-group-name "&lt;cloudtrail_log_group_name&gt;"
3) Ensure the output from the above command contains the following: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4) Note the &lt;organizations_changes&gt; value associated with the filterPattern found in step 3.
5) Get a list of CloudWatch alarms and filter on the &lt;organizations_changes&gt; captured in step 4:
aws cloudwatch describe-alarms --query MetricAlarms[?MetricName== &lt;organizations_changes&gt;]
6) Note the AlarmActions value - this will provide the SNS topic ARN value.
7)Ensure there is at least one active subscriber to the SNS topic:
aws sns list-subscriptions-by-topic --topic-arn &lt;sns_topic_arn&gt; 
at least one subscription should have "SubscriptionArn" with valid aws ARN.
Example of valid "SubscriptionArn": 
"arn:aws:sns:&lt;region&gt;:&lt;aws_account_number&gt;:&lt;SnsTopicName&gt;:&lt;SubscriptionID&gt;"</t>
  </si>
  <si>
    <t>Log metric filter and alarm exists for AWS Organizations changes.</t>
  </si>
  <si>
    <t>Log metric filter and alarm does not exist for AWS Organizations changes.</t>
  </si>
  <si>
    <t>4.15</t>
  </si>
  <si>
    <t>Monitoring AWS Organizations changes can help you prevent any unwanted, accidental or intentional modifications that may lead to unauthorized access or other security breaches. This monitoring technique helps you to ensure that any unexpected changes performed within your AWS Organizations can be investigated and any unwanted changes can be rolled back.</t>
  </si>
  <si>
    <t>Perform the following to setup the metric filter, alarm, SNS topic, and subscription:
1) Create a metric filter based on filter pattern provided which checks for AWS Organizations changes and the &lt;cloudtrail_log_group_name&gt; taken from audit step 1:
aws logs put-metric-filter --log-group-name &lt;cloudtrail_log_group_name&gt; --filter-name &lt;organizations_changes&gt; --metric-transformations metricName= &lt;organizations_changes&gt; ,metricNamespace=CISBenchmark,metricValue=1 --filter-pattern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&lt;organizations_changes&gt; --metric-name &lt;organizations_changes&gt; --statistic Sum --period 300 --threshold 1 --comparison-operator GreaterThanOrEqualToThreshold --evaluation-periods 1 --namespace CISBenchmark --alarm-actions &lt;sns_topic_arn&gt;</t>
  </si>
  <si>
    <t>Ensure a log metric filter and alarm exists for AWS Organizations changes. One method to accomplish the recommended state is to execute the following:
Perform the following to setup the metric filter, alarm, SNS topic, and subscription:
1) Create a metric filter based on filter pattern provided which checks for AWS Organizations changes and the &lt;cloudtrail_log_group_name&gt; taken from audit step 1:
aws logs put-metric-filter --log-group-name &lt;cloudtrail_log_group_name&gt; --filter-name &lt;organizations_changes&gt; --metric-transformations metricName= &lt;organizations_changes&gt; ,metricNamespace=CISBenchmark,metricValue=1 --filter-pattern { ($.eventSource = organizations.amazonaws.com) &amp;&amp; (($.eventName = "AcceptHandshake") || ($.eventName = "AttachPolicy") || ($.eventName = "CreateAccount") || ($.eventName = "CreateOrganizationalUnit") || ($.eventName = "CreatePolicy") || ($.eventName = "DeclineHandshake") || ($.eventName = "DeleteOrganization") || ($.eventName = "DeleteOrganizationalUnit") || ($.eventName = "DeletePolicy") || ($.eventName = "DetachPolicy") || ($.eventName = "DisablePolicyType") || ($.eventName = "EnablePolicyType") || ($.eventName = "InviteAccountToOrganization") || ($.eventName = "LeaveOrganization") || ($.eventName = "MoveAccount") || ($.eventName = "RemoveAccountFromOrganization") || ($.eventName = "UpdatePolicy") || ($.eventName = "UpdateOrganizationalUnit")) }
Note: You can choose your own metricName and metricNamespace strings. Using the same metricNamespace for all Foundations Benchmark metrics will group them together.
2) Create an SNS topic that the alarm will notify:
aws sns create-topic --name &lt;sns_topic_name&gt;
Note: you can execute this command once and then re-use the same topic for all monitoring alarms.
3) Create an SNS subscription to the topic created in step 2:
aws sns subscribe --topic-arn &lt;sns_topic_arn&gt; --protocol &lt;protocol_for_sns&gt; --notification-endpoint &lt;sns_subscription_endpoints&gt;
Note: you can execute this command once and then re-use the SNS subscription for all monitoring alarms.
4) Create an alarm that is associated with the CloudWatch Logs Metric Filter created in step 1 and an SNS topic created in step 2:
aws cloudwatch put-metric-alarm --alarm-name &lt;organizations_changes&gt; --metric-name &lt;organizations_changes&gt; --statistic Sum --period 300 --threshold 1 --comparison-operator GreaterThanOrEqualToThreshold --evaluation-periods 1 --namespace CISBenchmark --alarm-actions &lt;sns_topic_arn&gt;</t>
  </si>
  <si>
    <t>To close this finding, please provide screenshot showing log metric filter and alarm exists for AWS Organizations changes with the agency’s CAP.</t>
  </si>
  <si>
    <t>AWS-40</t>
  </si>
  <si>
    <t>Ensure no Network ACLs allow ingress from 0.0.0.0/0 to remote server administration ports</t>
  </si>
  <si>
    <t>The Network Access Control List (NACL) function provide stateless filtering of ingress and egress network traffic to AWS resources. It is recommended that no NACL allows unrestricted ingress access to remote server administration ports, such as SSH to port `22` and RDP to port `3389`.</t>
  </si>
  <si>
    <t>From Console:
Perform the following to determine if the account is configured as prescribed:
1) Login to the AWS Management Console at https://console.aws.amazon.com/vpc/home
2) In the left pane, click Network ACLs
3) For each network ACL, perform the following:
Select the network ACL
Click the Inbound Rules tab
Ensure no rule exists that has a port range that includes port 22, 3389, or other remote server administration ports for your environment and has a Source of 0.0.0.0/0 and shows ALLOW
**Note:** A Port value of ALL or a port range such as 0-1024 are inclusive of port 22, 3389, and other remote server administration ports</t>
  </si>
  <si>
    <t>No Network ACLs allow ingress from 0.0.0.0/0 to remote server administration ports.</t>
  </si>
  <si>
    <t>Network ACLs allow ingress from 0.0.0.0/0 to remote server administration ports.</t>
  </si>
  <si>
    <t>HAC40</t>
  </si>
  <si>
    <t>HAC40: The system does not effectively utilize whitelists or ACLs</t>
  </si>
  <si>
    <t>5</t>
  </si>
  <si>
    <t>5.1</t>
  </si>
  <si>
    <t>Public access to remote server administration ports, such as 22 and 3389, increases resource attack surface and unnecessarily raises the risk of resource compromise.</t>
  </si>
  <si>
    <t>From Console:
Perform the following:
1) Login to the AWS Management Console at https://console.aws.amazon.com/vpc/home
2) In the left pane, click Network ACLs
3) For each network ACL to remediate, perform the following:
Select the network ACL
Click the Inbound Rules tab
Click Edit inbound rules
Either A) update the Source field to a range other than 0.0.0.0/0, or, B) Click Delete to remove the offending inbound rule
Click Save</t>
  </si>
  <si>
    <t>Ensure no Network ACLs allow ingress from 0.0.0.0/0 to remote server administration ports. One method to accomplish the recommended state is to execute the following:
From Console Perform the following:
1) Login to the AWS Management Console at https://console.aws.amazon.com/vpc/home
2) In the left pane, click Network ACLs
3) For each network ACL to remediate, perform the following:
Select the network ACL
Click the Inbound Rules tab
Click Edit inbound rules
Either A) update the Source field to a range other than 0.0.0.0/0, or, B) Click Delete to remove the offending inbound rule
Click Save</t>
  </si>
  <si>
    <t>To close this finding, please provide screenshot showing no Network ACLs allow ingress from 0.0.0.0/0 to remote server administration ports with the agency’s CAP.</t>
  </si>
  <si>
    <t>AWS-41</t>
  </si>
  <si>
    <t>Ensure no security groups allow ingress from 0.0.0.0/0 to remote server administration ports</t>
  </si>
  <si>
    <t>Security groups provide stateful filtering of ingress and egress network traffic to AWS resources. It is recommended that no security group allows unrestricted ingress access to remote server administration ports, such as SSH to port `22` and RDP to port `3389`.</t>
  </si>
  <si>
    <t>Perform the following to determine if the account is configured as prescribed:
1) Login to the AWS Management Console at [https://console.aws.amazon.com/vpc/home](https://console.aws.amazon.com/vpc/home)
2) In the left pane, click Security Groups 
3) For each security group, perform the following:
Select the security group
Click the Inbound Rules tab
Ensure no rule exists that has a port range that includes port 22, 3389, or other remote server administration ports for your environment and has a Source of 0.0.0.0/0 
**Note:** A Port value of ALL or a port range such as 0-1024 are inclusive of port 22, 3389, and other remote server administration ports.</t>
  </si>
  <si>
    <t>No security groups allow ingress from 0.0.0.0/0 to remote server administration ports.</t>
  </si>
  <si>
    <t>HCM45</t>
  </si>
  <si>
    <t>HCM45: System configuration provides additional attack surface</t>
  </si>
  <si>
    <t>5.2</t>
  </si>
  <si>
    <t>Perform the following to implement the prescribed state:
1) Login to the AWS Management Console at [https://console.aws.amazon.com/vpc/home](https://console.aws.amazon.com/vpc/home)
2) In the left pane, click Security Groups 
3) For each security group, perform the following:
Select the security group
Click the Inbound Rules tab
Click the Edit inbound rules button
Identify the rules to be edited or removed
Either A) update the Source field to a range other than 0.0.0.0/0, or, B) Click Delete to remove the offending inbound rule
Click Save rules</t>
  </si>
  <si>
    <t>Ensure no security groups allow ingress from 0.0.0.0/0 to remote server administration ports. One method to accomplish the recommended state is to execute the following:
1) Login to the AWS Management Console at [https://console.aws.amazon.com/vpc/home](https://console.aws.amazon.com/vpc/home)
2) In the left pane, click Security Groups 
3) For each security group, perform the following:
Select the security group
Click the Inbound Rules tab
Click the Edit inbound rules button
Identify the rules to be edited or removed
Either A) update the Source field to a range other than 0.0.0.0/0, or, B) Click Delete to remove the offending inbound rule
Click Save rules</t>
  </si>
  <si>
    <t>To close this finding, please provide screenshot showing 
no security groups allow ingress from 0.0.0.0/0 to remote server administration ports with the agency's CAP.</t>
  </si>
  <si>
    <t>AWS-42</t>
  </si>
  <si>
    <t>Ensure no security groups allow ingress from ::/0 to remote server administration ports</t>
  </si>
  <si>
    <t>No security groups allow ingress from ::/0 to remote server administration ports.</t>
  </si>
  <si>
    <t>Security groups allow ingress from ::/0 to remote server administration ports.</t>
  </si>
  <si>
    <t>5.3</t>
  </si>
  <si>
    <t>Perform the following to implement the prescribed state:
1) Login to the AWS Management Console at [https://console.aws.amazon.com/vpc/home](https://console.aws.amazon.com/vpc/home)
2) In the left pane, click Security Groups 
3) For each security group, perform the following:
Select the security group
Click the Inbound Rules tab
Click the Edit inbound rules button
Identify the rules to be edited or removed
Either A) update the Source field to a range other than ::/0, or, B) Click Delete to remove the offending inbound rule
Click Save rules.</t>
  </si>
  <si>
    <t>Ensure no security groups allow ingress from ::/0 to remote server administration ports. One method to accomplish the recommended state is to execute the following:
1) Login to the AWS Management Console at [https://console.aws.amazon.com/vpc/home](https://console.aws.amazon.com/vpc/home)
2) In the left pane, click Security Groups 
3) For each security group, perform the following:
Select the security group
Click the Inbound Rules tab
Click the Edit inbound rules button
Identify the rules to be edited or removed
Either A) update the Source field to a range other than ::/0, or, B) Click Delete to remove the offending inbound rule
Click Save rules.</t>
  </si>
  <si>
    <t>To close this finding, please provide screenshot showing no security groups allow ingress from::/0 to remote server administration ports with the agency's CAP.</t>
  </si>
  <si>
    <r>
      <t xml:space="preserve">Issue Code Mapping (Select </t>
    </r>
    <r>
      <rPr>
        <b/>
        <u/>
        <sz val="10"/>
        <rFont val="Arial"/>
        <family val="2"/>
      </rPr>
      <t>one</t>
    </r>
    <r>
      <rPr>
        <b/>
        <sz val="10"/>
        <rFont val="Arial"/>
        <family val="2"/>
      </rPr>
      <t xml:space="preserve"> to enter in column M)</t>
    </r>
  </si>
  <si>
    <t>CIS Benchmark Section #</t>
  </si>
  <si>
    <t>Recommendation #</t>
  </si>
  <si>
    <t>O365-01</t>
  </si>
  <si>
    <t xml:space="preserve">Authenticator Management </t>
  </si>
  <si>
    <t>Enable modern authentication for Exchange Online.</t>
  </si>
  <si>
    <t>Modern authentication in Microsoft 365 enables authentication features like multifactor authentication (MFA) using smart cards, certificate-based authentication (CBA), and third-party SAML identity providers. When you enable modern authentication in Exchange Online, Outlook 2016 and Outlook 2013 use modern authentication to log in to Microsoft 365 mailboxes. When you disable modern authentication in Exchange Online, Outlook 2016 and Outlook 2013 use basic authentication to log in to Microsoft 365 mailboxes.
When users initially configure certain email clients, like Outlook 2013 and Outlook 2016, they may be required to authenticate using enhanced authentication mechanisms, such as multifactor authentication. Other Outlook clients that are available in Microsoft 365 (for example, Outlook Mobile and Outlook for Mac 2016) always use modern authentication to log in to Microsoft 365 mailboxes.</t>
  </si>
  <si>
    <t>To verify modern authentication is enabled using the Exchange Online PowerShell Module:
1) Run the Microsoft Exchange Online PowerShell Module.
2) Connect to Exchange Online using Connect-ExchangeOnline.
3) Run the following PowerShell command:
Get-OrganizationConfig | Format-Table -Auto Name, OAuth*
4) Verify OAuth2ClientProfileEnabled is True.</t>
  </si>
  <si>
    <t>The modern authentication for exchange online is enabled.</t>
  </si>
  <si>
    <t>The modern authentication for Exchange Online is not enabled.</t>
  </si>
  <si>
    <t>HIA1</t>
  </si>
  <si>
    <t>HIA1: Adequate device identification and authentication is not employed</t>
  </si>
  <si>
    <t>Strong authentication controls, such as the use of multifactor authentication, may be circumvented if basic authentication is used by Exchange Online email clients such as Outlook 2016 and Outlook 2013. Enabling modern authentication for Exchange Online ensures strong authentication mechanisms are used when establishing sessions between email clients and Exchange Online.</t>
  </si>
  <si>
    <t>To enable modern authentication using the Exchange Online PowerShell Module:
1) Run the Microsoft Exchange Online PowerShell Module.
2) Connect to Exchange Online using Connect-ExchangeOnline.
3) Run the following PowerShell command:
Set-OrganizationConfig -OAuth2ClientProfileEnabled $True</t>
  </si>
  <si>
    <t>Enable modern authentication for Exchange Online. One method to accomplish the recommended state is to execute the following:
To enable modern authentication using the Exchange Online PowerShell Module:
1) Run the Microsoft Exchange Online PowerShell Module.
2) Connect to Exchange Online using Connect-Exchange Online.
3) Run the following PowerShell command:
Set-OrganizationConfig -OAuth2ClientProfileEnabled $True</t>
  </si>
  <si>
    <t>To close this finding, please provide a screenshot showing modern authentication for exchange online is enabled with the agency's CAP.</t>
  </si>
  <si>
    <t>O365-02</t>
  </si>
  <si>
    <t>Enable SharePoint and OneDrive integration with azure AD B2B</t>
  </si>
  <si>
    <t>Modern authentication in Microsoft 365 enables authentication features like multifactor authentication (MFA) using smart cards, certificate-based authentication (CBA), and third-party SAML identity providers</t>
  </si>
  <si>
    <t>Ensure modern authentication for SharePoint applications is required: 
1) Navigate to SharePoint admin center https://admin.microsoft.com/sharepoint.
2) Click to expand Policies select Access control.
3) Select Apps that dont use modern authentication and ensure that it is set to Block access.
To verify Apps that dont use modern authentication is set to Block, use the SharePoint Online PowerShell Module:
1) Connect to SharePoint Online using Connect-SPOService -Url https://tenant-admin.sharepoint.com replacing tenant with your value.
2) Run the following SharePoint Online PowerShell command:
Get-SPOTenant | ft LegacyAuthProtocolsEnabled
4) Verify LegacyAuthProtocolsEnabled is set False</t>
  </si>
  <si>
    <t>The modern authentication for SharePoint applications is required.</t>
  </si>
  <si>
    <t>The modern authentication for SharePoint applications is not required.</t>
  </si>
  <si>
    <t>Strong authentication controls, such as the use of multifactor authentication, may be circumvented if basic authentication is used by SharePoint applications. Requiring modern authentication for SharePoint applications ensures strong authentication mechanisms are used when establishing sessions between these applications, SharePoint, and connecting users.</t>
  </si>
  <si>
    <t>To set SharePoint settings, use the Microsoft 365 Admin Center:
1) Navigate to SharePoint admin center https://admin.microsoft.com/sharepoint.
2) Click to expand Policies select Access control.
3) Select Apps that don't use modern authentication. 
4) Select the radio button for Block access.
5) Click Save.
To set Apps that don't use modern authentication is set to Block, use the SharePoint Online PowerShell Module:
1) Connect to SharePoint Online using Connect-SPOService -Url https://tenant-admin.sharepoint.com replacing tenant with your value.
2) Run the following SharePoint Online PowerShell command:
Set-SPOTenant -LegacyAuthProtocolsEnabled $false</t>
  </si>
  <si>
    <t>Ensure modern authentication for SharePoint applications is required. One method to accomplish the recommended state is to execute the following:
To set SharePoint settings, use the Microsoft 365 Admin Center:
1) Navigate to SharePoint admin center https://admin.microsoft.com/sharepoint.
2) Click to expand Policies select Access control.
3) Select Apps that don't use modern authentication. 
4) Select the radio button for Block access.
5) Click Save.
To set Apps that don't use modern authentication is set to Block, use the SharePoint Online PowerShell Module:
1) Connect to SharePoint Online using Connect-SPOService -URL https://tenant-admin.sharepoint.com replacing tenant with your value.
2) Run the following SharePoint Online PowerShell command:
Set-SPOTenant -LegacyAuthProtocolsEnabled $false</t>
  </si>
  <si>
    <t>To close this finding, please provide a screenshot showing modern authentication for SharePoint applications is required with the agency's CAP.</t>
  </si>
  <si>
    <t>O365-03</t>
  </si>
  <si>
    <t>Set the password expiration policy to set passwords to never expire.</t>
  </si>
  <si>
    <t>Microsoft cloud-only accounts have a pre-defined password policy that cannot be changed. The only items that can change are the number of days until a password expires and whether or not passwords expire at all.</t>
  </si>
  <si>
    <t xml:space="preserve">Ensure that Office 365 passwords are set to never expire:
1) Navigate to Microsoft 365 admin center https://admin.microsoft.com.
2) Click to expand Settings select Org Settings.
3) Click on Security &amp; privacy.
4) Select Password expiration policy ensure that Set passwords to never expire (recommended) has been checked.
To verify Office 365 Passwords Are Not Set to Expire, use the Microsoft Graph PowerShell module:
1) Connect to the Microsoft Graph service using Connect-MgGraph -Scopes "Domain.Read.All".
2) Run the following Microsoft Online PowerShell command:
Get-MgDomain -DomainId &lt;Domain Name&gt; | ft PasswordValidityPeriodInDays
</t>
  </si>
  <si>
    <t>The Password expiration policy is set to set passwords to never expire.</t>
  </si>
  <si>
    <t>The Password expiration policy is not set to set passwords to never expire.</t>
  </si>
  <si>
    <t>HPW12</t>
  </si>
  <si>
    <t>HPW12: Passwords do not meet complexity requirements</t>
  </si>
  <si>
    <t>Organizations such as NIST and Microsoft have updated their password policy recommendations to not arbitrarily require users to change their passwords after a specific amount of time, unless there is evidence that the password is compromised or the user forgot it. They suggest this even for single factor (Password Only) use cases, with a reasoning that forcing arbitrary password changes on users actually make the passwords less secure. Other recommendations within this Benchmark suggest the use of MFA authentication for at least critical accounts (at minimum), which makes password expiration even less useful as well as password protection for Azure AD.</t>
  </si>
  <si>
    <t>To set Office 365 passwords are set to never expire:
1) Navigate to Microsoft 365 admin center https://admin.microsoft.com.
2) Click to expand Settings select Org Settings.
3) Click on Security &amp; privacy.
4) Check the Set passwords to never expire (recommended) box.
5) Click Save.
To set Office 365 Passwords Are Not Set to Expire, use the Microsoft Graph PowerShell module:
1) Connect to the Microsoft Graph service using Connect-MgGraph -Scopes "Domain.ReadWrite.All".
2) Run the following Microsoft Graph PowerShell command:
Update-MgDomain -DomainId &lt;Domain&gt; -PasswordValidityPeriodInDays 2147483647 -PasswordNotificationWindowInDays 30</t>
  </si>
  <si>
    <t>Set the password expiration policy to Set passwords to never expire. One method to accomplish the recommended state is to execute the following:
To set Office 365 passwords are set to never expire:
1) Navigate to Microsoft 365 admin center https://admin.microsoft.com.
2) Click to expand Settings select Org Settings.
3) Click on Security &amp; privacy.
4) Check the Set passwords to never expire (recommended) box.
5) Click Save.
To set Office 365 Passwords Are Not Set to Expire, use the Microsoft Graph PowerShell module:
1) Connect to the Microsoft Graph service using Connect-MgGraph -Scopes "Domain.ReadWrite.All".
2) Run the following Microsoft Graph PowerShell command:
Update-MgDomain -DomainId &lt;Domain&gt; -PasswordValidityPeriodInDays 2147483647 -PasswordNotificationWindowInDays 30</t>
  </si>
  <si>
    <t>O365-04</t>
  </si>
  <si>
    <t>Ensure Administrative accounts are separate and cloud-only.</t>
  </si>
  <si>
    <t>Administrative accounts are special privileged accounts that could have varying levels of access to data, users, and settings. Regular user accounts should never be utilized for Administrative tasks and care should be taken, in the case of a hybrid environment, to keep Administrative accounts separated from on-prem accounts. Administrative accounts should not have applications assigned so that they have no access to potentially vulnerable services (EX. email, Teams, SharePoint, etc.) and only access to perform tasks as needed for Administrative purposes.
Ensure administrative accounts are licensed without attached applications and cloud-only.</t>
  </si>
  <si>
    <t>Ensure Administrative accounts are separate and cloud-only:
1) Navigate to Microsoft 365 admin center https://admin.microsoft.com.
2) Click to expand Users select Active users.
3) Sort by the Licenses column.
4) For each user account in an administrative role verify the following:
 - The account is Cloud only (not synced)
 - The account is assigned a license that is not associated with applications i.e. (Azure Premium P1, Azure Premium P2)</t>
  </si>
  <si>
    <t>The Administrative accounts are separate and cloud-only.</t>
  </si>
  <si>
    <t>The Administrative accounts are not separate and cloud-only.</t>
  </si>
  <si>
    <t>Ensuring administrative accounts are cloud-only, without applications assigned to them will reduce the attack surface of high privileged identities in your environment. In order to participate in Microsoft 365 security services such as Identity Protection, PIM and Conditional Access an administrative account will need a license attached to it. Ensure that the license used does not include any applications with potentially vulnerable services by using either **Azure Premium P1** or **Azure Premium P2** for the cloud-only account with administrator roles.
In a hybrid environment, having separate accounts will help ensure that in the event of a breach in the cloud, that the breach does not affect the on-prem environment and vice-versa.</t>
  </si>
  <si>
    <t>To created licensed, separate Administrative accounts for Administrative users: 
1) Navigate to Microsoft 365 admin center https://admin.microsoft.com.
2) Click to expand Users select Active users
3) Click Add a user.
4) Fill out the appropriate fields for Name, user, etc.
5) When prompted to assign licenses select as needed Azure Premium P1 or Azure Premium P2, then click Next.
6) Under the Option settings screen you may choose from several types of Administrative access roles. Choose Admin center access followed by the appropriate role then click Next.
7) Select Finish adding.</t>
  </si>
  <si>
    <t>Ensure Administrative accounts are separate and cloud-only. One method to accomplish the recommended state is to execute the following:
To created licensed, separate Administrative accounts for Administrative users: 
1) Navigate to Microsoft 365 admin center https://admin.microsoft.com.
2) Click to expand Users select Active users
3) Click Add a user.
4) Fill out the appropriate fields for Name, user, etc.
5) When prompted to assign licenses select as needed Azure Premium P1 or Azure Premium P2, then click Next.
6) Under the Option settings screen you may choose from several types of Administrative access roles. Choose Admin center access followed by the appropriate role then click Next.
7) Select Finish adding.</t>
  </si>
  <si>
    <t>To close this finding, please provide a screenshot showing administrative accounts are separate and cloud-only with the agency's CAP.</t>
  </si>
  <si>
    <t>O365-05</t>
  </si>
  <si>
    <t>Define the two emergency access accounts.</t>
  </si>
  <si>
    <t>Emergency access or "break glass" accounts are limited for emergency scenarios where normal administrative accounts are unavailable. They are not assigned to a specific user and will have a combination of physical and technical controls to prevent them from being accessed outside a true emergency. These emergencies could be due to a number of things, including:
- Technical failures of a cellular provider or Microsoft related service such as MFA.
- The last remaining Global Administrator account is inaccessible.
Ensure two Emergency Access accounts have been defined.
**NOTE:** Microsoft provides a number recommendations for these accounts, and how to configure them. For more information on this, please refer to the references section. The CIS Benchmark outlines the more critical things to consider.</t>
  </si>
  <si>
    <t>Step 1 - Ensure a policy and procedure is in place at the organization:
- In order for accounts to be effectively used in a break-glass situation the proper policies and procedures must be authorized and distributed by senior management.
- FIDO2 Security Keys, if used, should be locked in a secure separate fireproof location. 
- Passwords should be at least 16 characters, randomly generated and MAY be separated in multiple pieces to be joined on emergency.
Step 2 - Ensure two emergency access accounts are defined:
1) Navigate to Microsoft 365 admin center https://admin.microsoft.com
2) Expand Users &gt; Active Users
3) Inspect the designated emergency access accounts and ensure the following:
- The accounts are named correctly, and do NOT identify with a particular person.
- The accounts use the default .onmicrosoft.com domain and not the organizations.
- The accounts are cloud-only.
- The accounts are unlicensed.
- The accounts are assigned the Global Administrator directory role.
Step 3 - Ensure at least one account is excluded from all conditional access rules:
1) Navigate Microsoft Entra admin center https://entra.microsoft.com/
2) Expand Azure Active Directory &gt; Protect &amp; Secure &gt; Conditional Access
3) Inspect the conditional access rules.
4) Ensure one of the emergency access accounts is excluded from all rules.</t>
  </si>
  <si>
    <t>The two emergency access accounts have been defined.</t>
  </si>
  <si>
    <t>The two emergency access accounts have not been defined.</t>
  </si>
  <si>
    <t>1.6</t>
  </si>
  <si>
    <t>In various situations, an organization may require the use of a break glass account to gain emergency access. In the event of losing access to administrative functions, an organization may experience a significant loss in its ability to provide support, lose insight into its security posture, and potentially suffer financial losses.</t>
  </si>
  <si>
    <t>Step 1 - Create two emergency access accounts:
1) Navigate to Microsoft 365 admin center https://admin.microsoft.com
2) Expand Users &gt; Active Users
3) Click Add user and create a new user with this criteria:
Name the account in a way that does NOT identify it with a particular person.
Assign the account to the default .onmicrosoft.com domain and not the organization's.
The password must be at least 16 characters and generated randomly.
Do not assign a license.
Assign the user the Global Administrator role.
4) Repeat the above steps for the second account.
Step 2 - Exclude at least one account from conditional access policies:
1) Navigate Microsoft Entra admin center https://entra.microsoft.com/
2) Expand Azure Active Directory &gt; Protect &amp; Secure &gt; Conditional Access
3) Inspect the conditional access policies.
4) For each rule add an exclusion for at least one of the emergency access accounts.
5) Users &gt; Exclude &gt; Users and groups and select one emergency access account.
Step 3 - Ensure the necessary procedures and policies are in place:**
In order for accounts to be effectively used in a break glass situation the proper policies and procedures must be authorized and distributed by senior management.
FIDO2 Security Keys, if used, should be locked in a secure separate fireproof location. 
Passwords should be at least 16 characters, randomly generated and MAY be separated in multiple pieces to be joined on emergency.
NOTE: Microsoft's documentation contains in depth information on securing break glass accounts, please refer to the references section.</t>
  </si>
  <si>
    <t>Define the two emergency access accounts. One method to accomplish the recommended state is to execute the following:
Step 1 - Create two emergency access accounts:
1) Navigate to Microsoft 365 admin center https://admin.microsoft.com
2) Expand Users &gt; Active Users
3) Click Add user and create a new user with this criteria:
Name the account in a way that does NOT identify it with a particular person.
Assign the account to the default .onmicrosoft.com domain and not the organization's.
The password must be at least 16 characters and generated randomly.
Do not assign a license.
Assign the user the Global Administrator role.
4) Repeat the above steps for the second account.
Step 2 - Exclude at least one account from conditional access policies:
1) Navigate Microsoft Entra admin center https://entra.microsoft.com/
2) Expand Azure Active Directory &gt; Protect &amp; Secure &gt; Conditional Access
3) Inspect the conditional access policies.
4) For each rule add an exclusion for at least one of the emergency access accounts.
5) Users &gt; Exclude &gt; Users and groups and select one emergency access account.
Step 3 - Ensure the necessary procedures and policies are in place:**
In order for accounts to be effectively used in a break glass situation the proper policies and procedures must be authorized and distributed by senior management.
FIDO2 Security Keys, if used, should be locked in a secure separate fireproof location. 
Passwords should be at least 16 characters, randomly generated and MAY be separated in multiple pieces to be joined on emergency.
NOTE: Microsoft's documentation contains in depth information on securing break glass accounts, please refer to the references section.</t>
  </si>
  <si>
    <t>To close this finding, please provide a screenshot showing two emergency access accounts have been define with the agency's CAP.</t>
  </si>
  <si>
    <t>O365-06</t>
  </si>
  <si>
    <t>Set the Idle session timeout 30 minutes (or less) for unmanaged devices.</t>
  </si>
  <si>
    <t>Idle session timeout allows the configuration of a setting which will timeout inactive users after a pre-determined amount of time. When a user reaches the set idle timeout session, they'll get a notification that they're about to be signed out. They have to select to stay signed in or they'll be automatically signed out of all Microsoft 365 web apps. Combined with a Conditional Access rule this will only impact unmanaged devices. A managed device is considered a device managed by Intune MDM.
The following Microsoft 365 web apps are supported.
- Outlook Web App
- OneDrive for Business
- SharePoint Online (SPO)
- Office.com and other start pages
- Office (Word, Excel, PowerPoint) on the web
- Microsoft 365 Admin Center
**NOTE:** Idle session timeout doesn't affect Microsoft 365 desktop and mobile apps.
The recommended setting is 1 hour (or less) for unmanaged devices.</t>
  </si>
  <si>
    <t>Step 1 - Ensure Idle session timeout is configured:
1) Navigate to the Microsoft 365 admin center https://admin.microsoft.com/.
2) Click to expand Settings Select Org settings.
3) Click Security &amp; Privacy tab.
4) Select Idle session timeout.
5) Verify Turn on to set the period of inactivity for users to be signed off of Microsoft 365 web apps is set to 1 hour (or less).
Step 2 - Ensure the Conditional Access policy is in place:
1) Navigate to Microsoft Entra admin center https://entra.microsoft.com/
2) Expand Azure Active Directory &gt; Protect &amp; secure &gt; Conditional Access
3) Inspect existing conditional access rules for one that meets the below conditions:
- Users is set to All users
- Cloud apps or actions &gt; Select apps is set to Office 365)
- Conditions &gt; Client apps is Browser and nothing else.
- Session is set to Use app enforced restrictions.
- Enable Policy is set to On
NOTE:To ensure that idle timeouts affect only unmanaged devices, both steps must be completed.</t>
  </si>
  <si>
    <t>The  Idle session timeout  is set to 30 minutes (or less) for unmanaged devices</t>
  </si>
  <si>
    <t>The  Idle session timeout  is not set to 30 minutes (or less) for unmanaged devices</t>
  </si>
  <si>
    <t>Changed the Idle session timeout from 1 hour to 30 mins.</t>
  </si>
  <si>
    <t>Ending idle sessions through an automatic process can help protect sensitive company data, and will add another layer of security for end users who work on unmanaged devices that can potentially be accessed by the public. Unauthorized individuals onsite or remotely can take advantage of systems left unattended over time. Automatic timing out of sessions makes this more difficult.</t>
  </si>
  <si>
    <t>To configure Idle session timeout:
1) Navigate to the Microsoft 365 admin center https://admin.microsoft.com/.
2) Click to expand Settings Select Org settings.
3) Click Security &amp; Privacy tab.
4) Select Idle session timeout.
5) Check the box Turn on to set the period of inactivity for users to be signed off of Microsoft 365 web apps 
6) Set a maximum value of 30 minutes.
7) Click save.
Step 2 - Ensure the Conditional Access policy is in place:
1) Navigate to Microsoft Entra admin center https://entra.microsoft.com/
2) Expand Azure Active Directory &gt; Protect &amp; secure &gt; Conditional Access
3) Click New policy and give the policy a name.
4) Select Users &gt; All users.
5) Select Cloud apps or actions &gt; Select apps and select Office 365
6) Select Conditions &gt; Client apps &gt; Yes check only Browser unchecking all other boxes.
7) Select Sessions and check Use app enforced restrictions.
8) Set Enable policy to On and click Create.
NOTE: To ensure that idle timeouts affect only unmanaged devices, both steps must be completed.</t>
  </si>
  <si>
    <t>Set the Idle session timeout 30 minutes (or less) for unmanaged devices. One method to accomplish the recommended state is to execute the following:
To configure Idle session timeout:
1) Navigate to the Microsoft 365 admin center https://admin.microsoft.com/.
2) Click to expand Settings Select Org settings.
3) Click Security &amp; Privacy tab.
4) Select Idle session timeout.
5) Check the box Turn on to set the period of inactivity for users to be signed off of Microsoft 365 web apps 
6) Set a maximum value of 30 minutes.
7) Click save.
Step 2 - Ensure the Conditional Access policy is in place:
1) Navigate to Microsoft Entra admin center https://entra.microsoft.com/
2) Expand Azure Active Directory &gt; Protect &amp; secure &gt; Conditional Access
3) Click New policy and give the policy a name.
4) Select Users &gt; All users.
5) Select Cloud apps or actions &gt; Select apps and select Office 365
6) Select Conditions &gt; Client apps &gt; Yes check only Browser unchecking all other boxes.
7) Select Sessions and check Use app enforced restrictions.
8) Set Enable policy to On and click Create.
NOTE: To ensure that idle timeouts affect only unmanaged devices, both steps must be completed.</t>
  </si>
  <si>
    <t>O365-07</t>
  </si>
  <si>
    <t>CM-6</t>
  </si>
  <si>
    <t>Configuration Settings</t>
  </si>
  <si>
    <t>Disable Security Defaults on Azure Active Directory.</t>
  </si>
  <si>
    <t>Security defaults in Azure Active Directory (Azure AD) make it easier to be secure and help protect the organization. Security defaults contain preconfigured security settings for common attacks.
By default, Microsoft enables security defaults. The goal is to ensure that all organizations have a basic level of security-enabled. The security default setting is manipulated in the Azure Portal.
The use of security defaults however, will prohibit custom settings which are being set with more advanced settings from this benchmark.</t>
  </si>
  <si>
    <t>Ensure security defaults is disabled:
1) Navigate to Microsoft Entra admin center https://entra.microsoft.com. 
2) Click to expand Azure Active Directory select Overview
3) Click Properties.
3) Click Manage security defaults.
4) Verify the Security defaults dropdown is set to Disabled.
To verify security defaults is disabled using Microsoft Graph PowerShell:
1) Connect to the Microsoft Graph service using Connect-MgGraph -Scopes "Policy.Read.All".
2) Run the following Microsoft Graph PowerShell command:
Get-MgPolicyIdentitySecurityDefaultEnforcementPolicy | ft IsEnabled 
3) If the value is false then Security Defaults is disabled.</t>
  </si>
  <si>
    <t>The Security Defaults is disabled on Azure Active Directory.</t>
  </si>
  <si>
    <t>The Security Defaults is not disabled on Azure Active Directory.</t>
  </si>
  <si>
    <t>1.1.1</t>
  </si>
  <si>
    <t>Security defaults provide secure default settings that are manage on behalf of organizations to keep customers safe until they are ready to manage their own identity security settings.
For example doing the following:
- Requiring all users and admins to register for MFA.
- Challenging users with MFA - mostly when they show up on a new device or app, but more often for critical roles and tasks.
- Disabling authentication from legacy authentication clients, which can’t do MFA.</t>
  </si>
  <si>
    <t>To disable security defaults:
1) Navigate to the Microsoft Entra admin center https://entra.microsoft.com. 
2) Click to expand Azure Active Directory select Overview
3) Click Properties.
4) Click Manage security defaults.
5) Set the Security defaults dropdown to Disabled.
6) Select Save.
To configure security defaults using Microsoft Graph PowerShell:
1) Connect to the Microsoft Graph service using Connect-MgGraph -Scopes "Policy.ReadWrite.ConditionalAccess".
2) Run the following Microsoft Graph PowerShell command:
$params = @{ Is Enabled = $false }
Update-MgPolicyIdentitySecurityDefaultEnforcementPolicy -BodyParameter $params</t>
  </si>
  <si>
    <t>Disable Security Defaults on Azure Active Directory. One method to accomplish the recommended state is to execute the following:
To disable security defaults:
1) Navigate to the Microsoft Entra admin center https://entra.microsoft.com. 
2) Click to expand Azure Active Directory select Overview
3) Click Properties.
4) Click Manage security defaults.
5) Set the Security defaults dropdown to Disabled.
6) Select Save.
To configure security defaults using Microsoft Graph PowerShell:
1) Connect to the Microsoft Graph service using Connect-MgGraph -Scopes "Policy.ReadWrite.ConditionalAccess".
2) Run the following Microsoft Graph PowerShell command:
$params = @{ Is Enabled = $false }
Update-MgPolicyIdentitySecurityDefaultEnforcementPolicy -BodyParameter $params</t>
  </si>
  <si>
    <t>To close this finding, please provide a screenshot showing Security Defaults is disabled on azure active directory with the agency's CAP.</t>
  </si>
  <si>
    <t>O365-08</t>
  </si>
  <si>
    <t>Enable multifactor authentication for all users in administrative roles.</t>
  </si>
  <si>
    <t>Multi-factor authentication is a process that requires an additional form of identification during the sign-in process, such as a code from a mobile device or a fingerprint scan, to enhance security.
Ensure users in administrator roles have MFA capabilities enabled.</t>
  </si>
  <si>
    <t>Ensure the multifactor authentication configuration for administrators:
1) Navigate to the Microsoft Entra admin center https://entra.microsoft.com.
2) Click expand Azure Active Directory &gt; Applications select Enterprise Applications.
3) Under Security, select Conditional Access.
4) Review the list of policies and ensure that there is a policy that requires the Grant access control with Require multi-factor authentication for the appropriate Directory roles under Users and groups.
5) The minimum list of Directory roles can be found in the Remediation section.
To verify the multifactor authentication configuration for administrators using SecureScore:
1) Navigate to Microsoft 365 Defender https://security.microsoft.com.
2) Select Secure score.
3) Select Recommended actions.
4) Click on Require multifactor authentication for administrative roles. 
5) Review the number of Admin users who do not have MFA configured. 
This information is also available via the Microsoft Graph Security API: 
GET https://graph.microsoft.com/beta/security/secureScores</t>
  </si>
  <si>
    <t>The multifactor authentication is enabled for all users in administrative roles.</t>
  </si>
  <si>
    <t>The multifactor authentication is not enabled for all users in administrative roles.</t>
  </si>
  <si>
    <t>HAC65
HPW12</t>
  </si>
  <si>
    <t>HAC65: Multi-factor authentication is not required for internal privileged access
HPW12: Passwords do not meet complexity requirements</t>
  </si>
  <si>
    <t>1.1.2</t>
  </si>
  <si>
    <t>Multifactor authentication requires an individual to present a minimum of two separate forms of authentication before access is granted. Multifactor authentication provides additional assurance that the individual attempting to gain access is who they claim to be. With multifactor authentication, an attacker would need to compromise at least two different authentication mechanisms, increasing the difficulty of compromise and thus reducing the risk.</t>
  </si>
  <si>
    <t>To enable multifactor authentication for administrators:
1) Navigate to the Microsoft Entra admin center https://entra.microsoft.com.
2) Click expand Azure Active Directory &gt; Applications select Enterprise Applications.
3) Under Security, select Conditional Access.
4) Click New policy.
5) Go to Assignments &gt; Users and groups &gt; Include &gt; Select users and groups &gt; check Directory roles. 
6) At a minimum, select the Directory roles listed below in this section of the document.
7) Go to Cloud apps or actions &gt; Cloud apps &gt; Include &gt; select All cloud apps (and don't exclude any apps). 
8) Under Access controls &gt; Grant &gt; select Grant access &gt; check Require multi-factor authentication (and nothing else). 
9. Leave all other conditions blank. 
10. Make sure the policy is enabled. 
11) Create.
At minimum these directory roles should be included for MFA:
Application administrator
Authentication administrator
Billing administrator
Cloud application administrator
Conditional Access administrator
Exchange administrator
Global administrator
Global reader
Helpdesk administrator
Password administrator
Privileged authentication administrator
Privileged role administrator
Security administrator
SharePoint administrator
User administrator</t>
  </si>
  <si>
    <t>Enable multifactor authentications for all users in administrative roles. One method to accomplish the recommended state is to execute the following:
To enable multifactor authentication for administrators:
1) Navigate to the Microsoft Entra admin center https://entra.microsoft.com.
2) Click expand Azure Active Directory &gt; Applications select Enterprise Applications.
3) Under Security, select Conditional Access.
4) Click New policy.
5) Go to Assignments &gt; Users and groups &gt; Include &gt; Select users and groups &gt; check Directory roles. 
6) At a minimum, select the Directory roles listed below in this section of the document.
7) Go to Cloud apps or actions &gt; Cloud apps &gt; Include &gt; select All cloud apps (and don't exclude any apps). 
8) Under Access controls &gt; Grant &gt; select Grant access &gt; check Require multi-factor authentication (and nothing else). 
9. Leave all other conditions blank. 
10. Make sure the policy is enabled. 
11) Create.
At minimum these directory roles should be included for MFA:
Application administrator
Authentication administrator
Billing administrator
Cloud application administrator
Conditional Access administrator
Exchange administrator
Global administrator
Global reader
Helpdesk administrator
Password administrator
Privileged authentication administrator
Privileged role administrator
Security administrator
SharePoint administrator
User administrator</t>
  </si>
  <si>
    <t>To close this finding, please provide a screenshot showing multifactor authentication is enabled for all users in administrative role with the agency's CAP.</t>
  </si>
  <si>
    <t>O365-09</t>
  </si>
  <si>
    <t xml:space="preserve"> Ensure Sign-in frequency is enabled and browser sessions are not persistent for Administrative users.</t>
  </si>
  <si>
    <t>In complex deployments, organizations might have a need to restrict authentication sessions. Conditional Access policies allow for the targeting of specific user accounts. Some scenarios might include:
- Resource access from an unmanaged or shared device
- Access to sensitive information from an external network
- High-privileged users
- Business-critical applications
Ensure Sign-in frequency does not exceed 4 hours for E3 tenants, or 24 hours for E5 tenants using Privileged Identity Management.
Ensure Persistent browser session is set to Never persist
**NOTE:** This CA policy can be added to the previous CA policy in this benchmark "Ensure multifactor authentication is enabled for all users in administrative roles"</t>
  </si>
  <si>
    <t>Ensure Sign-in frequency is enabled and browser sessions are not persistent for Administrative users:
1) Navigate to Microsoft Entra admin center https://entra.microsoft.com/.
2) Click to expand Azure Active Directory &gt; Applications Select Enterprise applications.
3) Under Security, select Conditional Access.
4) Review the list of policies and ensure that there is a policy that have Sign-in frequency set to the time determined by your organization and that Persistent browser session is set to Never persistent.
5) Ensure Sign-in frequency does not exceed 4 hours for E3 tenants. E5 tenants using PIM may be set to a maximum of 24 hours.
A list of directory role applying to Administrators can be found in the remediation section.</t>
  </si>
  <si>
    <t>The Sign-in frequency is enabled and browser sessions are not persistent for Administrative users.</t>
  </si>
  <si>
    <t>The Sign-in frequency is not enabled and browser sessions are persistent for Administrative users.</t>
  </si>
  <si>
    <t>1.1.3</t>
  </si>
  <si>
    <t>Forcing a time out for MFA will help ensure that sessions are not kept alive for an indefinite period of time, ensuring that browser sessions are not persistent will help in prevention of drive-by attacks in web browsers, this also prevents creation and saving of session cookies leaving nothing for an attacker to take.</t>
  </si>
  <si>
    <t>To configure Sign-in frequency and browser sessions persistence for administrative users:
1) Navigate to Microsoft Entra admin center https://entra.microsoft.com/.
2) Click to expand Azure Active Directory &gt; Applications Select Enterprise applications.
3) Under Security, select Conditional Access.
4) Click New policy
5) Click Users and groups 
6) Under **Include** select users and groups and then select Directory roles. 
7) At a minimum, select the roles in the section below.
8) Go to Cloud apps or actions &gt; Cloud apps &gt; Include &gt; select All cloud apps (and don't exclude any apps). 
9) Under Access controls &gt; Grant &gt; select Grant access &gt; check Require multi-factor authentication (and nothing else). 
10) Under Session select Sign-in frequency and set to at most 4 hours for E3 tenants. E5 tenants with PIM can be set to a maximum value of 24 hours.
11) Check Persistent browser session then select Never persistent in the drop-down menu.
12) For Enable Policy select On and click Save
At minimum these directory roles should be included for MFA:
Application administrator
Authentication administrator
Billing administrator
Cloud application administrator
Conditional Access administrator
Exchange administrator
Global administrator
Global reader
Helpdesk administrator
Password administrator
Privileged authentication administrator
Privileged role administrator
Security administrator
SharePoint administrator
User administrator</t>
  </si>
  <si>
    <t xml:space="preserve"> Ensure Sign-in frequency is enabled, and browser sessions are not persistent for administrative users. One method to accomplish the recommended state is to execute the following:
To configure Sign-in frequency and browser sessions persistence for administrative users:
1) Navigate to Microsoft Entra admin center https://entra.microsoft.com/.
2) Click to expand Azure Active Directory &gt; Applications Select Enterprise applications.
3) Under Security, select Conditional Access.
4) Click New policy
5) Click Users and groups 
6) Under **Include** select users and groups and then select Directory roles. 
7) At a minimum, select the roles in the section below.
8) Go to Cloud apps or actions &gt; Cloud apps &gt; Include &gt; select All cloud apps (and don't exclude any apps). 
9) Under Access controls &gt; Grant &gt; select Grant access &gt; check Require multi-factor authentication (and nothing else). 
10) Under Session select Sign-in frequency and set to at most 4 hours for E3 tenants. E5 tenants with PIM can be set to a maximum value of 24 hours.
11) Check Persistent browser session then select Never persistent in the drop-down menu.
12) For Enable Policy select On and click Save
At minimum these directory roles should be included for MFA:
Application administrator
Authentication administrator
Billing administrator
Cloud application administrator
Conditional Access administrator
Exchange administrator
Global administrator
Global reader
Helpdesk administrator
Password administrator
Privileged authentication administrator
Privileged role administrator
Security administrator
SharePoint administrator
User administrator</t>
  </si>
  <si>
    <t>To close this finding, please provide a screenshot showing the Sign-in frequency is enabled and browser sessions are not persistent for Administrative users with the agency's CAP.</t>
  </si>
  <si>
    <t>O365-10</t>
  </si>
  <si>
    <t>Enable multifactor authentication for all users.</t>
  </si>
  <si>
    <t>Enable multifactor authentication for all users in the Microsoft 365 tenant. Users will be prompted to authenticate with a second factor upon logging in to Microsoft 365 services. The second factor is most commonly a text message to a registered mobile phone number where they type in an authorization code, or with a mobile application like Microsoft Authenticator.</t>
  </si>
  <si>
    <t>Ensure multifactor authentication is enabled for all users in all roles:
1) Navigate to the Microsoft Entra admin center https://entra.microsoft.com.
2) Click expand Azure Active Directory &gt; Applications select Enterprise Applications.
3) Under Security, select Conditional Access.
4) Review the list of policies and ensure that there is a policy that requires the Grant access control with Require multi-factor authentication for All users under Users and groups.
To verify the multifactor authentication configuration for administrators using the M365 SecureScore service:
1) Log in to the Secure Score portal (https://security.microsoft.com/securescore) using admin permissions (global admin or a custom admin role) for an Office 365 Enterprise, Microsoft 365 Business, or Office 365 Business Premium subscription. 
2) Click on Ensure all users can complete multi-factor authentication for secure access recommended action to check MFA for all users. 
3) It will show the number of users who do not have MFA configured. 
This information is also available via the Microsoft Graph Security API: 
GET https://graph.microsoft.com/beta/security/secureScores</t>
  </si>
  <si>
    <t>The multifactor authentication is enabled for all users.</t>
  </si>
  <si>
    <t>The multifactor authentication is not enabled for all users.</t>
  </si>
  <si>
    <t>HAC66
HPW12</t>
  </si>
  <si>
    <t>HAC66: Multi-factor authentication is not required for internal non-privileged access
HPW12: Passwords do not meet complexity requirements</t>
  </si>
  <si>
    <t>1.1.4</t>
  </si>
  <si>
    <t>To enable multifactor authentications for all users:
1) Navigate to the Microsoft Entra admin center https://entra.microsoft.com.
2) Click expand Azure Active Directory &gt; Applications select Enterprise Applications.
3) Under Security, select Conditional Access.
4) Click New policy.
5) Go to Assignments &gt; Users and groups &gt; Include &gt; select All users (and do not exclude any user).
6) Select Cloud apps or actions &gt; All cloud apps (and don't exclude any apps). 
7) Access Controls &gt; Grant &gt; Require multi-factor authentication (and nothing else). 
8) Leave all other conditions blank. 
9) Make sure the policy is Enabled/On. 
10) Create.</t>
  </si>
  <si>
    <t>Enable multifactor authentications for all users. One method to accomplish the recommended state is to execute the following:
To enable multifactor authentications for all users:
1) Navigate to the Microsoft Entra admin center https://entra.microsoft.com.
2) Click expand Azure Active Directory &gt; Applications select Enterprise Applications.
3) Under Security, select Conditional Access.
4) Click New policy.
5) Go to Assignments &gt; Users and groups &gt; Include &gt; select All users (and do not exclude any user).
6) Select Cloud apps or actions &gt; All cloud apps (and don't exclude any apps). 
7) Access Controls &gt; Grant &gt; Require multi-factor authentication (and nothing else). 
8) Leave all other conditions blank. 
9) Make sure the policy is Enabled/On. 
10) Create.</t>
  </si>
  <si>
    <t>To close this finding, please provide a screenshot showing multifactor authentication is enabled for all users with the agency's CAP.</t>
  </si>
  <si>
    <t>O365-11</t>
  </si>
  <si>
    <t>Configure Microsoft Authenticator  to protect against MFA fatigue.</t>
  </si>
  <si>
    <t>Microsoft has released additional settings to enhance the configuration of the Microsoft Authenticator application. These settings provide additional information and context to users who receive MFA passwordless and push requests, such as geographic location the request came from, the requesting application and requiring a number match.
Ensure the following are Enabled.
- Require number matching for push notifications
- Show application name in push and passwordless notifications
- Show geographic location in push and passwordless notifications
**NOTE:** As February 27, 2023 Microsoft will start enforcing number matching tenant-wide for all users using Microsoft Authenticator</t>
  </si>
  <si>
    <t>To ensure Microsoft Authenticator is configured to be resistant to MFA fatigue:
1) Navigate to the Microsoft Entra admin center https://entra.microsoft.com.
2) Browse to Azure Active Directory &gt; Protect &amp; Secure &gt; Authentication methods
3) Select Microsoft Authenticator
4) Under Enable and Target verify the setting is set to Enable.
5) Select Configure
6) Verify the following Microsoft Authenticator settings:
 - Require number matching for push notifications Status is set to Enabled, Target All users
 - Show application name in push and passwordless notifications is set to Enabled, Target All users
 - Show geographic location in push and passwordless notifications is set to Enabled, Target All users</t>
  </si>
  <si>
    <t>The Microsoft Authenticator is configured to protect against MFA fatigue.</t>
  </si>
  <si>
    <t>The Microsoft Authenticator is not configured to protect against MFA fatigue.</t>
  </si>
  <si>
    <t>HRM15</t>
  </si>
  <si>
    <t xml:space="preserve">HRM15: Multi-factor authentication is not enforced for local device management </t>
  </si>
  <si>
    <t>1.1.5</t>
  </si>
  <si>
    <t>As the use of strong authentication has become more widespread, attackers have started to exploit the tendency of users to experience "MFA fatigue." This occurs when users are repeatedly asked to provide additional forms of identification, leading them to eventually approve requests without fully verifying the source. To counteract this, number matching can be employed to ensure the security of the authentication process. With this method, users are prompted to confirm a number displayed on their original device and enter it into the device being used for MFA. Additionally, other information such as geolocation and application details are displayed to enhance the end user's awareness. Among these 3 options, number matching provides the strongest net security gain</t>
  </si>
  <si>
    <t>To configure Microsoft Authenticator to protect against MFA fatigue:
1) Navigate to the Microsoft Entra admin center https://entra.microsoft.com.
2) Browse to Azure Active Directory &gt; Protect &amp; Secure &gt; Authentication methods
3) Select Microsoft Authenticator
4) Under Enable and Target ensure the setting is set to Enable.
5) Select Configure
6) Set the following Microsoft Authenticator settings:
Require number matching for push notifications Status is set to Enabled, Target All users.
Show application name in push and password less notifications are set to Enabled, Target All users.
Show geographic location in push and password less notifications are set to Enabled, Target All users.</t>
  </si>
  <si>
    <t>Configure Microsoft Authenticator  to protect against MFA fatigue. One method to accomplish the recommended state is to execute the following:
To configure Microsoft Authenticator to protect against MFA fatigue:
1) Navigate to the Microsoft Entra admin center https://entra.microsoft.com.
2) Browse to Azure Active Directory &gt; Protect &amp; Secure &gt; Authentication methods
3) Select Microsoft Authenticator
4) Under Enable and Target ensure the setting is set to Enable.
5) Select Configure
6) Set the following Microsoft Authenticator settings:
Require number matching for push notifications Status is set to Enabled, Target All users.
Show application name in push and password less notifications are set to Enabled, Target All users.
Show geographic location in push and password less notifications are set to Enabled, Target All users.</t>
  </si>
  <si>
    <t>O365-12</t>
  </si>
  <si>
    <t>Ensure that between two and four global admins are designated.</t>
  </si>
  <si>
    <t>More than one global administrator should be designated so a single admin can be monitored and to provide redundancy should a single admin leave an organization. Additionally, there should be no more than four global admins set for any tenant. Ideally global administrators will have no licenses assigned to them.</t>
  </si>
  <si>
    <t>Ensure that between two and four global admins are designated:
1) Navigate to the Microsoft 365 admin center https://admin.microsoft.com
2) Select Users &gt; Active Users.
3) Select Filter then select Global Admins.
4) Review the list of Global Admins to confirm there are from two to four such accounts.
To verify the number of global tenant administrators using PowerShell:
1) Connect to Microsoft Graph using Connect-MgGraph -Scopes Directory.Read.All
2) Run the following PowerShell script:
# Determine Id of role using the immutable RoleTemplateId value.
$globalAdminRole = Get-MgDirectoryRole -Filter "RoleTemplateId eq 62e90394-69f5-4237-9190-012177145e10"
$globalAdmins = Get-MgDirectoryRoleMember -DirectoryRoleId $globalAdminRole.Id
Write-Host "*** There are" $globalAdmins.AdditionalProperties.Count "Global Administrators assigned."
This information is also available via the Microsoft Graph Security API: 
GET https://graph.microsoft.com/beta/security/secureScores</t>
  </si>
  <si>
    <t>There are two to four global admins accounts.</t>
  </si>
  <si>
    <t>There are not two to four global admins accounts.</t>
  </si>
  <si>
    <t>1.1.7</t>
  </si>
  <si>
    <t>If there is only one global tenant administrator, he or she can perform malicious activity without the possibility of being discovered by another admin. If there are numerous global tenant administrators, the more likely it is that one of their accounts will be successfully breached by an external attacker.</t>
  </si>
  <si>
    <t>To correct the number of global tenant administrators:
1) Navigate to the Microsoft 365 admin center https://admin.microsoft.com
2) Select Users &gt; Active Users.
3) In the Search field enter the name of the user to be made a Global Administrator.
4) To create a new Global Admin:
a)Select the user's name.
b) A window will appear to the right.
c) Select Manage roles.
d) Select Admin center access.
e) Check Global Administrator.
f) Click Save changes.
5) To remove Global Admins:
a) Select User.
b) Under Roles select Manage roles
c) De-Select the appropriate role.
f) Click Save changes.</t>
  </si>
  <si>
    <t>Ensure that between two and four global admins are designated. One method to accomplish the recommended state is to execute the following:
To correct the number of global tenant administrators:
1) Navigate to the Microsoft 365 admin center https://admin.microsoft.com
2) Select Users &gt; Active Users.
3) In the Search field enter the name of the user to be made a Global Administrator.
4) To create a new Global Admin:
a)Select the user's name.
b) A window will appear to the right.
c) Select Manage roles.
d) Select Admin center access.
e) Check Global Administrator.
f) Click Save changes.
5) To remove Global Admins:
a) Select User.
b) Under Roles select Manage roles
c) De-Select the appropriate role.
f) Click Save changes.</t>
  </si>
  <si>
    <t>To close this finding, please provide a screenshot showing two and four global admins are designated with the agency's CAP.</t>
  </si>
  <si>
    <t>O365-13</t>
  </si>
  <si>
    <t>Set the self service password reset enabled to all.</t>
  </si>
  <si>
    <t>Enabling self-service password reset allows users to reset their own passwords in Azure AD. When users sign in to Microsoft 365, they will be prompted to enter additional contact information that will help them reset their password in the future. If combined registration is enabled additional information, outside of multi-factor, will not be needed. 
**NOTE:** Effective Oct. 1st, 2022, Microsoft will begin to enable combined registration for all users in Azure AD tenants created before August 15th, 2020. Tenants created after this date are enabled with combined registration by default.</t>
  </si>
  <si>
    <t>Ensure self-service password reset is enabled: 
1) Navigate to Microsoft Entra admin center https://entra.microsoft.com/.
2) Click to expand Azure Active Directory &gt; Users select All users.
3) Under Manage, select Password reset.
4) Ensure Self service password reset enabled is set to All</t>
  </si>
  <si>
    <t>The Self service password reset enabled is set to all.</t>
  </si>
  <si>
    <t>The Self service password reset enabled is not set to all.</t>
  </si>
  <si>
    <t>HAC100</t>
  </si>
  <si>
    <t>HAC100: Other</t>
  </si>
  <si>
    <t>1.1.8</t>
  </si>
  <si>
    <t>Users will no longer need to engage the helpdesk for password resets, and the password reset mechanism will automatically block common, easily guessable passwords.</t>
  </si>
  <si>
    <t>To enable self-service password reset: 
1) Navigate to Microsoft Entra admin center https://entra.microsoft.com/.
2) Click to expand Azure Active Directory &gt; Users select All users.
3) Under Manage, select Password reset.
4) Set Self service password reset enabled to All</t>
  </si>
  <si>
    <t>Set the "self service password reset enabled' to all. One method to accomplish the recommended state is to execute the following:
To enable self-service password reset: 
1) Navigate to Microsoft Entra admin center https://entra.microsoft.com/.
2) Click to expand Azure Active Directory &gt; Users select All users.
3) Under Manage, select Password reset.
4) Set Self service password reset enabled to All.</t>
  </si>
  <si>
    <t>O365-14</t>
  </si>
  <si>
    <t>Ensure custom banned passwords lists are used.</t>
  </si>
  <si>
    <t>With Azure AD Password Protection, default global banned password lists are automatically applied to all users in an Azure AD tenant. To support business and security needs, custom banned password lists can be defined. When users change or reset their passwords, these banned password lists are checked to enforce the use of strong passwords.
A custom banned password list should include some of the following examples:
- Brand names
- Product names
- Locations, such as company headquarters
- Company-specific internal terms
- Abbreviations that have specific company meaning</t>
  </si>
  <si>
    <t>Ensure a custom banned password list is in place:
1) Navigate to Microsoft Entra admin center https://entra.microsoft.com/
2) Click to expand Azure Active Directory &gt; Protect &amp; Secure &gt; Authentication methods
3) Select Password protection
4) Verify Enforce custom list is set to Yes
5) Verify Custom banned password list contains entries specific to the organization, or matches a pre-determined list.</t>
  </si>
  <si>
    <t>The custom banned passwords lists are used.</t>
  </si>
  <si>
    <t>The custom banned passwords lists are not used.</t>
  </si>
  <si>
    <t>1.1.9</t>
  </si>
  <si>
    <t>Creating a new password can be difficult regardless of one's technical background. It is common to look around one's environment for suggestions when building a password, however, this may include picking words specific to the organization as inspiration for a password. An adversary may employ what is called a 'mangler' to create permutations of these specific words in an attempt to crack passwords or hashes making it easier to reach their goal.</t>
  </si>
  <si>
    <t>Create a custom banned password list:
1) Navigate to Microsoft Entra admin center https://entra.microsoft.com/
2) Click to expand Azure Active Directory &gt; Protect &amp; Secure &gt; Authentication methods
3) Select Password protection
4) Set Enforce custom list to Yes
5) In Custom banned password list create a list using suggestions outlined in this document.
6) Click Save
NOTE: Below is a list of examples that can be used as a starting place. Check the references section for more.
Brand names
Product names
Locations, such as company headquarters
Company-specific internal terms
Abbreviations that have specific company meaning</t>
  </si>
  <si>
    <t>Ensure custom banned passwords lists are used. One method to accomplish the recommended state is to execute the following:
Create a custom banned password list:
1) Navigate to Microsoft Entra admin center https://entra.microsoft.com/
2) Click to expand Azure Active Directory &gt; Protect &amp; Secure &gt; Authentication methods
3) Select Password protection
4) Set Enforce custom list to Yes
5) In Custom banned password list create a list using suggestions outlined in this document.
6) Click Save
NOTE: Below is a list of examples that can be used as a starting place. Check the references section for more.
Brand names
Product names
Locations, such as company headquarters
Company-specific internal terms
Abbreviations that have specific company meaning.</t>
  </si>
  <si>
    <t>O365-15</t>
  </si>
  <si>
    <t>Enable password protection for on-prem active directory.</t>
  </si>
  <si>
    <t>Azure Active Directory (Azure AD) Password Protection provides a global and custom banned password list. A password change request fails if there's a match in these banned password list. To protect on-premises Active Directory Domain Services (AD DS) environment, install and configure Azure AD Password Protection.
**Note**: This recommendation applies to Hybrid deployments only, and will have no impact unless working with on-premises Active Directory.</t>
  </si>
  <si>
    <t>Ensure that password protection is enabled for Active Directory:
1) Navigate to Microsoft Entra admin center https://entra.microsoft.com/.
2) Click to expand Azure Active Directory &gt; Protect &amp; secure select Authentication methods.
3) Select Password protection and ensure that Enable password protection on Windows Server Active Directory is set to Yes and also that Mode is set to Enforced.</t>
  </si>
  <si>
    <t>The password protection is enabled for on-prem active directory.</t>
  </si>
  <si>
    <t>The password protection is not enabled for on-prem active directory.</t>
  </si>
  <si>
    <t>1.1.10</t>
  </si>
  <si>
    <t>Azure Active Directory protects an organization by prohibiting the use of weak or leaked passwords. In addition, organizations can create custom banned password lists to prevent their users from using easily guessed passwords that are specific to their industry. Deploying this feature to Active Directory will strengthen the passwords that are used in the environment.</t>
  </si>
  <si>
    <t>To setup Azure Active Directory Password Protection, use the following steps:
Download and install the Azure AD Password Proxies and DC Agents from the following location: https://www.microsoft.com/download/details.aspx?id=57071 After installed follow the steps below.
1) Navigate to Microsoft Entra admin center https://entra.microsoft.com/.
2) Click to expand Azure Active Directory &gt; Protect &amp; secure select Authentication methods.
3) Select Password protection and set Enable password protection on Windows Server Active Directory to Yes and Mode to Enforced.</t>
  </si>
  <si>
    <t>Enable password protection for on-prem active directory. One method to accomplish the recommended state is to execute the following:
To setup Azure Active Directory Password Protection, use the following steps:
Download and install the Azure AD Password Proxies and DC Agents from the following location: https://www.microsoft.com/download/details.aspx?id=57071 After installed follow the steps below.
1) Navigate to Microsoft Entra admin center https://entra.microsoft.com/.
2) Click to expand Azure Active Directory &gt; Protect &amp; secure select Authentication methods.
3) Select Password protection and set Enable password protection on Windows Server Active Directory to Yes and Mode to Enforced.</t>
  </si>
  <si>
    <t>O365-16</t>
  </si>
  <si>
    <t>Enable Conditional Access policies to block legacy authentication.</t>
  </si>
  <si>
    <t>Azure AD supports the most widely used authentication and authorization protocols including legacy authentication. This authentication pattern includes basic authentication, a widely used industry-standard method for collecting user name and password information.
The following messaging protocols support legacy authentication:
- Authenticated SMTP - Used to send authenticated email messages.
- Autodiscover - Used by Outlook and EAS clients to find and connect to mailboxes in Exchange Online.
- Exchange ActiveSync (EAS) - Used to connect to mailboxes in Exchange Online.
- Exchange Online PowerShell - Used to connect to Exchange Online with remote PowerShell. If you block Basic authentication for Exchange Online PowerShell, you need to use the Exchange Online PowerShell Module to connect. For instructions, see Connect to Exchange Online PowerShell using multifactor authentication.
- Exchange Web Services (EWS) - A programming interface that's used by Outlook, Outlook for Mac, and third-party apps.
- IMAP4 - Used by IMAP email clients.
- MAPI over HTTP (MAPI/HTTP) - Primary mailbox access protocol used by Outlook 2010 SP2 and later.
- Offline Address Book (OAB) - A copy of address list collections that are downloaded and used by Outlook.
- Outlook Anywhere (RPC over HTTP) - Legacy mailbox access protocol supported by all current Outlook versions.
- POP3 - Used by POP email clients.
- Reporting Web Services - Used to retrieve report data in Exchange Online.
- Universal Outlook - Used by the Mail and Calendar app for Windows 10.
- Other clients - Other protocols identified as utilizing legacy authentication.</t>
  </si>
  <si>
    <t>Ensure a Conditional Access policy to block legacy authentication is enabled:
1) Navigate to Microsoft Entra admin center https://entra.microsoft.com/.
2) Click to expand Azure Active Directory &gt; Protect &amp; secure select Conditional Access.
3) Verify that either the policy Baseline policy: Block legacy authentication is set to On or find another with the following settings enabled:
 - Under Conditions then Client apps ensure the settings are enabled for and Exchange ActiveSync clients and other clients.
 - Under Access controls ensure the Grant is set to Block access
 - Under Assignments ensure All users is enabled
 - Under Assignments and Users and groups ensure the Exclude is set to least one low risk account or directory role. This is required as a best practice.
This information is also available via the Microsoft Graph Security API: 
GET https://graph.microsoft.com/beta/security/secureScores</t>
  </si>
  <si>
    <t>Conditional Access policies to block legacy authentication is enabled.</t>
  </si>
  <si>
    <t>Conditional Access policies to block legacy authentication is not enabled.</t>
  </si>
  <si>
    <t>1.1.11</t>
  </si>
  <si>
    <t>Legacy authentication protocols do not support multi-factor authentication. These protocols are often used by attackers because of this deficiency. Blocking legacy authentication makes it harder for attackers to gain access.
**NOTE:** As of October 2022 Microsoft began disabling basic authentication in all tenants, except for those who requested special exceptions it should no longer be available in most tenants beyond Dec 31, 2022. Despite this CIS recommends the CA policy to remain in place to act as a defense in depth measure.</t>
  </si>
  <si>
    <t>To setup a conditional access policy to block legacy authentication, use the following steps:
1) Navigate to Microsoft Entra admin center https://entra.microsoft.com/.
2) Click to expand Azure Active Directory &gt; Protect &amp; secure select Conditional Access.
3) Create a new policy by selecting New policy.
4) Set the following conditions within the policy.
Select Conditions then Client apps enable the settings for and Exchange ActiveSync clients and other clients.
Under Access controls set the Grant section to Block access
Under Assignments enable All users
Under Assignments and Users and groups set the Exclude to be at least one low risk account or directory role. This is required as a best practice.</t>
  </si>
  <si>
    <t xml:space="preserve">Enable Conditional Access policies to block legacy authentication. ,One method to accomplish the recommended state is to execute the following:
To setup a conditional access policy to block legacy authentication, use the following steps:
1) Navigate to Microsoft Entra admin center https://entra.microsoft.com/.
2) Click to expand Azure Active Directory &gt; Protect &amp; secure select Conditional Access.
3) Create a new policy by selecting New policy.
4) Set the following conditions within the policy.
Select Conditions then Client apps enable the settings for and Exchange ActiveSync clients and other clients.
Under Access controls set the Grant section to Block access
Under Assignments enable All users
Under Assignments and Users and groups set the Exclude to be at least one low risk account or directory role. This is required as a best practice.
</t>
  </si>
  <si>
    <t>To close this finding, please provide a screenshot showing with the agency's CAP.</t>
  </si>
  <si>
    <t>O365-17</t>
  </si>
  <si>
    <t>Enable password hash sync for hybrid deployments.</t>
  </si>
  <si>
    <t>Password hash synchronization is one of the sign-in methods used to accomplish hybrid identity synchronization. Azure AD Connect synchronizes a hash, of the hash, of a user's password from an on-premises Active Directory instance to a cloud-based Azure AD instance.
Note: Audit and remediation procedures in this recommendation only apply to Microsoft 365 tenants operating in a hybrid configuration using Azure AD Connect sync.</t>
  </si>
  <si>
    <t>Ensure that password hash sync is enabled for hybrid deployments:
1) Navigate to Microsoft Entra admin center https://entra.microsoft.com/.
2) Click to expand Azure Active Directory select Overview.
3) Scroll down on Overview page, underneath **My feed** section select Azure AD Connect.
4) Under **Azure AD Connect Sync**, verify Password Hash Sync is Enabled.
To ensure Password Hash Sync is enabled using the Azure AD Connect tool:
1) Log in to the server that hosts the Azure AD Connect tool.
2) Run Azure AD Connect, and then click View current configuration. In the details pane, check whether Password synchronization is enabled on your tenant.
This information is also available via the Microsoft Graph Security API:
GET https://graph.microsoft.com/beta/security/secureScores
To verify if Password Hash Sync is enabled utilizing Microsoft Graph PowerShell:
1) Connect to the Microsoft Graph service using Connect-MgGraph -Scopes "Organization.Read.All".
2) Run the following Microsoft Graph PowerShell command:
Get-MgOrganization | ft OnPremisesSyncEnabled
3) If nothing returns then password sync is not enabled for the on premises AD.</t>
  </si>
  <si>
    <t>The password hash sync is enabled for hybrid deployments.</t>
  </si>
  <si>
    <t>The password hash sync is not enabled for hybrid deployments.</t>
  </si>
  <si>
    <t>HIA5</t>
  </si>
  <si>
    <t>HIA5: System does not properly control authentication process</t>
  </si>
  <si>
    <t>1.1.12</t>
  </si>
  <si>
    <t>Password hash synchronization helps by reducing the number of passwords your users need to maintain to just one and enables leaked credential detection for your hybrid accounts. Leaked credential protection is leveraged through Azure AD Identity Protection and is a subset of that feature which can help identity if an organization's user account passwords have appeared on the dark web or public spaces.
Using other options for your directory synchronization may be less resislient as Microsoft can still process sign-ins to 365 with Hash Sync even if a network connection to your on-premises environment is not available.</t>
  </si>
  <si>
    <t>To setup Password Hash Sync, use the following steps:
1) Navigate to Microsoft Entra admin center https://entra.microsoft.com/.
2) Click to expand Azure Active Directory select Overview.
3) Scroll down on Overview page, underneath **My feed** section, select Azure AD Connect.
4) Click  Manage Azure AD cloud sync.
5) Click Configure.
6) On the Additional tasks page, select Customize synchronization options and click Next.
7) Enter the username and password for your global administrator. 
8) On the Connect your directories screen, click Next.
8) On the Domain and OU filtering screen, click Next.
10) On the Optional features screen, check Password hash synchronization and click Next. 
11) On the Ready to configure screen click Configure.
12) Once the configuration completes, click Exit.</t>
  </si>
  <si>
    <t>Enable password hash sync for hybrid deployments. One method to accomplish the recommended state is to execute the following:
To setup Password Hash Sync, use the following steps:
1) Navigate to Microsoft Entra admin center https://entra.microsoft.com/.
2) Click to expand Azure Active Directory select Overview.
3) Scroll down on Overview page, underneath **My feed** section, select Azure AD Connect.
4) Click  Manage Azure AD cloud sync.
5) Click Configure.
6) On the Additional tasks page, select Customize synchronization options and click Next.
7) Enter the username and password for your global administrator. 
8) On the Connect your directories screen, click Next.
8) On the Domain and OU filtering screen, click Next.
10) On the Optional features screen, check Password hash synchronization and click Next. 
11) On the Ready to configure screen click Configure.
12) Once the configuration completes, click Exit.</t>
  </si>
  <si>
    <t>O365-18</t>
  </si>
  <si>
    <t>Set the restrict access to the Azure AD administration portal to yes.</t>
  </si>
  <si>
    <t>Restrict non-privileged users from signing into the Azure Active Directory portal.
NOTE:This recommendation only affects access to the Azure AD web portal. It does not prevent privileged users from using other methods such as Rest API or PowerShell to obtain information. Those attack channels are addressed elsewhere in this document.</t>
  </si>
  <si>
    <t>Verify access to the Azure AD portal is restricted:
1) Navigate to Azure Active Directory admin center https://aad.portal.azure.com/
2) Select Users then User settings.
3) Verify under the **Administration portal** header that Restrict access to Azure AD administration portal is set to Yes</t>
  </si>
  <si>
    <t>The restrict access to the Azure AD administration portal is set to yes.</t>
  </si>
  <si>
    <t>The restrict access to the Azure AD administration portal is not set to yes.</t>
  </si>
  <si>
    <t>1.1.20</t>
  </si>
  <si>
    <t>The Azure AD administrative (AAD) portal contains sensitive data and permission settings, which are still enforced based on the user's role. However, an end user may inadvertently change properties or account settings that could result in increased administrative overhead. Additionally, a compromised end user account could be used by a malicious attacker as a means to gather additional information and escalate an attack.
**NOTE:** Users will still be able to sign into `Azure Active directory admin center` but will be unable to see directory information.</t>
  </si>
  <si>
    <t>Ensure access to the Azure AD portal is restricted:
1) Navigate to Azure Active Directory admin center https://aad.portal.azure.com/
2) Select Users then User settings.
3) For the setting Restrict access to Azure AD administration portal click Yes then Save.</t>
  </si>
  <si>
    <t>Set the restrict access to the Azure AD administration portal to yes. One method to accomplish the recommended state is to execute the following:
Ensure access to the Azure AD portal is restricted:
1) Navigate to Azure Active Directory admin center https://aad.portal.azure.com/
2) Select Users then User settings.
3) For the setting Restrict access to Azure AD administration portal click Yes then Save.</t>
  </si>
  <si>
    <t>To close this finding, please provide a screenshot showing restrict access to the Azure AD administration portal is set to yes with the agency's CAP.</t>
  </si>
  <si>
    <t>O365-19</t>
  </si>
  <si>
    <t>Limit Microsoft Azure Management to administrative roles.</t>
  </si>
  <si>
    <t>The Microsoft Azure Management application governs various Azure services and can be secured through the implementation of a Conditional Access policy. This policy can restrict specific user accounts from accessing the related portals and applications.
When Conditional Access policy is targeted to the Microsoft Azure Management application, within the Conditional Access policy app picker the policy will be enforced for tokens issued to application IDs of a set of services closely bound to the portal.
- Azure Resource Manager
- Azure portal, which also covers the Microsoft Entra admin center
- Azure Data Lake
- Application Insights API
- Log Analytics API
Microsoft Azure Management should be restricted to specific pre-determined administrative roles.
**NOTE:** Blocking Microsoft Azure Management will prevent non-privileged users from signing into most portals other than Microsoft 365 Defender and Microsoft Purview.</t>
  </si>
  <si>
    <t>Ensure Microsoft Azure Management is restricted:
1) Navigate to Microsoft Entra admin center https://entra.microsoft.com/
2) Click to expand Protect &amp; Secure select Conditional Access
3) Inspect and identify existing policies for the parameters below:
- Users set to Include All Users
- Users &gt; Exclude Verify Guest or external users and Users and groups are unchecked.
- Users &gt; Exclude Verify Directory Roles only contains administrative roles. See below for details on roles.
- Cloud apps or actions Select Microsoft Azure Management
- Grant is equal to Block Access
- Enable policy is set to On
4) If any of these conditions are not met then the audit fails.
Directory Roles and Exclusions
In Directory roles &gt; Exclude the role Global Administrator at a minimum should be selected to avoid I.T. being locked out. The organization should pre-determine roles in the exclusion list as there is not a one size fits all. Auditors and system administrators should exercise due diligence balancing operation while exercising least privilege. As the size of the organization increases so will the number of roles being utilized.
A an example starting list of Administrator roles can be found under Additional Information</t>
  </si>
  <si>
    <t>The Microsoft Azure Management is limited to administrative roles.</t>
  </si>
  <si>
    <t>The Microsoft Azure Management is not limited to administrative roles.</t>
  </si>
  <si>
    <t>1.1.21</t>
  </si>
  <si>
    <t>Blocking sign-in to Azure Management applications and portals enhances security of sensitive data by restricting access to privileged users. This mitigates potential exposure due to administrative errors or software vulnerabilities, as well as acting as a defense in depth measure against security breaches.</t>
  </si>
  <si>
    <t>To enable Microsoft Azure Management restrictions:
1) Navigate to Microsoft Entra admin center https://entra.microsoft.com/
2) Click to expand Protect &amp; Secure select Conditional Access
3) Click New Policy and then name the policy.
4) Select Users &gt; Include &gt; All Users
5) Select Users &gt; Exclude &gt; Directory roles and select only administrative roles. See audit section for more information.
6) Select Cloud apps or actions &gt; Select apps &gt; Select then click the box next to Microsoft Azure Management.
7) Click Select.
8) Select Grant &gt; Block access and click Select.
9) Ensure Enable Policy is On then click Create.
WARNING: Exclude Global Administrator at a minimum to avoid being locked out. Report-only is a good option to use when testing any Conditional Access policy for the first time.</t>
  </si>
  <si>
    <t>Limit Microsoft Azure Management to administrative roles. One method to accomplish the recommended state is to execute the following:
To enable Microsoft Azure Management restrictions:
1) Navigate to Microsoft Entra admin center https://entra.microsoft.com/
2) Click to expand Protect &amp; Secure select Conditional Access
3) Click New Policy and then name the policy.
4) Select Users &gt; Include &gt; All Users
5) Select Users &gt; Exclude &gt; Directory roles and select only administrative roles. See audit section for more information.
6) Select Cloud apps or actions &gt; Select apps &gt; Select then click the box next to Microsoft Azure Management.
7) Click Select.
8) Select Grant &gt; Block access and click Select.
9) Ensure Enable Policy is on then click Create.
WARNING: Exclude Global Administrator at a minimum to avoid being locked out. Report-only is a good option to use when testing any Conditional Access policy for the first time.</t>
  </si>
  <si>
    <t>To close this finding, please provide a screenshot showing microsoft azure management is limited to administrative roles with the agency's CAP.</t>
  </si>
  <si>
    <t>O365-20</t>
  </si>
  <si>
    <t>Set the restrict non-admin users from creating tenants to yes.</t>
  </si>
  <si>
    <t>Non-privileged users can create tenants in the Azure AD and Entra administration portal under Manage tenant. The creation of a tenant is recorded in the Audit log as category DirectoryManagement and activity Create Company. Anyone who creates a tenant becomes the Global Administrator of that tenant. The newly created tenant doesn't inherit any settings or configurations.</t>
  </si>
  <si>
    <t>Verify access to the Azure AD portal is restricted:
1) Navigate to Microsoft Entra admin center https://aad.portal.azure.com/
2) Click to expand Azure Active Directory
3) Select Users then User settings.
3) Ensure under Tenant creation Restrict non-admin users from creating tenants (preview) is set to Yes
To audit using PowerShell:
1) Connect to Microsoft Graph using Connect-MgGraph -Scopes "Policy.Read.All"
2) Run the following commands
# allowedToCreateTenants is only available in beta
Select-MgProfile -Name beta
$mgpolicy = Get-MgPolicyAuthorizationPolicy
$mgpolicy.DefaultUserRolePermissions.AdditionalProperties
3) Ensure allowedToCreateTenants is False</t>
  </si>
  <si>
    <t>The restrict non-admin users from creating tenants is set to yes.</t>
  </si>
  <si>
    <t>The  restrict non-admin users from creating tenants is not set to yes.</t>
  </si>
  <si>
    <t>1.1.22</t>
  </si>
  <si>
    <t>Restricting tenant creation prevents unauthorized or uncontrolled deployment of resources and ensures that the organization retains control over its infrastructure. User generation of shadow IT could lead to multiple, disjointed environments that can make it difficult for IT to manage and secure the organization's data, especially if other users in the organization began using these tenants for business purposes under the misunderstanding that they were secured by the organization's security team.</t>
  </si>
  <si>
    <t>Restrict access to the Azure AD portal:
1) Navigate to Microsoft Entra admin center https://aad.portal.azure.com/
2) Click to expand Azure Active Directory
3) Select Users then User settings.
4) Set Tenant creation Restrict non-admin users from creating tenants (preview) to Yes then Save.
To remediate using PowerShell:
1) Connect to Microsoft Graph using Connect-MgGraph -Scopes "Policy.ReadWrite.Authorization"
2) Run the following commands.
# allowedToCreateTenants is only available in beta
Select-MgProfile -Name beta
# Create object params hashtable
$params = @{
DefaultUserRolePermissions = @{
AllowedToCreateTenants = $false
 }
}
# Update default authorization policy
Update-MgPolicyAuthorizationPolicy -AuthorizationPolicyId 'authorizationPolicy' -BodyParameter $params
3) Run the audit procedure to ensure allowedToCreateTenants is False.</t>
  </si>
  <si>
    <t>Set the restrict non-admin users from creating tenants to yes. One method to accomplish the recommended state is to execute the following:
Restrict access to the Azure AD portal:
1) Navigate to Microsoft Entra admin center https://aad.portal.azure.com/
2) Click to expand Azure Active Directory
3) Select Users then User settings.
4) Set Tenant creation Restrict non-admin users from creating tenants (preview) to Yes then Save.
To remediate using PowerShell:
1) Connect to Microsoft Graph using Connect-MgGraph -Scopes "Policy.ReadWrite.Authorization"
2) Run the following commands.
# allowedToCreateTenants is only available in beta
Select-MgProfile -Name beta
# Create object params hashtable
$params = @{
DefaultUserRolePermissions = @{
AllowedToCreateTenants = $false
 }
}
# Update default authorization policy
Update-MgPolicyAuthorizationPolicy -AuthorizationPolicyId 'authorizationPolicy' -BodyParameter $params
3) Run the audit procedure to ensure allowedToCreateTenants is False.</t>
  </si>
  <si>
    <t>To close this finding, please provide a screenshot showing the restrict non-admin users from creating tenants is set to yes with the agency's CAP.</t>
  </si>
  <si>
    <t>O365-21</t>
  </si>
  <si>
    <t>Enable the admin consent workflow.</t>
  </si>
  <si>
    <t>The admin consent workflow gives admins a secure way to grant access to applications that require admin approval. When a user tries to access an application but is unable to provide consent, they can send a request for admin approval. The request is sent via email to admins who have been designated as reviewers. A reviewer takes action on the request, and the user is notified of the action.</t>
  </si>
  <si>
    <t>Ensure the admin consent workflow is enabled:
1) Navigate to Microsoft Entra admin center https://entra.microsoft.com/.
2) Click to expand Azure Active Directory &gt; Applications select Enterprise applications.
3) Under Security select Consent and permissions.
4) Under Manage select Admin consent settings.
5) Verify that Users can request admin consent to apps they are unable to consent to​ is set to Yes.</t>
  </si>
  <si>
    <t>The admin consent workflow is enabled.</t>
  </si>
  <si>
    <t>The admin consent workflow is not enabled.</t>
  </si>
  <si>
    <t>HSA4</t>
  </si>
  <si>
    <t>HSA4: Software installation rights are not limited to the technical staff</t>
  </si>
  <si>
    <t>2</t>
  </si>
  <si>
    <t>The admin consent workflow (Preview) gives admins a secure way to grant access to applications that require admin approval. When a user tries to access an application but is unable to provide consent, they can send a request for admin approval. The request is sent via email to admins who have been designated as reviewers. A reviewer acts on the request, and the user is notified of the action.</t>
  </si>
  <si>
    <t>To enable the admin consent workflow, use the Microsoft 365 Admin Center:
1) Navigate to Microsoft Entra admin center https://entra.microsoft.com/.
2) Click to expand Azure Active Directory &gt; Applications select Enterprise applications.
3) Under Security select Consent and permissions.
4) Under Manage select Admin consent settings.
5) Set Users can request admin consent to apps they are unable to consent to​ to Yes under Admin consent requests.
6) Under the Reviewers choose the Roles and Groups that will review user generated app consent requests.
7) Set Selected users will receive email notifications for requests to Yes
8) Select Save at the top of the window.</t>
  </si>
  <si>
    <t>Enable the admin consent workflow. One method to accomplish the recommended state is to execute the following:
To enable the admin consent workflow, use the Microsoft 365 Admin Center:
1) Navigate to Microsoft Entra admin center https://entra.microsoft.com/.
2) Click to expand Azure Active Directory &gt; Applications select Enterprise applications.
3) Under Security select Consent and permissions.
4) Under Manage select Admin consent settings.
5) Set Users can request admin consent to apps they are unable to consent to​ Yes under Admin consent requests.
6) Under the Reviewers choose the Roles and Groups that will review user generated app consent requests.
7) Set Selected users will receive email notifications for requests to Yes
8) Select Save at the top of the window.</t>
  </si>
  <si>
    <t>To close this finding, please provide a screenshot showing admin consent workflow is enabled with the agency's CAP.</t>
  </si>
  <si>
    <t>O365-22</t>
  </si>
  <si>
    <t>Restrict user owned apps and services.</t>
  </si>
  <si>
    <t>By default, users can install add-ins in their Microsoft Word, Excel, and PowerPoint applications, allowing data access within the application.
Do not allow users to install add-ins in Word, Excel, or PowerPoint.</t>
  </si>
  <si>
    <t>Ensure users installing Office Store add-ins, and enabling 365 trials is not allowed:
1) Navigate to Microsoft 365 admin center https://admin.microsoft.com.
2) Click to expand Settings Select Org settings.
3) Under Services select User owned apps and services.
4) Verify Let users access the Office Store and Let users start trials on behalf of your organization are Not Checked.</t>
  </si>
  <si>
    <t>The user owned apps and services is restricted.</t>
  </si>
  <si>
    <t>install</t>
  </si>
  <si>
    <t>The user owned apps and services is not restricted.</t>
  </si>
  <si>
    <t>2.9</t>
  </si>
  <si>
    <t>Attackers commonly use vulnerable and custom-built add-ins to access data in user applications.
While allowing users to install add-ins by themselves does allow them to easily acquire useful add-ins that integrate with Microsoft applications, it can represent a risk if not used and monitored carefully.
Disable future user's ability to install add-ins in Microsoft Word, Excel, or PowerPoint helps reduce your threat-surface and mitigate this risk.</t>
  </si>
  <si>
    <t>To prohibit users installing Office Store add-ins and starting 365 trials:
1) Navigate to Microsoft 365 admin center https://admin.microsoft.com.
2) Click to expand Settings Select Org settings'.
3) Under Services select User owned apps and services.
4) Uncheck Let users access the Office Store and Let users start trials on behalf of your organization.
5) Click Save.</t>
  </si>
  <si>
    <t>Restrict user owned apps and services. One method to accomplish the recommended state is to execute the following:
To prohibit users installing Office Store add-ins and starting 365 trials:
1) Navigate to Microsoft 365 admin center https://admin.microsoft.com.
2) Click to expand Settings Select Org settings'.
3) Under Services select User owned apps and services.
4) Uncheck Let users access the Office Store and Let users start trials on behalf of your organization.
5) Click Save.</t>
  </si>
  <si>
    <t>To close this finding, please provide a screenshot showing user owned apps and services is restricted with the agency's CAP.</t>
  </si>
  <si>
    <t>O365-23</t>
  </si>
  <si>
    <t>SI-3</t>
  </si>
  <si>
    <t>Malicious Code Protection</t>
  </si>
  <si>
    <t>Enable internal phishing protection for forms.</t>
  </si>
  <si>
    <t>Microsoft Forms can be used for phishing attacks by asking personal or sensitive information and collecting the results. Microsoft 365 has built-in protection that will proactively scan for phishing attempt in forms such personal information request.</t>
  </si>
  <si>
    <t>Ensure internal phishing protection for Forms is enabled: 
1) Navigate to Microsoft 365 admin center https://admin.microsoft.com.
2) Click to expand Settings then select Org settings.
3) Under Services select Microsoft Forms.
4) Ensure the checkbox labeled Add internal phishing protection is checked under Phishing protection.</t>
  </si>
  <si>
    <t>The internal phishing protection for forms is enabled.</t>
  </si>
  <si>
    <t>The internal phishing protection for forms is not enabled.</t>
  </si>
  <si>
    <t>HSI17</t>
  </si>
  <si>
    <t>HSI17: Antivirus is not configured appropriately</t>
  </si>
  <si>
    <t>2.10</t>
  </si>
  <si>
    <t>Enabling internal phishing protection for Microsoft Forms will prevent attackers using forms for phishing attacks by asking personal or other sensitive information and URLs.</t>
  </si>
  <si>
    <t>To enable internal phishing protection for Forms:
1) Navigate to Microsoft 365 admin center https://admin.microsoft.com.
2) Click to expand Settings then select Org settings.
3) Under Services select Microsoft Forms.
4) Click the checkbox labeled Add internal phishing protection under Phishing protection.
5) Click Save.</t>
  </si>
  <si>
    <t>Enable internal phishing protection for forms. One method to accomplish the recommended state is to execute the following:
To enable internal phishing protection for Forms:
1) Navigate to Microsoft 365 admin center https://admin.microsoft.com.
2) Click to expand Settings then select Org settings.
3) Under Services select Microsoft Forms.
4) Click the checkbox labeled Add internal phishing protection under Phishing protection.
5) Click Save.</t>
  </si>
  <si>
    <t>To close this finding, please provide a screenshot showing internal phishing protection for forms is enabled with the agency's CAP.</t>
  </si>
  <si>
    <t>O365-24</t>
  </si>
  <si>
    <t>SC-4</t>
  </si>
  <si>
    <t>Information in Shared System Resources</t>
  </si>
  <si>
    <t>Ensure that Sways cannot be shared with people outside of your organization.</t>
  </si>
  <si>
    <t>Sway is a new app from Microsoft Office that allows users to create and share interactive reports, personal stories, presentations, and more.
This setting controls user Sway sharing capability, both within and outside of the organization. By default, Sway is enabled for everyone in the organization.</t>
  </si>
  <si>
    <t>Ensure that Sways cannot be shared with people outside of your organization:
1) Navigate to Microsoft 365 admin center https://admin.microsoft.com.
2) Click to expand Settings then select Org settings.
3) Under Services select Sway.
4) Confirm that under Sharing the following are not checked
Let people in your organization share their sways with people outside your organization.</t>
  </si>
  <si>
    <t>The Sways cannot be shared with people outside of your organization.</t>
  </si>
  <si>
    <t>The Sways can be shared with people outside of your organization.</t>
  </si>
  <si>
    <t>HSI21</t>
  </si>
  <si>
    <t>HSI21: FTI is inappropriately moved and shared with non-FTI virtual machines</t>
  </si>
  <si>
    <t>2.11</t>
  </si>
  <si>
    <t>Disable external sharing of Sway documents that can contain sensitive information to prevent accidental or arbitrary data leak.</t>
  </si>
  <si>
    <t>To ensure Sways cannot be viewed outside of your organization:
1) Navigate to Microsoft 365 admin center https://admin.microsoft.com.
2) Click to expand Settings then select Org settings.
3) Under Services select Sway
Let people in your organization share their sways with people outside your organization.
4) Click Save.</t>
  </si>
  <si>
    <t>Ensure that Sways cannot be shared with people outside of your organization. One method to accomplish the recommended state is to execute the following:
To ensure Sways cannot be viewed outside of your organization:
1) Navigate to Microsoft 365 admin center https://admin.microsoft.com.
2) Click to expand Settings then select Org settings.
3) Under Services select Sway
Let people in your organization share their sways with people outside your organization.
4) Click Save.</t>
  </si>
  <si>
    <t>O365-25</t>
  </si>
  <si>
    <t>Enable sharepoint and onedrive integration with azure AD B2B.</t>
  </si>
  <si>
    <t>Azure AD B2B provides authentication and management of guests. Authentication happens via one-time passcode when they don't already have a work or school account or a Microsoft account. Integration with SharePoint and OneDrive allows for more granular control of how guest user accounts are managed in the organization's AAD, unifying a similar guest experience already deployed in other Microsoft 365 services such as Teams.</t>
  </si>
  <si>
    <t>To ensure Azure AD B2B integration is enabled using PowerShell:
1) Connect to SharePoint Online using Connect-SPOService -Url https://tenant-admin.sharepoint.com, replacing "tenant" with the appropriate value.
2) Run the following command:
Get-SPOTenant | ft EnableAzureADB2BIntegration
3) Ensure EnableAzureADB2BIntegration is True.</t>
  </si>
  <si>
    <t>The sharepoint and onedrive integration with azure AD B2B is enabled.</t>
  </si>
  <si>
    <t>The SharePoint and OneDrive integration with azure AD B2B is not enabled.</t>
  </si>
  <si>
    <t>2.12</t>
  </si>
  <si>
    <t>External users assigned guest accounts will be subject to Azure AD access policies, such as multi-factor authentication. This provides a way to manage guest identities and control access to SharePoint and OneDrive resources. Without this integration, files can be shared without account registration, making it more challenging to audit and manage who has access to the organization's data.</t>
  </si>
  <si>
    <t>To enable Azure AD B2B integration using PowerShell:
1) Connect to SharePoint Online using Connect-SPOService -Url https://tenant-admin.sharepoint.com, replacing "tenant" with the appropriate value.
2) Run the following command:
Set-SPOTenant -EnableAzureADB2BIntegration $true
3) Run the audit steps to ensure the value is now True.</t>
  </si>
  <si>
    <t>Enable SharePoint and OneDrive integration with azure AD B2B. One method to accomplish the recommended state is to execute the following:
To enable Azure AD B2B integration using PowerShell:
1) Connect to SharePoint Online using Connect-SPOService -Url https://tenant-admin.sharepoint.com, replacing "tenant" with the appropriate value.
2) Run the following command:
Set-SPOTenant -EnableAzureADB2BIntegration $true
3) Run the audit steps to ensure the value is now True.</t>
  </si>
  <si>
    <t>To close this finding, please provide a screenshot showing sharepoint and onedrive integration with azure AD B2B is enabled with the agency's CAP.</t>
  </si>
  <si>
    <t>O365-26</t>
  </si>
  <si>
    <t>Enable DLP policies.</t>
  </si>
  <si>
    <t>Data Loss Prevention (DLP) policies allows Exchange Online and SharePoint Online content to be scanned for specific types of data like social security numbers, credit card numbers, or passwords.</t>
  </si>
  <si>
    <t>Ensure DLP policies are enabled:
1) Navigate to Microsoft Purview https://compliance.microsoft.com.
2) Under Solutions select Data loss prevention then Policies. 
3) Verify that policies exist and are enabled.</t>
  </si>
  <si>
    <t>The DLP policies are enabled.</t>
  </si>
  <si>
    <t>The DLP policies are not enabled.</t>
  </si>
  <si>
    <t>HSI28</t>
  </si>
  <si>
    <t>HSI28: Security alerts are not disseminated to agency personnel</t>
  </si>
  <si>
    <t>Enabling DLP policies alerts users and administrators that specific types of data should not be exposed, helping to protect the data from accidental exposure.</t>
  </si>
  <si>
    <t>To enable DLP policies:
1) Navigate to Microsoft Purview https://compliance.microsoft.com.
2) Under Solutions select Data loss prevention then Policies. 
3) Click Create policy.</t>
  </si>
  <si>
    <t>Enable DLP policies. One method to accomplish the recommended state is to execute the following:
To enable DLP policies:
1) Navigate to Microsoft Purview https://compliance.microsoft.com.
2) Under Solutions select Data loss prevention then Policies. 
3) Click Create policy.</t>
  </si>
  <si>
    <t>O365-27</t>
  </si>
  <si>
    <t>Enable the common attachment types filter.</t>
  </si>
  <si>
    <t>The Common Attachment Types Filter lets a user block known and custom malicious file types from being attached to emails.</t>
  </si>
  <si>
    <t>Ensure the Common Attachment Types Filter is enabled: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righthand pane, under Protection settings, verify that the Enable the common attachments filter has the value of On. 
To verify the Common Attachment Types Filter is enabled using PowerShell:
1) Connect to Exchange Online using Connect-ExchangeOnline.
2) Run the following Exchange Online PowerShell command:
Get-MalwareFilterPolicy -Identity Default | Select-Object EnableFileFilter
3) Verify EnableFileFilter is set to True.
NOTE: Audit and Remediation guidance may focus on the Default policy  however, if a Custom Policy exists in the organizations tenant then ensure the setting is set as outlined in the highest priority policy listed.</t>
  </si>
  <si>
    <t>The common attachment types filter is enabled.</t>
  </si>
  <si>
    <t>The common attachment types filter is not enabled.</t>
  </si>
  <si>
    <t>HSI16</t>
  </si>
  <si>
    <t>HSI16: Agency network not properly protected from spam email</t>
  </si>
  <si>
    <t>Blocking known malicious file types can help prevent malware-infested files from infecting a host.</t>
  </si>
  <si>
    <t>To enable the Common Attachment Types Filter: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 hand pane scroll to the bottom and click on Edit protection settings, check the Enable the common attachments filter.
6) Click Save.
To enable the Common Attachment Types Filter using PowerShell:
1) Connect to Exchange Online using Connect-ExchangeOnline.
2) Run the following Exchange Online PowerShell command:
Set-MalwareFilterPolicy -Identity Default -EnableFileFilter $true
NOTE: Audit and Remediation guidance may focus on the **Default policy** however, if a Custom Policy exists in the organization's tenant then ensure the setting is set as outlined in the highest priority policy listed.</t>
  </si>
  <si>
    <t>Enable the common attachment types of filters. One method to accomplish the recommended state is to execute the following:
To enable the Common Attachment Types Filter:
1) Navigate to Microsoft 365 Defender https://security.microsoft.com.
2) Click to expand Email &amp; collaboration select Policies &amp; rules. 
3) On the Policies &amp; rules page select Threat policies.
4) Under polices select Anti-malware and click on the Default (Default) policy.
5) On the Policy page that appears on the right hand pane scroll to the bottom and click on Edit protection settings, check the Enable the common attachments filter.
6) Click Save.
To enable the Common Attachment Types Filter using PowerShell:
1) Connect to Exchange Online using Connect-ExchangeOnline.
2) Run the following Exchange Online PowerShell command:
Set-MalwareFilterPolicy -Identity Default -EnableFileFilter $true
NOTE: Audit and Remediation guidance may focus on the **Default policy** however, if a Custom Policy exists in the organization's tenant then ensure the setting is set as outlined in the highest priority policy listed.</t>
  </si>
  <si>
    <t>To close this finding, please provide a screenshot showing common attachment types filter is enabled with the agency's CAP.</t>
  </si>
  <si>
    <t>O365-28</t>
  </si>
  <si>
    <t>Set the exchange online spam policies to notify administrators.</t>
  </si>
  <si>
    <t>In Microsoft 365 organizations with mailboxes in Exchange Online or standalone Exchange Online Protection (EOP) organizations without Exchange Online mailboxes, email messages are automatically protected against spam (junk email) by EOP.
Configure Exchange Online Spam Policies to copy emails and notify someone when a sender in the organization has been blocked for sending spam emails.</t>
  </si>
  <si>
    <t>Ensure Exchange Online Spam Policies are set to notify administrators:
1) Navigate to Microsoft 365 Defender https://security.microsoft.com.
2) Click to expand Email &amp; collaboration select Policies &amp; rules. 
3) On the Policies &amp; rules page, under Polices select Anti-spam.
4) Click on the Anti-spam outbound policy (default).
5) Verify that Send a copy of outbound messages that exceed these limits to these users and groups is set to On, ensure the email address is correct.
To verify the Exchange Online Spam Policies are set correctly using PowerShell:
1) Connect to Exchange Online using Connect-ExchangeOnline.
2) Run the following PowerShell command:
Get-HostedOutboundSpamFilterPolicy | Select-Object Bcc*, Notify*
3) Verify both BccSuspiciousOutboundMail and NotifyOutboundSpam are set to True and the email addresses to be notified are correct.
Note: Audit and Remediation guidance may focus on the Default policy however, if a Custom Policy exists in the organizations tenant then ensure the setting is set as outlined in the highest priority policy listed.</t>
  </si>
  <si>
    <t>The exchange online spam policies are set to notify administrators.</t>
  </si>
  <si>
    <t>The exchange online spam Policies are not set to notify administrators.</t>
  </si>
  <si>
    <t>A blocked account is a good indication that the account in question has been breached and an attacker is using it to send spam emails to other people.</t>
  </si>
  <si>
    <t>To set the Exchange Online Spam Policies:
1) Navigate to Microsoft 365 Defender https://security.microsoft.com.
2) Click to expand Email &amp; collaboration select Policies &amp; rules. 
3) On the Policies &amp; rules page, under Polices select Anti-spam.
4) Click on the Anti-spam outbound policy (default).
5) Select Edit protection settings then under Notifications
6) Check Send a copy of outbound messages that exceed these limits to these users and groups then enter the desired email addresses.
7) Check Notify these users and groups if a sender is blocked due to sending outbound spam then enter the desired email addresses.
8) Click Save.
To set the Exchange Online Spam Policies correctly using PowerShell:
1) Connect to Exchange Online using Connect-ExchangeOnline.
2) Run the following PowerShell command:
$BccEmailAddress = @("&lt;INSERT-EMAIL&gt;")
$NotifyEmailAddress = @("&lt;INSERT-EMAIL&gt;")
Set-HostedOutboundSpamFilterPolicy -Identity Default -BccSuspiciousOutboundAdditionalRecipients $BccEmailAddress -BccSuspiciousOutboundMail $true -NotifyOutboundSpam $true -NotifyOutboundSpamRecipients $NotifyEmailAddress
Note: Audit and Remediation guidance may focus on the **Default policy** however, if a Custom Policy exists in the organization's tenant then ensure the setting is set as outlined in the highest priority policy listed.</t>
  </si>
  <si>
    <t>Set the exchange online spam policies to notify administrators. One method to accomplish the recommended state is to execute the following:
To set the Exchange Online Spam Policies:
1) Navigate to Microsoft 365 Defender https://security.microsoft.com.
2) Click to expand Email &amp; collaboration select Policies &amp; rules. 
3) On the Policies &amp; rules page, under Polices select Anti-spam.
4) Click on the Anti-spam outbound policy (default).
5) Select Edit protection settings then under Notifications
6) Check Send a copy of outbound messages that exceed these limits to these users and groups then enter the desired email addresses.
7) Check Notify these users and groups if a sender is blocked due to sending outbound spam then enter the desired email addresses.
8) Click Save.
To set the Exchange Online Spam Policies correctly using PowerShell:
1) Connect to Exchange Online using Connect-ExchangeOnline.
2) Run the following PowerShell command:
$BccEmailAddress = @("&lt;INSERT-EMAIL&gt;")
$NotifyEmailAddress = @("&lt;INSERT-EMAIL&gt;")
Set-HostedOutboundSpamFilterPolicy -Identity Default -BccSuspiciousOutboundAdditionalRecipients $BccEmailAddress -BccSuspiciousOutboundMail $true -NotifyOutboundSpam $true -NotifyOutboundSpamRecipients $NotifyEmailAddress
Note: Audit and Remediation guidance may focus on the **Default policy** however, if a Custom Policy exists in the organization's tenant then ensure the setting is set as outlined in the highest priority policy listed.</t>
  </si>
  <si>
    <t>To close this finding, please provide a screenshot showing exchange online spam policies are set to notify administrators with the agency's CAP.</t>
  </si>
  <si>
    <t>O365-29</t>
  </si>
  <si>
    <t>Block or disable all forms of mail forwarding.</t>
  </si>
  <si>
    <t>Exchange Online offers several methods of managing the flow of email messages. These are Remote domain, Transport Rules, and Anti-spam outbound policies. These methods work together to provide comprehensive coverage for potential automatic forwarding channels:
- Outlook forwarding using inbox rules 
- Outlook forwarding configured using OOF rule 
- OWA forwarding setting (ForwardingSmtpAddress)
- Forwarding set by the admin using EAC (ForwardingAddress)
- Forwarding using Power Automate / Flow
Ensure a Transport rule and Anti-spam outbound policy are used to block mail forwarding.
**NOTE:** Any exclusions should be implemented based on organizational policy.</t>
  </si>
  <si>
    <t>NOTE: Audit is a two step procedure as follows:
STEP 1: Transport rules
To verify the mail transport rules do not forward email to external domains, use the Microsoft 365 Admin Center:
1) Select Exchange to open the Exchange admin center.
2) Select Mail Flow then Rules.
3) Review the rules and verify that none of them are forwards or redirects e-mail to external domains.
To verify that no rules are forwarding the email to external domains, you can also use the Exchange Online PowerShell module:
1) Connect to Exchange online using Connect-ExchangeOnline.
2) Run the following PowerShell command to review the Transport Rules that are redirecting email:
Get-TransportRule | Where-Object {$_.RedirectMessageTo -ne $null} | ft Name,RedirectMessageTo
3) Verify that none of the addresses listed belong to external domains outside of the organization. If nothing returns then there are no transport rules set to redirect messages.
STEP 2: Anti-spam outbound policy
Ensure an anti-spam outbound policy is properly configured:
1) Navigate to Microsoft 365 Defender https://security.microsoft.com/
2) Expand E-mail &amp; collaboration then select Policies &amp; rules.
3) Select Threat policies &gt; Anti-spam.
4) Inspect Anti-spam outbound policy (default) and ensure Automatic forwarding is set to Off - Forwarding is disabled
5) Inspect any additional custom outbound policies and ensure Automatic forwarding is set to Off - Forwarding is disabled, in accordance with the organizations exclusion policies.
NOTE:According to Microsoft if a recipient is defined in multiple policies of the same type (anti-spam, anti-phishing, etc.), only the policy with the highest priority is applied to the recipient. Any remaining policies of that type are not evaluated for the recipient (including the default policy). However it is our recommendation to audit the default policy as well in the case a higher priority custom policy is removed. This will keep the organizations security posture strong.</t>
  </si>
  <si>
    <t>All forms of mail forwarding are blocked and/or disabled.</t>
  </si>
  <si>
    <t>All forms of mail forwarding are not blocked and/or disabled.</t>
  </si>
  <si>
    <t>HSI6</t>
  </si>
  <si>
    <t>HSI6: Intrusion detection system not implemented correctly</t>
  </si>
  <si>
    <t>Attackers often create these rules to exfiltrate data from your tenancy, this could be accomplished via access to an end-user account or otherwise. An insider could also use one of these methods as an secondary channel to exfiltrate sensitive data.</t>
  </si>
  <si>
    <t>Remediation is a two step procedure as follows:
STEP 1: Transport rules
To alter the mail transport rules so they do not forward email to external domains, use the Microsoft 365 Admin Center:
1) Select Exchange to open the Exchange admin center.
2) Select Mail Flow then Rules.
3) For each rule that redirects email to external domains, select the rule and click the 'Delete' icon.
To perform remediation you may also use the Exchange Online PowerShell Module:
1) Connect to Exchange Online user Connect-ExchangeOnline.
2) Run the following PowerShell command:
Remove-TransportRule {RuleName}
3) To verify this worked you may re-run the audit command as follows:
Get-TransportRule | Where-Object {$_.RedirectMessageTo -ne $null} | ft Name,RedirectMessageTo
STEP 2: Anti-spam outbound policy
Configure an anti-spam outbound policy: 
1) Navigate to Microsoft 365 Defender https://security.microsoft.com/
2) Expand E-mail &amp; collaboration then select Policies &amp; rules.
3) Select Threat policies &gt; Anti-spam.
4) Select Anti-spam outbound policy (default) 
5) Click Edit protection settings
6) Set Automatic forwarding rules dropdown to Off - Forwarding is disabled and click Save
7) Repeat steps 4-6 for any additional higher priority, custom policies.</t>
  </si>
  <si>
    <t>Block or disable all forms of mail forwarding. One method to accomplish the recommended state is to execute the following:
Remediation is a two step procedure as follows:
STEP 1: Transport rules
To alter the mail transport rules so they do not forward email to external domains, use the Microsoft 365 Admin Center:
1) Select Exchange to open the Exchange admin center.
2) Select Mail Flow then Rules.
3) For each rule that redirects email to external domains, select the rule and click the 'Delete' icon.
To perform remediation you may also use the Exchange Online PowerShell Module:
1) Connect to Exchange Online user Connect-ExchangeOnline.
2) Run the following PowerShell command:
Remove-TransportRule {RuleName}
3) To verify this worked you may re-run the audit command as follows:
Get-TransportRule | Where-Object {$_.RedirectMessageTo -ne $null} | ft Name,RedirectMessageTo
STEP 2: Anti-spam outbound policy
Configure an anti-spam outbound policy: 
1) Navigate to Microsoft 365 Defender https://security.microsoft.com/
2) Expand E-mail &amp; collaboration then select Policies &amp; rules.
3) Select Threat policies &gt; Anti-spam.
4) Select Anti-spam outbound policy (default) 
5) Click Edit protection settings
6) Set Automatic forwarding rules dropdown to Off - Forwarding is disabled and click Save
7) Repeat steps 4-6 for any additional higher priority, custom policies.</t>
  </si>
  <si>
    <t>To close this finding, please provide a screenshot showing all forms of mail forwarding are blocked and/or disabled with the agency's CAP.</t>
  </si>
  <si>
    <t>O365-30</t>
  </si>
  <si>
    <t>Ensure mail transport rules do not whitelist specific domains.</t>
  </si>
  <si>
    <t>Mail flow rules (transport rules) in Exchange Online are used to identify and take action on messages that flow through the organization.</t>
  </si>
  <si>
    <t>Ensure mail transport rules do not whitelist specific domains:
1) Navigate to Exchange admin center https://admin.exchange.microsoft.com..
2) Click to expand Mail Flow and then select Rules.
3) Review the rules and verify that none of them whitelist any specific domains.
To verify that mail transport rules do not whitelist any domains using PowerShell:
1) Connect to Exchange online using Connect-ExchangeOnline.
2) Run the following PowerShell command:
Get-TransportRule | Where-Object {($_.setscl -eq -1 -and $_.SenderDomainIs -ne $null)} | ft Name,SenderDomainIs</t>
  </si>
  <si>
    <t>The mail transport rules do not whitelist specific domains.</t>
  </si>
  <si>
    <t>The mail transport rules do whitelist specific domains.</t>
  </si>
  <si>
    <t>Whitelisting domains in transport rules bypasses regular malware and phishing scanning, which can enable an attacker to launch attacks against your users from a safe haven domain.</t>
  </si>
  <si>
    <t>To alter the mail transport rules so they do not whitelist any specific domains:
1) Navigate to Exchange admin center https://admin.exchange.microsoft.com..
2) Click to expand Mail Flow and then select Rules.
3) For each rule that whitelists specific domains, select the rule and click the 'Delete' icon.
To remove mail transport rules using PowerShell:
1) Connect to Exchange online using Connect-ExchangeOnline.
2) Run the following PowerShell command:
Remove-TransportRule {RuleName}
3) Verify the rules no longer exists.
Get-TransportRule | Where-Object {($_.setscl -eq -1 -and $_.SenderDomainIs -ne $null)} | ft Name,SenderDomainIs</t>
  </si>
  <si>
    <t>Ensure mail transport rules do not whitelist specific domains. One method to accomplish the recommended state is to execute the following:
To alter the mail transport rules so they do not whitelist any specific domains:
1) Navigate to Exchange admin center https://admin.exchange.microsoft.com..
2) Click to expand Mail Flow and then select Rules.
3) For each rule that whitelists specific domains, select the rule and click the 'Delete' icon.
To remove mail transport rules using PowerShell:
1) Connect to Exchange online using Connect-ExchangeOnline.
2) Run the following PowerShell command:
Remove-TransportRule {RuleName}
3) Verify the rules no longer exists.
Get-TransportRule | Where-Object {($_.setscl -eq -1 -and $_.SenderDomainIs -ne $null)} | ft Name,SenderDomainIs.</t>
  </si>
  <si>
    <t>To close this finding, please provide a screenshot showing mail transport rules do not whitelist specific domains with the agency's CAP.</t>
  </si>
  <si>
    <t>O365-31</t>
  </si>
  <si>
    <t>Enable DKIM or all exchange online domains.</t>
  </si>
  <si>
    <t>DKIM is one of the trio of Authentication methods (SPF, DKIM and DMARC) that help prevent attackers from sending messages that look like they come from your domain. 
DKIM lets an organization add a digital signature to outbound email messages in the message header. When DKIM is configured, the organization authorizes it's domain to associate, or sign, its name to an email message using cryptographic authentication. Email systems that get email from this domain can use a digital signature to help verify whether incoming email is legitimate.
Use of DKIM in addition to SPF and DMARC to help prevent malicious actors using spoofing techniques from sending messages that look like they are coming from your domain.</t>
  </si>
  <si>
    <t>To ensure DKIM is enabled:
1) Navigate to Microsoft 365 Defender https://security.microsoft.com/
2) Expand Email &amp; collaboration &gt; Policies &amp; rules &gt; Threat policies.
3) Under Rules section click Email authentication settings.
4) Select DKIM
5) Click on each domain and confirm that Sign messages for this domain with DKIM signatures is Enabled.
6) A status of Not signing DKIM signatures for this domain is an audit fail.
To verify DKIM is enabled, use the Exchange Online PowerShell Module:
1) Connect to Exchange Online service using Connect-ExchangeOnline.
2) Run the following Exchange Online PowerShell command:
Get-DkimSigningConfig
3) Verify Enabled is set to True</t>
  </si>
  <si>
    <t>The DKIM is enabled for all exchange online domains.</t>
  </si>
  <si>
    <t>The DKIM is not enabled for all exchange online domains.</t>
  </si>
  <si>
    <t>4.7</t>
  </si>
  <si>
    <t>By enabling DKIM with Office 365, messages that are sent from Exchange Online will be cryptographically signed. This will allow the receiving email system to validate that the messages were generated by a server that the organization authorized and not being spoofed.</t>
  </si>
  <si>
    <t>To setup DKIM records, first add the following records to your DNS system, for each domain in Exchange Online that you plan to use to send email with:
1) For each accepted domain in Exchange Online, two DNS entries are required.
Host name: selector1)_domainkey
Points to address or value: selector1-&lt;domainGUID&gt;._domainkey.&lt;initialDomain&gt; 
TTL: 3600
Host name: selector2)_domainkey
Points to address or value: selector2-&lt;domainGUID&gt;._domainkey.&lt;initialDomain&gt; 
TTL: 3600
For Office 365, the selectors will always be selector1 or selector2)
domainGUID is the same as the domainGUID in the customized MX record for your custom domain that appears before mail.protection.outlook.com. For example, in the following MX record for the domain contoso.com, the domainGUID is contoso-com:
contoso.com. 3600 IN MX 5 contoso-com.mail.protection.outlook.com
The initial domain is the domain that you used when you signed up for Office 365) Initial domains always end in on microsoft.com.
1) After the DNS records are created, enable DKIM signing in Defender.
2) Navigate to Microsoft 365 Defender https://security.microsoft.com/
3) Expand Email &amp; collaboration &gt; Policies &amp; rules &gt; Threat policies.
4) Under Rules section click Email authentication settings.
5) Select DKIM
6) Click on each domain and click Enable next to Sign messages for this domain with DKIM signature.
To set DKIM is enabled, use the Exchange Online PowerShell Module:
1) Connect to Exchange Online service using Connect-ExchangeOnline.
2) Run the following Exchange Online PowerShell command:
Set-DkimSigningConfig -Identity &lt; domainName &gt; -Enabled $True</t>
  </si>
  <si>
    <t>Enable DKIM or all exchange online domains. ,One method to accomplish the recommended state is to execute the following:
To setup DKIM records, first add the following records to your DNS system, for each domain in Exchange Online that you plan to use to send email with:
1) For each accepted domain in Exchange Online, two DNS entries are required.
Host name: selector1)_domainkey
Points to address or value: selector1-&lt;domainGUID&gt;._domainkey.&lt;initialDomain&gt; 
TTL: 3600
Host name: selector2)_domainkey
Points to address or value: selector2-&lt;domainGUID&gt;._domainkey.&lt;initialDomain&gt; 
TTL: 3600
For Office 365, the selectors will always be selector1 or selector2)
domainGUID is the same as the domainGUID in the customized MX record for your custom domain that appears before mail.protection.outlook.com. For example, in the following MX record for the domain contoso.com, the domainGUID is contoso-com:
contoso.com. 3600 IN MX 5 contoso-com.mail.protection.outlook.com
The initial domain is the domain that you used when you signed up for Office 365) Initial domains always end in on microsoft.com.
1) After the DNS records are created, enable DKIM signing in Defender.
2) Navigate to Microsoft 365 Defender https://security.microsoft.com/
3) Expand Email &amp; collaboration &gt; Policies &amp; rules &gt; Threat policies.
4) Under Rules section click Email authentication settings.
5) Select DKIM
6) Click on each domain and click Enable next to Sign messages for this domain with DKIM signature.
To set DKIM is enabled, use the Exchange Online PowerShell Module:
1) Connect to Exchange Online service using Connect-ExchangeOnline.
2) Run the following Exchange Online PowerShell command:
Set-DkimSigningConfig -Identity &lt; domainName &gt; -Enabled $True.</t>
  </si>
  <si>
    <t>O365-32</t>
  </si>
  <si>
    <t>Publish SPF records for all exchange domains.</t>
  </si>
  <si>
    <t>For each domain that is configured in Exchange, a corresponding Sender Policy Framework (SPF) record should be created.</t>
  </si>
  <si>
    <t>Ensure that SPF records are published for all Exchange Domains:
1) Open a command prompt.
2) Type the following command:
nslookup -type=txt domain1)com
3) Ensure that a value exists and that it includes include:spf.protection.outlook.com. This designates Exchange Online as a designated sender.
To verify the SPF records are published, use the REST API for each domain:
https://graph.microsoft.com/v1)0/domains/[DOMAIN.COM]/serviceConfigurationRecords
1) Ensure that a value exists that includes include:spf.protection.outlook.com. This designates Exchange Online as a designated sender.</t>
  </si>
  <si>
    <t>The SPF records are published for all Exchange Domains.</t>
  </si>
  <si>
    <t>The SPF records are not published for all exchange domains.</t>
  </si>
  <si>
    <t>SPF records allow Exchange Online Protection and other mail systems know where messages from domains are allowed to originate. This information can be used by that system to determine how to treat the message based on if it is being spoofed or is valid.</t>
  </si>
  <si>
    <t>To setup SPF records for Exchange Online accepted domains, perform the following steps:
1) If all email in your domain is sent from and received by Exchange Online, add the following TXT record for each Accepted Domain:
v=spf1 include:spf.protection.outlook.com -all
2) If there are other systems that send email in the environment, refer to this article for the proper SPF configuration: [https://docs.microsoft.com/en-us/office365/SecurityCompliance/set-up-spf-in-office-365-to-help-prevent-spoofing](https://docs.microsoft.com/en-us/office365/SecurityCompliance/set-up-spf-in-office-365-to-help-prevent-spoofing).</t>
  </si>
  <si>
    <t>Publish SPF records for all exchange domains. One method to accomplish the recommended state is to execute the following:
To setup SPF records for Exchange Online accepted domains, perform the following steps:
1) If all email in your domain is sent from and received by Exchange Online, add the following TXT record for each Accepted Domain:
v=spf1 include:spf.protection.outlook.com -all
2) If there are other systems that send email in the environment, refer to this article for the proper SPF configuration: [https://docs.microsoft.com/en-us/office365/SecurityCompliance/set-up-spf-in-office-365-to-help-prevent-spoofing](https://docs.microsoft.com/en-us/office365/SecurityCompliance/set-up-spf-in-office-365-to-help-prevent-spoofing).</t>
  </si>
  <si>
    <t>To close this finding, please provide a screenshot showing SPF records are published for all exchange domains with the agency's CAP.</t>
  </si>
  <si>
    <t>O365-33</t>
  </si>
  <si>
    <t>Publish DMARC Records for all Exchange Online domains.</t>
  </si>
  <si>
    <t>Publish Domain-Based Message Authentication, Reporting and Conformance (DMARC) records for each Exchange Online Accepted Domain.</t>
  </si>
  <si>
    <t>Ensure DMARC Records for all Exchange Online domains are published:
1) Open a command prompt.
2) For each of the Accepted Domains in Exchange Online type the following command:
nslookup -type=txt _dmarc.domain1)com
3) Ensure that a policy exists that starts with v=DMARC1;.</t>
  </si>
  <si>
    <t>The DMARC Records for all Exchange Online domains are published.</t>
  </si>
  <si>
    <t>The DMARC Records for all Exchange Online domains are not published.</t>
  </si>
  <si>
    <t>HCM9: Systems are not deployed using the concept of least privilege</t>
  </si>
  <si>
    <t>4.9</t>
  </si>
  <si>
    <t>Domain-based Message Authentication, Reporting and Conformance (DMARC) work with Sender Policy Framework (SPF) and DomainKeys Identified Mail (DKIM) to authenticate mail senders and ensure that destination email systems trust messages sent from your domain.</t>
  </si>
  <si>
    <t>To add DMARC records, use the following steps:
1) For each Exchange Online Accepted Domain, add the following record to DNS:
Record: _dmarc.domain1)com
Type: TXT
Value: v=DMARC1; p=none;
2) This will create a basic DMARC policy that audits compliance.</t>
  </si>
  <si>
    <t>Publish DMARC Records for all Exchange Online domains. One method to accomplish the recommended state is to execute the following:
To add DMARC records, use the following steps:
1) For each Exchange Online Accepted Domain, add the following record to DNS:
Record: _dmarc.domain1)com
Type: TXT
Value: v=DMARC1; p=none;
2) This will create a basic DMARC policy that audits compliance.</t>
  </si>
  <si>
    <t>To close this finding, please provide a screenshot showing DMARC Records for all exchange online domains are published with the agency's CAP.</t>
  </si>
  <si>
    <t>O365-34</t>
  </si>
  <si>
    <t>Enable the notifications for internal users sending malware.</t>
  </si>
  <si>
    <t>Exchange Online Protection (EOP) is the cloud-based filtering service that protects organizations against spam, malware, and other email threats. EOP is included in all Microsoft 365 organizations with Exchange Online mailboxes.
EOP uses flexible anti-malware policies for malware protection settings. These policies can be set to notify Admins of malicious activity.</t>
  </si>
  <si>
    <t>Ensure notifications for internal users sending malware is Enabled:
1) Navigate to Microsoft 365 Defender https://security.microsoft.com.
2) Click to expand E-mail &amp; Collaboration select Policies &amp; rules. 
3) On the Policies &amp; rules page select Threat policies.
4) Under Policies select Anti-malware.
5) Click on the Default (Default) policy.
6) Ensure the setting Notify an admin about undelivered messages from internal senders is set to On and that there is at least one email address under Administrator email address.
To audit using PowerShell:
1) Connect to Exchange Online using Connect-ExchangeOnline.
2) Run the following command: 
Get-MalwareFilterPolicy | fl Identity, EnableInternalSenderAdminNotifications, InternalSenderAdminAddress
NOTE: Audit and Remediation guidance may focus on the Default policy however, if a Custom Policy exists in the organizations tenant then ensure the setting is set as outlined in the highest priority policy listed.</t>
  </si>
  <si>
    <t>The notifications for internal users sending malware is enabled.</t>
  </si>
  <si>
    <t>The notifications for internal users sending malware is not enabled.</t>
  </si>
  <si>
    <t>HSI20</t>
  </si>
  <si>
    <t xml:space="preserve">HSI20:Agency does not receive security alerts, advisories, or directives </t>
  </si>
  <si>
    <t>4.10</t>
  </si>
  <si>
    <t>This setting alerts administrators that an internal user sent a message that contained malware. This may indicate an account or machine compromise, that would need to be investigated.</t>
  </si>
  <si>
    <t>To enable notifications for internal users sending malware:
1) Navigate to Microsoft 365 Defender https://security.microsoft.com.
2) Click to expand E-mail &amp; Collaboration select Policies &amp; rules. 
3) On the Policies &amp; rules page select Threat policies.
4) Under Policies select Anti-malware.
5) Click on the Default (Default) policy.
6) Click on Edit protection settings and change the settings for Notify an admin about undelivered messages from internal senders to On and enter the email address of the administrator who should be notified under Administrator email address.
7) Click Save.
To remediate using PowerShell:
1) Connect to Exchange Online using Connect-ExchangeOnline.
2) Run the following command: 
set-MalwareFilterPolicy -Identity '{Identity Name}' -EnableInternalSenderAdminNotifications $True -InternalSenderAdminAddress {admin@domain1)com}
NOTE: Audit and Remediation guidance may focus on the **Default policy** however, if a Custom Policy exists in the organization's tenant then ensure the setting is set as outlined in the highest priority policy listed.</t>
  </si>
  <si>
    <t>Enable the notifications for internal users sending malware. One method to accomplish the recommended state is to execute the following:
To enable notifications for internal users sending malware:
1) Navigate to Microsoft 365 Defender https://security.microsoft.com.
2) Click to expand E-mail &amp; Collaboration select Policies &amp; rules. 
3) On the Policies &amp; rules page select Threat policies.
4) Under Policies select Anti-malware.
5) Click on the Default (Default) policy.
6) Click on Edit protection settings and change the settings for Notify an admin about undelivered messages from internal senders to On and enter the email address of the administrator who should be notified under Administrator email address.
7) Click Save.
To remediate using PowerShell:
1) Connect to Exchange Online using Connect-ExchangeOnline.
2) Run the following command: 
set-MalwareFilterPolicy -Identity '{Identity Name}' -EnableInternalSenderAdminNotifications $True -InternalSenderAdminAddress {admin@domain1)com}
NOTE: Audit and Remediation guidance may focus on the **Default policy** however, if a Custom Policy exists in the organization's tenant then ensure the setting is set as outlined in the highest priority policy listed.</t>
  </si>
  <si>
    <t>O365-35</t>
  </si>
  <si>
    <t>Audit Events</t>
  </si>
  <si>
    <t>Enable the Microsoft 365 audit log search.</t>
  </si>
  <si>
    <t>When audit log search is enabled in the Microsoft Purview compliance portal, user and admin activity within the organization is recorded in the audit log and retained for 90 days. However, some organizations may prefer to use a third-party security information and event management (SIEM) application to access their auditing data. In this scenario, a global admin can choose to turn off audit log search in Microsoft 365.</t>
  </si>
  <si>
    <t>Ensure Microsoft 365 audit log search is Enabled:
1) Navigate to Microsoft Purview https://compliance.microsoft.com.
2) Select Audit to open the audit search.
3) Choose a date and time frame in the past 30 days.
4) Verify search capabilities (e.g. try searching for Activities as Accessed file and results should be displayed).
To verify audit log search is enabled using PowerShell:
1) Connect to Exchange Online using Connect-ExchangeOnline.
2) Run the following PowerShell command:
Get-AdminAuditLogConfig | FL UnifiedAuditLogIngestionEnabled
3) Verify the resulting value is UnifiedAuditLogIngestionEnabled : True.</t>
  </si>
  <si>
    <t>The Microsoft 365 audit log search is enabled.</t>
  </si>
  <si>
    <t>The Microsoft 365 audit log search is not enabled.</t>
  </si>
  <si>
    <t>Enabling audit log search in the Microsoft Purview compliance portal can help organizations improve their security posture, meet regulatory compliance requirements, respond to security incidents, and gain valuable operational insights.</t>
  </si>
  <si>
    <t>To enable Microsoft 365 audit log search:
1) Navigate to Microsoft Purview https://compliance.microsoft.com.
2) Select Audit to open the audit search.
3) Click Start recording user and admin activity next to the information warning at the top.
4) Click Yes on the dialog box to confirm.
To enable Microsoft 365 audit log search using PowerShell:
1) Connect to Exchange Online using Connect-ExchangeOnline.
2) Run the following PowerShell command:
Set-AdminAuditLogConfig -UnifiedAuditLogIngestionEnabled $true</t>
  </si>
  <si>
    <t>Enable the Microsoft 365 audit log search. One method to accomplish the recommended state is to execute the following:
To enable Microsoft 365 audit log search:
1) Navigate to Microsoft Purview https://compliance.microsoft.com.
2) Select Audit to open the audit search.
3) Click Start recording user and admin activity next to the information warning at the top.
4) Click Yes on the dialog box to confirm.
To enable Microsoft 365 audit log search using PowerShell:
1) Connect to Exchange Online using Connect-ExchangeOnline.
2) Run the following PowerShell command:
Set-AdminAuditLogConfig -UnifiedAuditLogIngestionEnabled $true.</t>
  </si>
  <si>
    <t>To close this finding, please provide a screenshot showing microsoft 365 audit log search is enabled with the agency's CAP.</t>
  </si>
  <si>
    <t>O365-36</t>
  </si>
  <si>
    <t>Enable mailbox auditing for all users.</t>
  </si>
  <si>
    <t>By turning on mailbox auditing, Microsoft 365 back office teams can track logons to a mailbox as well as what actions are taken while the user is logged on. After you turn on mailbox audit logging for a mailbox, you can search the audit log for mailbox activity. Additionally, when mailbox audit logging is turned on, some actions performed by administrators, delegates, and owners are logged by default.</t>
  </si>
  <si>
    <t>To verify mailbox auditing is enabled by default using PowerShell:
1) Connect to Exchange Online using Connect-ExchangeOnline.
2) Run the following PowerShell command:
Get-OrganizationConfig | Format-List AuditDisabled
3) Verify AuditDisabled is set to False.
To verify mailbox auditing is enabled for all mailboxes that dont support default auditing using PowerShell:
1) Connect to Exchange Online using Connect-ExchangeOnline.
2) Run the following PowerShell command:
Get-Mailbox -ResultSize Unlimited | Where-Object {$_.AuditEnabled -ne $true -and ($_.RecipientTypeDetails -ne "UserMailbox" -or $_.RecipientTypeDetails -ne "SharedMailbox")} 
Alternatively you may run the following command:
Get-mailbox | Where AuditEnabled -Match False | select UserPrincipalName, auditenabled
3) Verify AuditEnabled is set to True for all mailboxes that are not a user, shared, or group mailbox.</t>
  </si>
  <si>
    <t>The mailbox auditing for all users is enabled.</t>
  </si>
  <si>
    <t>The mailbox auditing for all users is not enabled.</t>
  </si>
  <si>
    <t>Starting in January 2019, Microsoft is turning on mailbox audit logging by default for all organizations. This means that certain actions performed by mailbox owners, delegates, and admins are automatically logged, and the corresponding mailbox audit records will be available when you search for them in the mailbox audit log. When mailbox auditing on by default is turned on for the organization, the AuditEnabled property for affected mailboxes won't be changed from False to True. In other words, mailbox auditing on by default ignores the AuditEnabled property on mailboxes. However, only certain mailbox types support default auditing `On`
- User Mailboxes
- Shared Mailboxes
- Microsoft 365 Group Mailboxes
The remaining mailbox types require auditing be turned on at the mailbox level:
- Resource Mailboxes
- Public Folder Mailboxes
- DiscoverySearch Mailbox
Whether it is for regulatory compliance or for tracking unauthorized configuration changes in Microsoft 365, enabling mailbox auditing allows for Microsoft 365 back office teams to run security operations, forensics or general investigations on mailbox activities. 
**NOTE:** Without advanced auditing (E5 function) the logs are limited to 90 days.</t>
  </si>
  <si>
    <t>To enable mailbox auditing for all users using PowerShell:
1) Connect to Exchange Online using Connect-ExchangeOnline.
2) Run the following PowerShell commands:
$AuditAdmin = @("Copy", "Create", "FolderBind", "HardDelete", "MessageBind", "Move", "MoveToDeletedItems", "SendAs", "SendOnBehalf", "SoftDelete", "Update", "UpdateCalendarDelegation", "UpdateFolderPermissions", "UpdateInboxRules")
$AuditDelegate = @("Create", "FolderBind", "HardDelete", "Move", "MoveToDeletedItems", "SendAs", "SendOnBehalf", "SoftDelete", "Update", "UpdateFolderPermissions", "UpdateInboxRules")
$AdminOwner = @("Create", "HardDelete", "MailboxLogin", "Move", "MoveToDeletedItems", "SoftDelete", "Update", "UpdateCalendarDelegation", "UpdateFolderPermissions", "UpdateInboxRules")
Get-Mailbox -ResultSize Unlimited | Set-Mailbox -AuditEnabled $true -AuditLogAgeLimit 180 -AuditAdmin $AuditAdmin -AuditDelegate $AuditDelegate -AuditOwner $AuditOwner</t>
  </si>
  <si>
    <t>Enable mailbox auditing for all users. One method to accomplish the recommended state is to execute the following:
To enable mailbox auditing for all users using PowerShell:
1) Connect to Exchange Online using Connect-ExchangeOnline.
2) Run the following PowerShell commands:
$AuditAdmin = @("Copy", "Create", "FolderBind", "HardDelete", "MessageBind", "Move", "MoveToDeletedItems", "SendAs", "SendOnBehalf", "SoftDelete", "Update", "UpdateCalendarDelegation", "UpdateFolderPermissions", "UpdateInboxRules")
$AuditDelegate = @("Create", "FolderBind", "HardDelete", "Move", "MoveToDeletedItems", "SendAs", "SendOnBehalf", "SoftDelete", "Update", "UpdateFolderPermissions", "UpdateInboxRules")
$AdminOwner = @("Create", "HardDelete", "MailboxLogin", "Move", "MoveToDeletedItems", "SoftDelete", "Update", "UpdateCalendarDelegation", "UpdateFolderPermissions", "UpdateInboxRules")
Get-Mailbox -ResultSize Unlimited | Set-Mailbox -AuditEnabled $true -AuditLogAgeLimit 180 -AuditAdmin $AuditAdmin -AuditDelegate $AuditDelegate -AuditOwner $AuditOwner</t>
  </si>
  <si>
    <t>To close this finding, please provide a screenshot showing the mailbox auditing for all users is enabled with the agency's CAP.</t>
  </si>
  <si>
    <t>O365-37</t>
  </si>
  <si>
    <t>Review the self-service password reset activity report at least weekly.</t>
  </si>
  <si>
    <t>The Microsoft 365 platform allows users to reset their password in the event they forget it. The self-service password reset activity report logs each time a user successfully resets their password this way. The self-service password reset activity report should be review at least weekly.</t>
  </si>
  <si>
    <t>To verify the report is being reviewed at least weekly, confirm that the necessary procedures are in place and being followed.</t>
  </si>
  <si>
    <t>The self-service password reset activity report is reviewed at least weekly.</t>
  </si>
  <si>
    <t>The self-service password reset activity report is not reviewed at least weekly.</t>
  </si>
  <si>
    <t>HAU18</t>
  </si>
  <si>
    <t>HAU18: Audit logs are reviewed, but not per Pub 1075 requirements</t>
  </si>
  <si>
    <t>5.6</t>
  </si>
  <si>
    <t>An attacker will commonly compromise an account, then change the password to something they control and can manage.</t>
  </si>
  <si>
    <t>To review the self-service password reset activity report:
1) Navigate to Microsoft Entra admin center https://entra.microsoft.com/.
2) Click to expand Azure Active Directory &gt; Users select User settings.
3) Under Manage select Password reset.
4) Under Activity select Audit logs.
5) Review the list of users who have reset their passwords by setting the Date to Last 7 days and Service to Self-service Password Management</t>
  </si>
  <si>
    <t>Review the self-service password reset activity report at least weekly. One method to accomplish the recommended state is to execute the following:
To review the self-service password reset activity report:
1) Navigate to Microsoft Entra admin center https://entra.microsoft.com/.
2) Click to expand Azure Active Directory &gt; Users select User settings.
3) Under Manage select Password reset.
4) Under Activity select Audit logs.
5) Review the list of users who have reset their passwords by setting the Date to Last 7 days and Service to Self-service Password Management.</t>
  </si>
  <si>
    <t>O365-38</t>
  </si>
  <si>
    <t>Review user role group changes at least weekly.</t>
  </si>
  <si>
    <t>Role-Based Access Control allows for permissions to be assigned to users based on their roles within an organization. It is more manageable form of access control that is less prone to errors. These user roles can be audited inside of Microsoft Purview to provide a security auditor insight into user privilege change.</t>
  </si>
  <si>
    <t>To verify user role group changes are being reviewed at least weekly, confirm that the necessary procedures are in place and being followed.</t>
  </si>
  <si>
    <t>The user role group changes are reviewed at least weekly.</t>
  </si>
  <si>
    <t>The user role group changes are not reviewed at least weekly.</t>
  </si>
  <si>
    <t>5.7</t>
  </si>
  <si>
    <t>Weekly reviews provide an opportunity to identify rights changes in an organization and is a large part of maintaining Least Privilege and preventing Privilege creep. Insider Threats, either intentional or unintentional can occur when a user has higher than needed privileges. Maintaining accountability of role membership will keep insiders and malicious actors limited in the scope of potential damaging activities.</t>
  </si>
  <si>
    <t>To review user role group changes:
1) Navigate to Microsoft Purview https://compliance.microsoft.com/.
2) Under Solutions click on Audit then select New Search.
3) In Activities find Added member to Role under the **Role administration activities** section and select it.
4) Set a valid Start Date and End Date within the last week.
5) Click Search.
6) Review once the search is completed.
To review user role group changes using PowerShell:
1) Connect to Exchange Online using Connect-ExchangeOnline
2) Run the following Exchange Online PowerShell command:
$startDate = ((Get-date).AddDays(-7)).ToShortDateString()
$endDate = (Get-date).ToShortDateString()
Search-UnifiedAuditLog -StartDate $startDate -EndDate $endDate -RecordType AzureActiveDirectory -Operations "Add member to role."
3) Review the output</t>
  </si>
  <si>
    <t>Review user role group changes at least weekly. One method to accomplish the recommended state is to execute the following:
To review user role group changes:
1) Navigate to Microsoft Purview https://compliance.microsoft.com/.
2) Under Solutions click on Audit then select New Search.
3) In Activities find Added member to Role under the **Role administration activities** section and select it.
4) Set a valid Start Date and End Date within the last week.
5) Click Search.
6) Review once the search is completed.
To review user role group changes using PowerShell:
1) Connect to Exchange Online using Connect-ExchangeOnline
2) Run the following Exchange Online PowerShell command:
$startDate = ((Get-date).AddDays(-7)).ToShortDateString()
$endDate = (Get-date).ToShortDateString()
Search-UnifiedAuditLog -StartDate $startDate -EndDate $endDate -RecordType AzureActiveDirectory -Operations "Add member to role."
3) Review the output.</t>
  </si>
  <si>
    <t>O365-39</t>
  </si>
  <si>
    <t>Review mail forwarding rules are reviewed at least weekly.</t>
  </si>
  <si>
    <t>The Exchange Online environment can be configured in a way that allows for automatic forwarding of e-mail. This can be done using Transport Rules in the Admin Center, Auto Forwarding per mailbox, and client-based rules in Outlook. Administrators and users both are given several methods to automatically and quickly send e-mails outside of your organization.</t>
  </si>
  <si>
    <t>To verify mail forwarding rules are being reviewed at least weekly, confirm that the necessary procedures are in place and being followed by the assigned employee.</t>
  </si>
  <si>
    <t>The mail forwarding rules are reviewed at least weekly.</t>
  </si>
  <si>
    <t>The mail forwarding rules are not reviewed at least weekly.</t>
  </si>
  <si>
    <t>5.8</t>
  </si>
  <si>
    <t>Reviewing mail forwarding rules will provide the Messaging Administrator insight into possible attempts to exfiltrate data from the organization. Weekly review helps create a recognition of baseline, legitimate activity of users. This will aide in helping identify the more malicious activity of bad actors when/if they choose to use this side-channel.</t>
  </si>
  <si>
    <t>To review mail forwarding rules:
1) Navigate to Exchange admin center https://admin.exchange.microsoft.com.
2) Expand Reports then select Mail flow.
3) Click on Auto forwarded messages report.
4) Review.
Note: Mail flow reports cannot be viewed from the Classic Exchange Admin Center
To review mail forwarding rules using PowerShell:
1) Connect to Exchange Online PowerShell using Connect-ExchangeOnline
# Uses the administrator user credential to export Mail forwarding rules, User Delegates 
# and SMTP Forwarding policies to multiple csv files. 
$allUsers = Get-User -ResultSize Unlimited -Filter {RecipientTypeDetails -eq "UserMailbox" } |
 Where-Object {$_.AccountDisabled -like "False"}
$UserInboxRules = @()
$UserDelegates = @()
foreach ($User in $allUsers) {
 Write-Host "Checking inbox rules and delegates for user: " $User.UserPrincipalName
 $UserInboxRules += Get-InboxRule -Mailbox $User.UserPrincipalName |
 Select-Object Name, Description, Enabled, Priority, ForwardTo, ForwardAsAttachmentTo, RedirectTo, DeleteMessage |
 Where-Object { ($_.ForwardTo -ne $null) -or ($_.ForwardAsAttachmentTo -ne $null) -or ($_.RedirectsTo -ne $null) }
 $UserDelegates += Get-MailboxPermission -Identity $User.UserPrincipalName |
 Where-Object { ($_.IsInherited -ne "True") -and ($_.User -notlike "*SELF*") }
}
$SMTPForwarding = Get-Mailbox -ResultSize Unlimited |
 Select-Object DisplayName, ForwardingAddress, ForwardingSMTPAddress, DeliverToMailboxandForward |
 Where-Object {$_.ForwardingSMTPAddress -ne $null}
# Export list of inbox rules, delegates, and SMTP forwards
$UserInboxRules | Export-Csv MailForwardingRulesToExternalDomains.csv -NoTypeInformation
$UserDelegates | Export-Csv MailboxDelegatePermissions.csv -NoTypeInformation
$SMTPForwarding | Export-Csv Mailboxsmtpforwarding.csv -NoTypeInformation</t>
  </si>
  <si>
    <t>Review mail forwarding rules are reviewed at least weekly. One method to accomplish the recommended state is to execute the following:
To review mail forwarding rules:
1) Navigate to Exchange admin center https://admin.exchange.microsoft.com.
2) Expand Reports then select Mail flow.
3) Click on Auto forwarded messages report.
4) Review.
Note: Mail flow reports cannot be viewed from the Classic Exchange Admin Center
To review mail forwarding rules using PowerShell:
1) Connect to Exchange Online PowerShell using Connect-ExchangeOnline
# Uses the administrator user credential to export Mail forwarding rules, User Delegates 
# and SMTP Forwarding policies to multiple csv files. 
$allUsers = Get-User -ResultSize Unlimited -Filter {RecipientTypeDetails -eq "UserMailbox" } |
 Where-Object {$_.AccountDisabled -like "False"}
$UserInboxRules = @()
$UserDelegates = @()
foreach ($User in $allUsers) {
 Write-Host "Checking inbox rules and delegates for user: " $User.UserPrincipalName
 $UserInboxRules += Get-InboxRule -Mailbox $User.UserPrincipalName |
 Select-Object Name, Description, Enabled, Priority, ForwardTo, ForwardAsAttachmentTo, RedirectTo, DeleteMessage |
 Where-Object { ($_.ForwardTo -ne $null) -or ($_.ForwardAsAttachmentTo -ne $null) -or ($_.RedirectsTo -ne $null) }
 $UserDelegates += Get-MailboxPermission -Identity $User.UserPrincipalName |
 Where-Object { ($_.IsInherited -ne "True") -and ($_.User -notlike "*SELF*") }
}
$SMTPForwarding = Get-Mailbox -ResultSize Unlimited |
 Select-Object DisplayName, ForwardingAddress, ForwardingSMTPAddress, DeliverToMailboxandForward |
 Where-Object {$_.ForwardingSMTPAddress -ne $null}
# Export list of inbox rules, delegates, and SMTP forwards
$UserInboxRules | Export-Csv MailForwardingRulesToExternalDomains.csv -NoTypeInformation
$UserDelegates | Export-Csv MailboxDelegatePermissions.csv -NoTypeInformation
$SMTPForwarding | Export-Csv Mailboxsmtpforwarding.csv -NoTypeInformation</t>
  </si>
  <si>
    <t>O365-40</t>
  </si>
  <si>
    <t>Review all security threats in the Threat protection status report at least weekly.</t>
  </si>
  <si>
    <t>The Threat protection status report shows specific instances of Microsoft blocking a malware attachment from reaching users, phishing being blocked, impersonation attempts, etc. The Threat protection status report should be reviewed at least weekly.</t>
  </si>
  <si>
    <t>All security threats in the Threat protection status report are reviewed at least weekly.</t>
  </si>
  <si>
    <t>All security threats in the Threat protection status report are not reviewed at least weekly.</t>
  </si>
  <si>
    <t>5.9</t>
  </si>
  <si>
    <t>While this report isn't strictly actionable, reviewing it will give a sense of the overall volume of various security threats targeting users, which may prompt adoption of more aggressive threat mitigations.</t>
  </si>
  <si>
    <t>To review the Threat protection status report:
1) Navigate to Microsoft 365 Defender https://security.microsoft.com.
2) Click to expand Email &amp; collaboration select Review.
3) Select Malware trends.
4) On the Threat Explorer page, select All email and review statistics.</t>
  </si>
  <si>
    <t>Review all security threats in the Threat protection status report at least weekly. ,One method to accomplish the recommended state is to execute the following:
To review the Threat protection status report:
1) Navigate to Microsoft 365 Defender https://security.microsoft.com.
2) Click to expand Email &amp; collaboration select Review.
3) Select Malware trends.
4) On the Threat Explorer page, select All email and review statistics.</t>
  </si>
  <si>
    <t>O365-41</t>
  </si>
  <si>
    <t>Review the Account Provisioning Activity report at least weekly.</t>
  </si>
  <si>
    <t>The Account Provisioning Activity report details any account provisioning that was attempted by an external application.</t>
  </si>
  <si>
    <t>The the Account Provisioning Activity report is reviewed at least weekly.</t>
  </si>
  <si>
    <t>The  Account Provisioning Activity report is not reviewed at least weekly.</t>
  </si>
  <si>
    <t>5.10</t>
  </si>
  <si>
    <t>If the organization doesn't usually use a third party provider to manage accounts, any entry on the list is likely illicit. However, if the organization uses a third party provider, it is recommended to monitor transaction volumes and look for new or unusual third party applications that may be managing users. If anything unusual is observed, the provider should be contacted to determine the legitimacy of the action.</t>
  </si>
  <si>
    <t>To review the Account Provisioning Activity report:
1) Navigate to Microsoft 365 Defender https://security.microsoft.com.
2) Click on Audit.
3) Set Activities to Added user for User administration activities.
4) Set Start Date and End Date.
5) Click Search.
6) Review.
To review Account Provisioning Activity report using PowerShell:
1) Connect to Exchange Online using Connect-ExchangeOnline.
2) Run the following Exchange Online PowerShell command:
$startDate = ((Get-date).AddDays(-7)).ToShortDateString()
$endDate = (Get-date).ToShortDateString()
Search-UnifiedAuditLog -StartDate $startDate -EndDate $endDate | Where-Object { $_.Operations -eq "add user." }
3) Review the output.</t>
  </si>
  <si>
    <t>Review the Account Provisioning Activity report at least weekly. One method to accomplish the recommended state is to execute the following:
To review the Account Provisioning Activity report:
1) Navigate to Microsoft 365 Defender https://security.microsoft.com.
2) Click on Audit.
3) Set Activities to Added user for User administration activities.
4) Set Start Date and End Date.
5) Click Search.
6) Review.
To review Account Provisioning Activity report using PowerShell:
1) Connect to Exchange Online using Connect-ExchangeOnline.
2) Run the following Exchange Online PowerShell command:
$startDate = ((Get-date).AddDays(-7)).ToShortDateString()
$endDate = (Get-date).ToShortDateString()
Search-UnifiedAuditLog -StartDate $startDate -EndDate $endDate | Where-Object { $_.Operations -eq "add user." }
3) Review the output.</t>
  </si>
  <si>
    <t>O365-42</t>
  </si>
  <si>
    <t>Review non-global administrator role group assignments at least weekly.</t>
  </si>
  <si>
    <t>Non-global administrator role group assignments should be reviewed at least every week.</t>
  </si>
  <si>
    <t>To verify non-global administrator role group assignments are being reviewed at least weekly, confirm that the necessary procedures are in place and being followed.</t>
  </si>
  <si>
    <t>The non-global administrator role group assignments are reviewed at least weekly.</t>
  </si>
  <si>
    <t>The non-global administrator role group assignments are not reviewed at least weekly.</t>
  </si>
  <si>
    <t>5.11</t>
  </si>
  <si>
    <t>While these roles are less powerful than a global admin, they do grant special privileges that can be used illicitly. If unusual activity is detected, contact the user to confirm it is a legitimate need.</t>
  </si>
  <si>
    <t>To review non-global administrator role group assignments:
1) Navigate to Microsoft 365 Defender https://security.microsoft.com.
2) Click on Audit.
3) Set Added member to Role and Removed a user from a directory role for Activities.
4) Set Start Date and End Date.
5) Click Search.
6) Review.</t>
  </si>
  <si>
    <t>Review non-global administrator role group assignments at least weekly. One method to accomplish the recommended state is to execute the following:
To review non-global administrator role group assignments:
1) Navigate to Microsoft 365 Defender https://security.microsoft.com.
2) Click on Audit.
3) Set Added member to Role and Removed a user from a directory role for Activities.
4) Set Start Date and End Date.
5) Click Search.
6) Review.</t>
  </si>
  <si>
    <t>O365-43</t>
  </si>
  <si>
    <t>Review the restricted entities report weekly.</t>
  </si>
  <si>
    <t>Microsoft 365 Defender reviews of Restricted Entities will provide a list of user accounts restricted from sending e-mail. If a user exceeds one of the outbound sending limits as specified in the service limits or in outbound spam policies, the user is restricted from sending email, but they can still receive email.</t>
  </si>
  <si>
    <t>The Restricted entities report is reviewed weekly.</t>
  </si>
  <si>
    <t>The Restricted entities report is not reviewed weekly.</t>
  </si>
  <si>
    <t>5.14</t>
  </si>
  <si>
    <t>Users who are found on the restricted users list have a high probability of having been compromised. Review of this list will allow an organization to remediate these user accounts, and then unblock them.</t>
  </si>
  <si>
    <t>To review the report of users who have had their email privileges restricted due to spamming:
1) Navigate to Microsoft 365 Defender https://security.microsoft.com.
2) Under Email &amp; collaboration navigate to Review.
3) Click Restricted Entities.
4) Review alerts and take appropriate action (unblocking) after account has been remediated.
Review a list of users blocked from sending messages using PowerShell:
1) Connect to Exchange Online using Connect-ExchangeOnline
2) Run the following PowerShell command:
Get-BlockedSenderAddress
3) Review.</t>
  </si>
  <si>
    <t>Review the restricted entities report weekly. One method to accomplish the recommended state is to execute the following:
To review the report of users who have had their email privileges restricted due to spamming:
1) Navigate to Microsoft 365 Defender https://security.microsoft.com.
2) Under Email &amp; collaboration navigate to Review.
3) Click Restricted Entities.
4) Review alerts and take appropriate action (unblocking) after account has been remediated.
Review a list of users blocked from sending messages using PowerShell:
1) Connect to Exchange Online using Connect-ExchangeOnline
2) Run the following PowerShell command:
Get-BlockedSenderAddress
3) Review.</t>
  </si>
  <si>
    <t>O365-44</t>
  </si>
  <si>
    <t>Review Guest Users at least biweekly.</t>
  </si>
  <si>
    <t>Guest users can be set up for those users not in the organization to still be granted access to resources. It is important to maintain visibility for what guest users are established in the tenant.
Ensure Guest Users are reviewed no less frequently than biweekly
**NOTE:** With the E5 license an access review can be configured to review guest accounts automatically on a reoccurring basis. This is the preferred method if the licensing is available.</t>
  </si>
  <si>
    <t>To verify the report is being reviewed at least biweekly, confirm that the necessary procedures are in place and being followed.</t>
  </si>
  <si>
    <t>The Guest Users are reviewed at least biweekly.</t>
  </si>
  <si>
    <t>The Guest Users are not reviewed at least biweekly.</t>
  </si>
  <si>
    <t>5.15</t>
  </si>
  <si>
    <t>Periodic review of guest users ensures proper access to resources.</t>
  </si>
  <si>
    <t>To review guest users in the UI:
1) Navigate to Microsoft 365 admin center https://admin.microsoft.com/.
2) Click to expand Users and select Guest Users.
3) Review the list of users.
To verify Microsoft 365 audit log search is enabled using Microsoft Graph PowerShell:
1) Connect using Connect-MgGraph -Scopes "User.Read.All"
2) Run the following PowerShell command:
Get-MgUser -All -Property UserType,UserPrincipalName | 
Where {$_.UserType -ne "Member"} |
Format-Table UserPrincipalName, UserType
3) Review the list of users. If nothing is returned then there are no guest users.</t>
  </si>
  <si>
    <t>Review Guest Users at least biweekly. One method to accomplish the recommended state is to execute the following:
To review guest users in the UI:
1) Navigate to Microsoft 365 admin center https://admin.microsoft.com/.
2) Click to expand Users and select Guest Users.
3) Review the list of users.
To verify Microsoft 365 audit log search is enabled using Microsoft Graph PowerShell:
1) Connect using Connect-MgGraph -Scopes "User.Read.All"
2) Run the following PowerShell command:
Get-MgUser -All -Property UserType,UserPrincipalName | 
Where {$_.UserType -ne "Member"} |
Format-Table UserPrincipalName, UserType
3) Review the list of users. If nothing is returned then there are no guest users.</t>
  </si>
  <si>
    <t>O365-45</t>
  </si>
  <si>
    <t>Set expiration time for external sharing links.</t>
  </si>
  <si>
    <t>The external sharing features of Microsoft SharePoint let users in the organization share content with people outside the organization (such as partners, vendors, clients, or customers). External sharing in SharePoint is part of secure collaboration with Microsoft 365.</t>
  </si>
  <si>
    <t>Ensure expiration time for external sharing links is set:
1) Navigate to SharePoint admin center https://admin.microsoft.com/sharepoint
2) Click to expand Polices then select Sharing.
3) Under Choose expiration and permissions options for Anyone links check These links must expire within this 
 many days.
4) Confirm the number of days is set to the desired value, such as 30.
NOTE: The UI settings will not appear if the External sharing slider for SharePoint is set to New and existing guests or anything less permissive.
To verify anonymous links are correctly set to expire using PowerShell:
1) Connect to SharePoint Online using Connect-SPOService
2) Run the following PowerShell command:
Get-SPOTenant | fl RequireAnonymousLinksExpireInDays
3) Verify that the returned value is at most 30 days but is not set to -1</t>
  </si>
  <si>
    <t xml:space="preserve">The expiration time for external sharing links is set. </t>
  </si>
  <si>
    <t xml:space="preserve">The expiration time for external sharing links is not set. </t>
  </si>
  <si>
    <t>6</t>
  </si>
  <si>
    <t>6.3</t>
  </si>
  <si>
    <t>An attacker can compromise a user account for a short period of time, send anonymous sharing links to an external account, then take their time accessing the data. They can also compromise external accounts and steal the anonymous sharing links sent to those external entities well after the data has been shared. Restricting how long the links are valid can reduce the window of opportunity for attackers.</t>
  </si>
  <si>
    <t xml:space="preserve">To set expiration time for external sharing links:
1) Navigate to SharePoint admin center https://admin.microsoft.com/sharepoint.
2) Click to expand Polices then select Sharing.
3) Under Choose expiration and permissions options for Anyone links check These links must expire within this 
 many days.
4) Set to the desired number of days, such as 30.
5) Click Save.
NOTE: The UI settings will not appear if the External sharing slider for SharePoint is set to New and existing guests or anything less permissive.
To set expiration for anonymous access links using PowerShell:
1) Connect to SharePoint Online using Connect-SPOService
2) Run the following PowerShell command:
set-SPOTenant -RequireAnonymousLinksExpireInDays 30
</t>
  </si>
  <si>
    <t>Set expiration time for external sharing links. One method to accomplish the recommended state is to execute the following:
To set expiration time for external sharing links:
1) Navigate to SharePoint admin center https://admin.microsoft.com/sharepoint.
2) Click to expand Polices then select Sharing.
3) Under Choose expiration and permissions options for Anyone links check These links must expire within this 
 many days.
4) Set to the desired number of days, such as 30.
5) Click Save.
NOTE: The UI settings will not appear if the External sharing slider for SharePoint is set to New and existing guests or anything less permissive.
To set expiration for anonymous access links using PowerShell:
1) Connect to SharePoint Online using Connect-SPOService
2) Run the following PowerShell command:
set-SPOTenant -RequireAnonymousLinksExpireInDays 30.</t>
  </si>
  <si>
    <t>To close this finding, please provide a screenshot showing the expiration time for external sharing links is set with the agency's CAP.</t>
  </si>
  <si>
    <t>AZURE-01</t>
  </si>
  <si>
    <t>Review Guest Users Are Reviewed on a Regular Basis</t>
  </si>
  <si>
    <t>Azure AD is extended to include Azure AD B2B collaboration, allowing you to invite people from outside your organization to be guest users in your cloud account and sign in with their own work, school, or social identities. Guest users allow you to share your company's applications and services with users from any other organization, while maintaining control over your own corporate data. 
Work with external partners, large or small, even if they don't have Azure AD or an IT department. A simple invitation and redemption process lets partners use their own credentials to access your company's resources as a guest user.
Guest users in every subscription should be review on a regular basis to ensure that inactive and unneeded accounts are removed.</t>
  </si>
  <si>
    <t>From Azure Portal
1) From Azure Home select the Portal Menu
2) Select Azure Active Directory
3) Then Users and group
4) Select All Users
5) Click on Add filters button, select User type, click Apply, select Guest, click Apply
6) Audit the listed guest users.
From Azure CLI
az ad user list --query "[?userType==Guest]"
Ensure all users listed are still required and not inactive.
From Azure Powershell
Get-AzureADUser |Where-Object {$_.UserType -like "Guest"} |Select-Object DisplayName, UserPrincipalName, UserType -Unique</t>
  </si>
  <si>
    <t xml:space="preserve">Guest Users are reviewed on a regular basis. </t>
  </si>
  <si>
    <t xml:space="preserve">Guest Users are not reviewed on a regular basis. </t>
  </si>
  <si>
    <t>HAC8</t>
  </si>
  <si>
    <t>HAC8: Accounts are not reviewed periodically for proper privileges</t>
  </si>
  <si>
    <t>Guest users in the Azure AD are generally required for collaboration purposes in Office 365, and may also be required for Azure functions in enterprises with multiple Azure tenants. Guest users are typically added outside your employee on-boarding/off-boarding process and could potentially be overlooked indefinitely, leading to a potential vulnerability. To prevent this, guest users should be reviewed on a regular basis. During this audit, guest users should also be determined to not have administrative privileges.</t>
  </si>
  <si>
    <t>From Azure Portal
1) From Azure Home select the Portal Menu
2) Select Azure Active Directory
3) Then Users and group
4) Select All Users
5) Click on Add filters button, select User type, click Apply, select Guest, click Apply
6) Delete all Guest users that are no longer required or are inactive.
From Azure CLI
Before deleting the user, set it to inactive using the ID from the Audit Procedure to determine if there are any dependent systems.
az ad user update --id &lt;exampleaccountid@domain.com&gt; --account-enabled {false}
After determining that there are no dependent systems delete the user.
Remove-AzureADUser -ObjectId &lt;exampleaccountid@domain.com&gt;
From Azure Powershell
Before deleting the user, set it to inactive using the ID from the Audit Procedure to determine if there are any dependent systems.
Set-AzureADUser -ObjectId "&lt;exampleaccountid@domain.com&gt;" -AccountEnabled false
After determining that there are no dependent systems delete the user.
PS C:\&gt;Remove-AzureADUser -ObjectId &lt;exampleaccountid@domain.com&gt;</t>
  </si>
  <si>
    <t>Review Guest Users on a regular basis. One method to accomplish the recommended state is to execute the following:
From Azure Portal
1) From Azure Home select the Portal Menu
2) Select Azure Active Directory
3) Then Users and group
4) Select All Users
5) Click on Add filters button, select User type, click Apply, select Guest, click Apply
6) Delete all Guest users that are no longer required or are inactive.
From Azure CLI
Before deleting the user, set it to inactive using the ID from the Audit Procedure to determine if there are any dependent systems.
az ad user update --id &lt;exampleaccountid@domain.com&gt; --account-enabled {false}
After determining that there are no dependent systems delete the user.
Remove-AzureADUser -ObjectId &lt;exampleaccountid@domain.com&gt;</t>
  </si>
  <si>
    <t>To close this finding, please provide evidence showing guest users are reviewed on a regular basis with the agency's CAP.</t>
  </si>
  <si>
    <t>AZURE-02</t>
  </si>
  <si>
    <t>Disable Allow users to remember multi-factor authentication on devices they trust</t>
  </si>
  <si>
    <t>Do not allow users to remember multi-factor authentication on devices.</t>
  </si>
  <si>
    <t>From Azure Portal
1) From Azure Home select the Portal Menu
2) Select Azure Active Directory
3) Then Users
4) Then All Users
5) Click on Multi-Factor Authentication button on the top bar
6) Click on service settings
Ensure that Allow users to remember multi-factor authentication on devices they trust is not enabled
Please note that at this point of time, there is no API/CLI mechanism available to programmatically conduct security assessment for this recommendation.</t>
  </si>
  <si>
    <t>The allow users to remember multi-factor authentication on devices they trust is disabled.</t>
  </si>
  <si>
    <t>Allow users to remember multi-factor authentication on devices they trust is not disabled.</t>
  </si>
  <si>
    <t>Remembering Multi-Factor Authentication (MFA) for devices and browsers allows users to have the option to bypass MFA for a set number of days after performing a successful sign-in using MFA. This can enhance usability by minimizing the number of times a user may need to perform two-step verification on the same device. However, if an account or device is compromised, remembering MFA for trusted devices may affect security. Hence, it is recommended that users not be allowed to bypass MFA.</t>
  </si>
  <si>
    <t>From Azure Portal
1) From Azure Home select the Portal Menu
2) Select to Azure Active Directory
3) Go to Users
4) Select All Users
5) Click on Multi-Factor Authentication button on the top bar
6) Click on service settings
7) Select Disable Allow users to remember multi-factor authentication on devices they trust
Please note that at this point of time, there is no Azure CLI or other API commands available to programmatically conduct security configuration for this recommendation.</t>
  </si>
  <si>
    <t>Disable Allow users to remember multi-factor authentication on devices they trust. One method to accomplish the recommended state is to execute the following:
From Azure Portal
1) From Azure Home select the Portal Menu
2) Select to Azure Active Directory
3) Go to Users
4) Select All Users
5) Click on Multi-Factor Authentication button on the top bar
6) Click on service settings
7) Select Disable Allow users to remember multi-factor authentication on devices they trust
Please note that at this point of time, there is no Azure CLI or other API commands available to programmatically conduct security configuration for this recommendation.</t>
  </si>
  <si>
    <t>To close this finding, please provide screenshot showing allow users to remember multi-factor authentication on devices they trust is disabled with the agency's CAP.</t>
  </si>
  <si>
    <t>AZURE-03</t>
  </si>
  <si>
    <t>Set the number of methods required to reset to 2</t>
  </si>
  <si>
    <t>Ensures that two alternate forms of identification are provided before allowing a password reset.</t>
  </si>
  <si>
    <t>From Azure Portal
1) From Azure Home select the Portal Menu
2) Select Azure Active Directory
3) Then Users
4) Select Password reset
5) Then Authentication methods
Ensure that Number of methods required to reset is set to 2
Please note that at this point of time, there is no API/CLI mechanism available to programmatically conduct security assessment for this recommendation</t>
  </si>
  <si>
    <t>The number of methods required to reset is set to 2.</t>
  </si>
  <si>
    <t>The number of methods required to reset is not set to 2.</t>
  </si>
  <si>
    <t>HAC64</t>
  </si>
  <si>
    <t>HAC46: Multi-factor authentication is not required for internal privileged and non-privileged access</t>
  </si>
  <si>
    <t>A Self-service Password Reset (SSPR) through Azure Multi-factor Authentication (MFA) ensures the user's identity is confirmed using two separate methods of identification. With multiple methods set, an attacker would have to compromise both methods before they could maliciously reset a user's password.</t>
  </si>
  <si>
    <t>From Azure Portal
From Azure Portal
1) From Azure Home select the Portal Menu
2) Select Azure Active Directory
3) Then Users
4) Select Password reset
5) Then Authentication methods
6) Set the Number of methods required to reset to 2
Please note that at this point of time, there is no Azure CLI or other API commands available to programmatically conduct security configuration for this recommendation.</t>
  </si>
  <si>
    <t>Set the number of methods required to reset to 2. One method to accomplish the recommended state is to execute the following:
From Azure Portal
1) From Azure Home select the Portal Menu
2) Select Azure Active Directory
3) Then Users
4) Select Password reset
5) Then Authentication methods
6) Set the Number of methods required to reset to 2
Please note that at this point of time, there is no Azure CLI or other API commands available to programmatically conduct security configuration for this recommendation.</t>
  </si>
  <si>
    <t>To close this finding, please provide screenshot showing number of methods required to reset is set to 2 with the agency's CAP.</t>
  </si>
  <si>
    <t>AZURE-04</t>
  </si>
  <si>
    <t>Set Custom Bad Password List to Enforce for your Organization</t>
  </si>
  <si>
    <t>Microsoft Azure creates a default bad password policy that is already applied to Azure administrative and normal user accounts. This is not applied to user accounts that are synced from an on-premise Active Directory unless Azure AD Connect is used and you enable EnforceCloudPasswordPolicyForPasswordSyncedUsers.
Please see the list in default values on the specifics of this policy.</t>
  </si>
  <si>
    <t>From Azure Portal
1) From Azure Home select the Portal Menu
2) Select Azure Active directory in the menu that opens, and then Security.
3) Under Management select Authentication then Password Protection.
4) Ensure Enforce custom list is set to Yes.
5) Scroll through the list to view the enforced passwords.
Please note that at this point of time, there is no Azure CLI or other API commands available to programmatically conduct security assessment for this recommendation.</t>
  </si>
  <si>
    <t>A Custom Bad Password List is set to Enforce for your Organization.</t>
  </si>
  <si>
    <t>A Custom Bad Password List is not set to Enforce for your Organization.</t>
  </si>
  <si>
    <t>HAPW12: Passwords do not meet complexity requirements</t>
  </si>
  <si>
    <t>Enabling this gives your organization further customization on what secure passwords are allowed. Setting a bad password list enables your organization to fine-tune its password policy further, depending on your needs. Removing easy-to-guess passwords increases the security of access to your Azure resources.</t>
  </si>
  <si>
    <t>From Azure Portal
1) From Azure Home select the Portal Menu
2) Select Azure Active Directory in the menu that opens, and then Security.
3) Under Management select Authentication, then Password Protection.
4) Set the Enforce custom list to Yes.
5) Double click the custom password list to add a string.
Please note that at this point of time, there is no Azure CLI or other API commands available to programmatically conduct security configuration for this recommendation.</t>
  </si>
  <si>
    <t>Set Custom Bad Password List to Enforce for your Organization. One method to accomplish the recommended state is to execute the following:
From Azure Portal
1) From Azure Home select the Portal Menu
2) Select Azure Active Directory in the menu that opens, and then Security.
3) Under Management select Authentication, then Password Protection.
4) Set the Enforce custom list to Yes.
5) Double click the custom password list to add a string.
Please note that at this point of time, there is no Azure CLI or other API commands available to programmatically conduct security configuration for this recommendation.</t>
  </si>
  <si>
    <t>AZURE-05</t>
  </si>
  <si>
    <t>Ensure that Number of days before users are asked to re-confirm their authentication information is not set to 0</t>
  </si>
  <si>
    <t>Ensure that the number of days before users are asked to re-confirm their authentication information is not set to 0.</t>
  </si>
  <si>
    <t>From Azure Portal
1) From Azure Home select the Portal Menu
2) Select Azure Active Directory
3) Then Users
4) Select Password reset
5) Then Registration
Ensure that Number of days before users are asked to re-confirm their authentication information is not set to 0
Please note that at this point of time, there is no API/CLI mechanism available to programmatically conduct security assessment for this recommendation.</t>
  </si>
  <si>
    <t>The number of days before users are asked to re-confirm their authentication information is not set to 0.</t>
  </si>
  <si>
    <t>The Number of days before users are asked to re-confirm their authentication information is set to 0.</t>
  </si>
  <si>
    <t>HPW100</t>
  </si>
  <si>
    <t>HPW100: Other</t>
  </si>
  <si>
    <t>This setting is necessary if you have setup 'Require users to register when signing in option'. If authentication re-confirmation is disabled, registered users will never be prompted to re-confirm their existing authentication information. If the authentication information for a user changes, such as a phone number or email, then the password reset information for that user reverts to the previously registered authentication information.</t>
  </si>
  <si>
    <t>From Azure Portal
1) From Azure Home select the Portal Menu
2) Select Azure Active Directory
3) Then Users
4) Select Password reset
5) Then Registration
6) Set the Number of days before users are asked to re-confirm their authentication information to your organization-defined frequency.
Please note that at this point of time, there is no Azure CLI or other API commands available to programmatically conduct security configuration for this recommendation.</t>
  </si>
  <si>
    <t>Ensure that Number of days before users are asked to re-confirm their authentication information is not set to 0. One method to accomplish the recommended state is to execute the following:
From Azure Portal
1) From Azure Home select the Portal Menu
2) Select Azure Active Directory
3) Then Users
4) Select Password reset
5) Then Registration
6) Set the Number of days before users are asked to re-confirm their authentication information to your organization-defined frequency.
Please note that at this point of time, there is no Azure CLI or other API commands available to programmatically conduct security configuration for this recommendation.</t>
  </si>
  <si>
    <t>AZURE-06</t>
  </si>
  <si>
    <t>Set Notify users on password resets to Yes</t>
  </si>
  <si>
    <t>Ensure that users are notified on their primary and secondary emails on password resets.</t>
  </si>
  <si>
    <t>From Azure Portal
1) From Azure Home select the Portal Menu
2) Select Azure Active Directory
3) Select Users
4) Go to Password reset
5) Go to Notification
Ensure that Notify users on password resets? is set to Yes
Please note that at this point of time, there is no API/CLI mechanism available to programmatically conduct security assessment for this recommendation.</t>
  </si>
  <si>
    <t>The Notify users on password resets is set to Yes.</t>
  </si>
  <si>
    <t>Notify users on password resets is not set to Yes.</t>
  </si>
  <si>
    <t>HPW7</t>
  </si>
  <si>
    <t>HPW7: Password change notification is not sufficient</t>
  </si>
  <si>
    <t>User notification on password reset is a passive way of confirming password reset activity. It helps the user to recognize unauthorized password reset activities.</t>
  </si>
  <si>
    <t>From Azure Portal
1) From Azure Home select the Portal Menu
2) Select Azure Active Directory
3) Select Users
4) Select Password reset
5) Select Notification
6) Set Notify users on password resets? to Yes
Please note that at this point of time, there is no Azure CLI or other API commands available to programmatically conduct security configuration for this recommendation.</t>
  </si>
  <si>
    <t>Set Notify users on password resets to Yes. One method to accomplish the recommended state is to execute the following:
From Azure Portal
1) From Azure Home select the Portal Menu
2) Select Azure Active Directory
3) Select Users
4) Select Password reset
5) Select Notification
6) Set Notify users on password resets? to Yes
Please note that at this point of time, there is no Azure CLI or other API commands available to programmatically conduct security configuration for this recommendation.</t>
  </si>
  <si>
    <t>AZURE-07</t>
  </si>
  <si>
    <t>Set Notify all admins when other admins reset their password to Yes</t>
  </si>
  <si>
    <t>Ensure that all administrators are notified if any other administrator resets their password.</t>
  </si>
  <si>
    <t>From Azure Portal
1) From Azure Home select the Portal Menu
2) Select Azure Active Directory
3) Then Users
4) Select Password reset
5) Then Notification
Ensure that notify all admins when other admins reset their password? is set to Yes
Please note that at this point of time, there is no API/CLI mechanism available to programmatically conduct security assessment for this recommendation.</t>
  </si>
  <si>
    <t>The Notify all admins when other admins reset their password is set to Yes.</t>
  </si>
  <si>
    <t>Notify all admins when other admins reset their password is not set to Yes.</t>
  </si>
  <si>
    <t>Administrator accounts are sensitive. Any password reset activity notification, when sent to all administrators, ensures that all administrators can passively confirm if such a reset is a common pattern within their group. For example, if all administrators change their password every 30 days, any password reset activity before that may require administrator(s) to evaluate any unusual activity and confirm its origin.</t>
  </si>
  <si>
    <t>From Azure Portal
1) From Azure Home select the Portal Menu
2) Select Azure Active Directory
3) Then Users
4) Select Password reset
5) Then Notification
6) Set Notify all admins when other admins reset their password? to Yes
Please note that at this point of time, there is no Azure CLI or other API commands available to programmatically conduct security configuration for this recommendation.</t>
  </si>
  <si>
    <t>Set Notify all admins when other admins reset their password to Yes. One method to accomplish the recommended state is to execute the following:
From Azure Portal
1) From Azure Home select the Portal Menu
2) Select Azure Active Directory
3) Then Users
4) Select Password reset
5) Then Notification
6) Set Notify all admins when other admins reset their password? to Yes
Please note that at this point of time, there is no Azure CLI or other API commands available to programmatically conduct security configuration for this recommendation.</t>
  </si>
  <si>
    <t>AZURE-08</t>
  </si>
  <si>
    <t>CM-8</t>
  </si>
  <si>
    <t xml:space="preserve">Information System Component Inventory </t>
  </si>
  <si>
    <t>Set Users can consent to apps accessing company data on their behalf to No</t>
  </si>
  <si>
    <t>Require administrators to provide consent for the apps before use.</t>
  </si>
  <si>
    <t>From Azure Portal
1) From Azure Home select the Portal Menu
2) Select Azure Active Directory
3) Then Users
4) Select User settings
5) Then on Manage how end users launch and view their applications
6) Under the Enterprise applications heading ensure that Users can consent to apps accessing company data on their behalf is set to No
Please note that at this point of time, there is no Azure CLI or other API commands available to programmatically conduct security assessment for this recommendation.
From PowerShell
Connect-MsolService
Get-MsolCompanyInformation | Select-Object UsersPermissionToUserConsentToAppEnabled
Command should return UsersPermissionToUserConsentToAppEnabled with the value of False</t>
  </si>
  <si>
    <t>The Users can consent to apps accessing company data on their behalf is set to No.</t>
  </si>
  <si>
    <t>Users can consent to apps accessing company data on their behalf is not set to No.</t>
  </si>
  <si>
    <t>Unless Azure Active Directory is running as an identity provider for third-party applications, do not allow users to use their identity outside of the cloud environment. User profiles contain private information such as phone numbers and email addresses which could then be sold off to other third parties without requiring any further consent from the user.</t>
  </si>
  <si>
    <t>From Azure Portal
1) From Azure Home select the Portal Menu
2) Select Azure Active Directory
3) Then Users
4) Select User settings
5) Then Manage how end users launch and view their applications
6) Under the Enterprise applications heading, set Users can consent to apps accessing company data on their behalf to No</t>
  </si>
  <si>
    <t>Set Users can consent to apps accessing company data on their behalf to No. One method to accomplish the recommended state is to execute the following:
From Azure Portal
1) From Azure Home select the Portal Menu
2) Select Azure Active Directory
3) Then Users
4) Select User settings
5) Then Manage how end users launch and view their applications
6) Under the Enterprise applications heading, set Users can consent to apps accessing company data on their behalf to No</t>
  </si>
  <si>
    <t>To close this finding, please provide screenshot showing users can consent to apps accessing company data on their behalf is set to No with the agency's CAP.</t>
  </si>
  <si>
    <t>AZURE-09</t>
  </si>
  <si>
    <t>Set Users can add gallery apps to My Apps to No</t>
  </si>
  <si>
    <t>From Azure Portal
1) From Azure Home select the Portal Menu
2) Select Azure Active Directory
3) Then Users
4) Select User settings
5) Then Manage how end users launch and view their applications, and ensure that Users can add gallery apps to My Apps is set to No
Please note that at this point of time, there is no API/CLI mechanism available to programmatically conduct security assessment for this recommendation.</t>
  </si>
  <si>
    <t xml:space="preserve">The Users can add gallery apps to My Apps is set to No. </t>
  </si>
  <si>
    <t xml:space="preserve">The Users can add gallery apps to My Apps is not set to No. </t>
  </si>
  <si>
    <t>Unless Azure Active Directory is running as an identity provider for third-party applications, do not allow users to use their identity outside of your cloud environment. User profiles contain private information such as phone numbers and email addresses which could then be sold off to other third parties without requiring any further consent from the user.</t>
  </si>
  <si>
    <t>From Azure Portal
Please note that at this point of time, there is no Azure CLI or other API commands available to programmatically conduct security configuration for this recommendation.
1) From Azure Home select the Portal Menu
2) Select Azure Active Directory
3) Then Users
4) Select User settings
5) Then Manage how end users launch and view their applications
6) Set Users can add gallery apps to My Apps to No</t>
  </si>
  <si>
    <t>Set Users can add gallery apps to My Apps to No. One method to accomplish the recommended state is to execute the following:
From Azure Portal
Please note that at this point of time, there is no Azure CLI or other API commands available to programmatically conduct security configuration for this recommendation.
1) From Azure Home select the Portal Menu
2) Select Azure Active Directory
3) Then Users
4) Select User settings
5) Then Manage how end users launch and view their applications
6) Set Users can add gallery apps to My Apps to No</t>
  </si>
  <si>
    <t>To close this finding, please provide screenshot showing users can add gallery apps to My Apps is set to No with the agency's CAP.</t>
  </si>
  <si>
    <t>AZURE-10</t>
  </si>
  <si>
    <t>Set the Users Can Register Applications to No</t>
  </si>
  <si>
    <t>Require administrators or appropriately delegated users to register third-party applications.</t>
  </si>
  <si>
    <t>From Azure Portal
1) From Azure Home select the Portal Menu
2) Select Azure Active Directory
3) Then Users
4) Go to User settings, ensure that Users can register applications is set to No
Please note that at this point of time, there is no Azure CLI or other API commands available to programmatically conduct security assessment for this recommendation.
From PowerShell
Connect-MsolService
Get-MsolCompanyInformation | Select-Object UsersPermissionToCreateLOBAppsEnabled
Command should return UsersPermissionToCreateLOBAppsEnabled with the value of False</t>
  </si>
  <si>
    <t>The Users can add gallery apps to My Apps is set to No.</t>
  </si>
  <si>
    <t>The Users can add gallery apps to My Apps is not set to No.</t>
  </si>
  <si>
    <t>It is recommended to only allow an administrator to register custom-developed applications. This ensures that the application undergoes a formal security review and approval process prior to exposing Azure Active Directory data. Certain users like developers or other high-request users may also be delegated permissions to prevent them from waiting on an administrative user. Your organization should review your policies and decide your needs.</t>
  </si>
  <si>
    <t>From Azure Portal
1) From Azure Home select the Portal Menu
2) Select Azure Active Directory
3) Then Users
4) Select User settings, set Users can register applications to No
Please note that at this point of time, there is no Azure CLI or other API commands available to programmatically conduct security configuration for this recommendation.
From PowerShell
Connect-MsolService
Set-MsolCompanyInformation -UsersPermissionToCreateLOBAppsEnabled $False</t>
  </si>
  <si>
    <t>Set the Users Can Register Applications to No. One method to accomplish the recommended state is to execute the following:
From Azure Portal
1) From Azure Home select the Portal Menu
2) Select Azure Active Directory
3) Then Users
4) Select User settings, set Users can register applications to No
Please note that at this point of time, there is no Azure CLI or other API commands available to programmatically conduct security configuration for this recommendation.
From PowerShell
Connect-MsolService
Set-MsolCompanyInformation -UsersPermissionToCreateLOBAppsEnabled $False</t>
  </si>
  <si>
    <t>AZURE-11</t>
  </si>
  <si>
    <t>Set Guest users access restrictions to Guest user access is restricted to properties and memberships of their own directory objects</t>
  </si>
  <si>
    <t>Limit guest user permissions.</t>
  </si>
  <si>
    <t>From Azure Portal
1) From Azure Home select the Portal Menu
2) Select Azure Active Directory
3) Then External Identities
4) Select External collaboration settings
5) Under Guest user access, ensure that Guest user access restrictions  is set to Guest user access is restricted to properties and memberships of their own directory objects
From PowerShell
Enter the following Get-AzureADMSAuthorizationPolicy
Which will give a result like:
Id : authorizationPolicy
OdataType :
Description : Used to manage authorization related settings across the company.
DisplayName : Authorization Policy
EnabledPreviewFeatures : {}
GuestUserRoleId : 10dae51f-b6af-4016-8d66-8c2a99b929b3
PermissionGrantPolicyIdsAssignedToDefaultUserRole : {user-default-legacy}
If the GuestUserRoleID property does not equal 2af84b1e-32c8-42b7-82bc-daa82404023b then it is not set to most restrictive.</t>
  </si>
  <si>
    <t xml:space="preserve">The Guest users access restrictions is set to Guest user access is restricted to properties and memberships of their own directory objects. </t>
  </si>
  <si>
    <t xml:space="preserve">The Guest users access restrictions is not set to Guest user access is restricted to properties and memberships of their own directory objects. </t>
  </si>
  <si>
    <t>HAC59</t>
  </si>
  <si>
    <t>HAC59: The guest account has improper access to data and/or resources</t>
  </si>
  <si>
    <t>Limiting guest access ensures that guest accounts do not have permission for certain directory tasks, such as enumerating users, groups or other directory resources, and cannot be assigned to administrative roles in your directory. Guest access has three levels of restriction.
1. Guest users have the same access as members (most inclusive),
2. Guest users have limited access to properties and memberships of directory objects (default value),
3. Guest user access is restricted to properties and memberships of their own directory objects (most restrictive).
The recommended option is the 3rd, most restrictive: "Guest user access is restricted to their own directory object".</t>
  </si>
  <si>
    <t>From Azure Portal
1) From Azure Home select the Portal Menu
2) Select Azure Active Directory
3) Then External Identities
4) Select External collaboration settings
5) Under Guest user access, change Guest user access restrictions to be Guest user access is restricted to properties and memberships of their own directory objects
From PowerShell
From a PowerShell session enter Set-AzureADMSAuthorizationPolicy -GuestUserRoleId 2af84b1e-32c8-42b7-82bc-daa82404023b
Check that the setting was applied by entering Get-AzureADMSAuthorizationPolicy 
Make certain that the GuestUserRoleId is equal to the earlier entered value of 2af84b1e-32c8-42b7-82bc-daa82404023b.</t>
  </si>
  <si>
    <t>Set Guest users access restrictions to Guest user access is restricted to properties and memberships of their own directory objects. One method to accomplish the recommended state is to execute the following:
From Azure Portal
1) From Azure Home select the Portal Menu
2) Select Azure Active Directory
3) Then External Identities
4) Select External collaboration settings
5) Under Guest user access, change Guest user access restrictions to be Guest user access is restricted to properties and memberships of their own directory objects</t>
  </si>
  <si>
    <t>To close this finding, please provide screenshot showing guest users access restrictions is set to Guest user access is restricted to properties and memberships of their own directory objects with the agency's CAP.</t>
  </si>
  <si>
    <t>AZURE-12</t>
  </si>
  <si>
    <t>Set Restrict access to Azure AD administration portal to Yes</t>
  </si>
  <si>
    <t>Restrict access to the Azure AD administration portal to administrators only.
**NOTE**: This only affects access to the Azure AD administrator's web portal. This setting does not prohibit privileged users from using other methods such as Rest API or PowerShell to obtain sensitive information from Azure AD.</t>
  </si>
  <si>
    <t>From Azure Portal
1) From Azure Home select the Portal Menu
2) Select Azure Active Directory
3) Then Users
4) Select User settings
Ensure that Restrict access to Azure AD administration portal is set to Yes
Please note that at this point of time, there is no Azure CLI or other API commands available to programmatically conduct security assessment for this recommendation.</t>
  </si>
  <si>
    <t>The restrict access to Azure AD administration portal is set to Yes.</t>
  </si>
  <si>
    <t>The restrict access to Azure AD administration portal is not set to Yes.</t>
  </si>
  <si>
    <t>The Azure AD administrative portal has sensitive data and permission settings. All non-administrators should be prohibited from accessing any Azure AD data in the administration portal to avoid exposure.</t>
  </si>
  <si>
    <t>From Azure Portal
1) From Azure Home select the Portal Menu
2) Select Azure Active Directory
3) Then Users
4) Select User settings
5) Set Restrict access to Azure AD administration portal to Yes
Please note that at this point of time, there is no Azure CLI or other API commands available to programmatically conduct security configuration for this recommendation.</t>
  </si>
  <si>
    <t>Set Restrict access to Azure AD administration portal to Yes. One method to accomplish the recommended state is to execute the following:
From Azure Portal
1) From Azure Home select the Portal Menu
2) Select Azure Active Directory
3) Then Users
4) Select User settings
5) Set Restrict access to Azure AD administration portal to Yes
Please note that at this point of time, there is no Azure CLI or other API commands available to programmatically conduct security configuration for this recommendation.</t>
  </si>
  <si>
    <t>To close this finding, please provide screenshot showing restrict access to Azure AD administration portal is set to Yes with the agency's CAP.</t>
  </si>
  <si>
    <t>AZURE-13</t>
  </si>
  <si>
    <t>Set Require Multi-Factor Authentication to register or join devices with Azure AD to Yes</t>
  </si>
  <si>
    <t>Joining or registering devices to the active directory should require Multi-factor authentication.</t>
  </si>
  <si>
    <t>From Azure Portal
1) From Azure Home select the Portal Menu
2) Select Azure Active Directory
3) Then Devices
4) Select Device settings
Ensure that Require Multi-Factor Authentication to register or join devices with Azure AD is set to Yes
Please note that at this point of time, there is no API/CLI mechanism available to programmatically conduct security assessment for this recommendation.</t>
  </si>
  <si>
    <t>Require Multi-Factor Authentication to register or join devices with Azure AD is set to Yes.</t>
  </si>
  <si>
    <t>Require Multi-Factor Authentication to register or join devices with Azure AD is not set to Yes.</t>
  </si>
  <si>
    <t>HAC64: Multi-factor authentication is not required for internal privileged and non-privileged access</t>
  </si>
  <si>
    <t>1.22</t>
  </si>
  <si>
    <t>Multi-factor authentication is recommended when adding devices to Azure AD. When set to `Yes`, users who are adding devices from the internet must first use the second method of authentication before their device is successfully added to the directory. This ensures that rogue devices are not added to the domain using a compromised user account. _Note:_ Some Microsoft documentation suggests to use conditional access policies for joining a domain from certain whitelisted networks or devices. Even with these in place, using Multi-Factor Authentication is still recommended, as it creates a process for review before joining the domain.</t>
  </si>
  <si>
    <t>From Azure Portal
1) From Azure Home select the Portal Menu
2) Select Azure Active Directory
3) Then Devices
4) Select Device settings, then set Require Multi-Factor Authentication to register or join devices with Azure AD to Yes
Please note that at this point of time, there is no Azure CLI or other API commands available to programmatically conduct security configuration for this recommendation.</t>
  </si>
  <si>
    <t>Set Require Multi-Factor Authentication to register or join devices with Azure AD to Yes. One method to accomplish the recommended state is to execute the following:
From Azure Portal
1) From Azure Home select the Portal Menu
2) Select Azure Active Directory
3) Then Devices
4) Select Device settings, then set Require Multi-Factor Authentication to register or join devices with Azure AD to Yes</t>
  </si>
  <si>
    <t>To close this finding, please provide screenshot showing require Multi-Factor Authentication to register or join devices with Azure AD is set to Yes with the agency's CAP.</t>
  </si>
  <si>
    <t>AZURE-14</t>
  </si>
  <si>
    <t>Ensure that no custom subscription owner roles are created</t>
  </si>
  <si>
    <t>Subscription ownership should not include permission to create custom owner roles. The principle of least privilege should be followed and only necessary privileges should be assigned instead of allowing full administrative access.</t>
  </si>
  <si>
    <t>From Azure Portal
1) From Azure Home select Subscriptions under Navigate
2) From Azure Home select the Portal Menu
3) Select in the left column Access control (IAM)
4) In the row select of filters Role:, then the # Displayed
5) In the list of checkmarks deselect Show all to display no roles.
6) Search for Owner or select it if it already displayed to show only users with the Owner role
7) Audit this list for accounts with the Owner Role.
From Azure CLI
az role definition list
Check for entries with assignableScope of / or a subscription, and an action of 
Verify the usage and impact of removing the role identified
From PowerShell
Connect-AzAccount
Get-AzRoleDefinition |Where-Object {($_.IsCustom -eq $true) -and ($_.Name -like "Owner")}
Review output for each returned roles AssignableScopes value for / or the current subscription, and Actions containing the * wildcard character.</t>
  </si>
  <si>
    <t>No custom subscription owner roles are created.</t>
  </si>
  <si>
    <t>Custom subscription owner roles are created.</t>
  </si>
  <si>
    <t>HAC61</t>
  </si>
  <si>
    <t>HAC61: User rights and permissions are not adequately configured</t>
  </si>
  <si>
    <t>1.23</t>
  </si>
  <si>
    <t>Classic subscription admin roles offer basic access management and include Account Administrator, Service Administrator, and Co-Administrators. It is recommended the least necessary permissions be given initially. Permissions can be added as needed by the account holder. This ensures the account holder cannot perform actions which were not intended.</t>
  </si>
  <si>
    <t>From Azure Portal
1) From Azure Home select the Portal Menu
2) Select Subscriptions under Navigate
3) Select in the left column Access control (IAM)
4) In the row select of filters Role:, then the # Displayed
5) In the list of checkmarks deselect Show all to display no roles.
6) Search for Owner or select it if it already displayed to show only users with the Owner role
7) To remove this permission from a user, select the checkbox under the Owner
8) In the top row, select Remove X
9) Select Yes
From Azure CLI
az role definition list
Check for entries with assignableScope of / or a subscription, and an action of *
Verify the usage and impact of removing the role identified
az role definition delete --name "rolename"</t>
  </si>
  <si>
    <t>Ensure that no custom subscription owner roles are created. One method to accomplish the recommended state is to execute the following:
From Azure Portal
1) From Azure Home select the Portal Menu
2) Select Subscriptions under Navigate
3) Select in the left column Access control (IAM)
4) In the row select of filters Role:, then the # Displayed
5) In the list of checkmarks deselect Show all to display no roles.
6) Search for Owner or select it if it already displayed to show only users with the Owner role
7) To remove this permission from a user, select the checkbox under the Owner
8) In the top row, select Remove X
9) Select Yes
From Azure CLI
az role definition list
Check for entries with assignableScope of / or a subscription, and an action of *
Verify the usage and impact of removing the role identified
az role definition delete --name "rolename"</t>
  </si>
  <si>
    <t>AZURE-15</t>
  </si>
  <si>
    <t>CM-7</t>
  </si>
  <si>
    <t>Least Functionality</t>
  </si>
  <si>
    <t>Ensure Security defaults is enabled on Azure active directory</t>
  </si>
  <si>
    <t>Security defaults in Azure Active Directory (Azure AD) make it easier to be secure and help protect your organization. Security defaults contain preconfigured security settings for common attacks.
Microsoft is making security defaults available to everyone. The goal is to ensure that all organizations have a basic level of security enabled at no extra cost. You may turn on security defaults in the Azure portal.</t>
  </si>
  <si>
    <t>From Azure Portal
To ensure security defaults is enabled in your directory:
1) From Azure Home select the Portal Menu.
2) Browse to Azure Active Directory &gt; Properties.
3) Select Manage security defaults.
4) Verify the Enable security defaults toggle is Yes.
Please note that at this point of time, there is no Azure CLI or other API commands available to programmatically conduct security assessment for this recommendation.</t>
  </si>
  <si>
    <t>Security defaults is enabled on Azure active directory.</t>
  </si>
  <si>
    <t>Security defaults is not enabled on Azure active directory.</t>
  </si>
  <si>
    <t>Security defaults provide secure default settings that we manage on behalf of organizations to keep customers safe until they are ready to manage their own identity security settings.
For example, doing the following:
- Requiring all users and admins to register for MFA.
- Challenging users with MFA - mostly when they show up on a new device or app, but more often for critical roles and tasks.
- Disabling authentication from legacy authentication clients, which can’t do MFA.</t>
  </si>
  <si>
    <t>From Azure Portal
To enable security defaults in your directory:
1) From Azure Home select the Portal Menu.
2) Browse to Azure Active Directory &gt; Properties
3) Select Manage security defaults
4) Set the Enable security defaults toggle to Yes
5) Select Save
Please note that at this point of time, there is no Azure CLI or other API commands available to programmatically conduct security configuration for this recommendation.</t>
  </si>
  <si>
    <t>Ensure Security defaults is enabled on Azure active directory. One method to accomplish the recommended state is to execute the following:
From Azure Portal
To enable security defaults in your directory:
1) From Azure Home select the Portal Menu.
2) Browse to Azure Active Directory &gt; Properties
3) Select Manage security defaults
4) Set the Enable security defaults toggle to Yes
5) Select Save
Please note that at this point of time, there is no Azure CLI or other API commands available to programmatically conduct security configuration for this recommendation.</t>
  </si>
  <si>
    <t>To close this finding, please provide screenshot showing security defaults is enabled on Azure active directory with the agency's CAP.</t>
  </si>
  <si>
    <t>AZURE-16</t>
  </si>
  <si>
    <t>Enable Multi-Factor Auth Status for all privileged users</t>
  </si>
  <si>
    <t>Enable multi-factor authentication for all roles, groups, and users that have write access or permissions to Azure resources. These include custom created objects or built-in roles such as;
- Service Co-Administrators
- Subscription Owners
- Contributors</t>
  </si>
  <si>
    <t>From Azure Portal
1) From Azure Home select the Portal Menu
2) Select the Azure Active Directory blade
3) Then Users
4) All Users
5) Click on the Per-User MFA button in the top row menu
Ensure that MULTI-FACTOR AUTH STATUS is Enabled for all users who are Service Co-Administrators, Owners, OR Contributors.
From REST API
For Every Subscription, For Every Tenant 
Step 1: Identify Users with Administrative Access 
1) List All Users Using Microsoft Graph API: 
GET https://graph.microsoft.com/v1.0/users
Capture id and corresponding userPrincipalName ($uid, $userPrincipalName) 
2) List all Role Definitions Using Azure management API: 
https://management.azure.com/subscriptions/:subscriptionId/providers/Microsoft.Authorization/roleDefinitions?api-version=2017-05-01
Capture Role Definition IDs/Name ($name) and role names ($properties/roleName) where "properties/roleName" contains (Owner or *contributor or admin ) 
3) List All Role Assignments (Mappings $A.uid to $B.name) Using Azure Management API: 
GET https://management.azure.com/subscriptions/:subscriptionId/providers/Microsoft.Authorization/roleassignments?api-version=2017-10-01-preview
Find all administrative roles ($B.name) in "Properties/roleDefinitionId" mapped with user ids ($A.id) in "Properties/principalId" where "Properties/principalType" == "User" 
4) Now Match ($CProperties/principalId) with $A.uid and get $A.userPrincipalName save this as D.userPrincipalName
Step 2:
Run MSOL PowerShell command: 
Get-MsolUser -All | where {$_.StrongAuthenticationMethods.Count -eq 0} | Select-Object -Property UserPrincipalName
If the output contains any of the $D.userPrincipalName, then this recommendation is non-compliant.
Please note that at the time of writing, there is no API, Azure CLI or PowerShell mechanism available to programmatically conduct security assessment or remediation for this recommendation. The only option is MSOL.</t>
  </si>
  <si>
    <t>Multi-Factor Auth Status is enabled for all privileged users.</t>
  </si>
  <si>
    <t>Multi-Factor Auth Status is not enabled for all privileged users.</t>
  </si>
  <si>
    <t>HAC65</t>
  </si>
  <si>
    <t>HCA65: Multi-factor authentication is not required for internal privileged access</t>
  </si>
  <si>
    <t>Multi-factor authentication requires an individual to present a minimum of two separate forms of authentication before access is granted. Multi-factor authentication provides additional assurance that the individual attempting to gain access is who they claim to be. With multi-factor authentication, an attacker would need to compromise at least two different authentication mechanisms, increasing the difficulty of compromise and thus reducing the risk.</t>
  </si>
  <si>
    <t>From Azure Portal
1 From Azure Home select the Portal Menu
2) Select Azure Active Directory blade
3) Then Users
4) Select All Users
5) Click on the Per-User MFA button in the top row menu
6) Select each user individually with the role Service Co-Administrators, Owners, OR Contributors in the column MULTI-FACTOR AUTH STATUS
In the information box on the right side under the title quick steps click enable
Other Options within Azure Portal
Follow Microsoft Azure documentation and enable multi-factor authentication in your environment.
[https://docs.microsoft.com/en-us/azure/active-directory/authentication/tutorial-enable-azure-mfa](https://docs.microsoft.com/en-us/azure/active-directory/authentication/tutorial-enable-azure-mfa)
Enabling and configuring MFA with conditional access policy is a multi-step process. Here are some additional resources on the process within Azure AD to enable multi-factor authentication for users within your subscriptions with conditional access policy.
[https://docs.microsoft.com/en-us/azure/active-directory/conditional-access/howto-conditional-access-policy-admin-mfa](https://docs.microsoft.com/en-us/azure/active-directory/conditional-access/howto-conditional-access-policy-admin-mfa)
[https://docs.microsoft.com/en-us/azure/active-directory/authentication/howto-mfa-getstarted#enable-multi-factor-authentication-with-conditional-access](https://docs.microsoft.com/en-us/azure/active-directory/authentication/howto-mfa-getstarted#enable-multi-factor-authentication-with-conditional-access)
[https://docs.microsoft.com/en-us/azure/active-directory/authentication/howto-mfa-mfasettings](https://docs.microsoft.com/en-us/azure/active-directory/authentication/howto-mfa-mfasettings)
Please note that at the time of writing, there is no API, Azure CLI or PowerShell mechanism available to programmatically conduct security assessment or remediation for this recommendation. The only option is MSOL.</t>
  </si>
  <si>
    <t xml:space="preserve">Enable Multi-Factor Auth Status for all privileged users. One method to accomplish the recommended state is to execute the following:
From Azure Portal
1 From Azure Home select the Portal Menu
2) Select Azure Active Directory blade
3) Then Users
4) Select All Users
5) Click on the Per-User MFA button in the top row menu
6) Select each user individually with the role Service Co-Administrators, Owners, OR Contributors in the column MULTI-FACTOR AUTH STATUS
In the information box on the right side under the title quick steps click enable
</t>
  </si>
  <si>
    <t>To close this finding, please provide screenshot showing Multi-Factor Auth Status is enabled for all privileged users with the agency's CAP.</t>
  </si>
  <si>
    <t>AZURE-17</t>
  </si>
  <si>
    <t>Enable Restore multi-factor authentication on all remembered devices</t>
  </si>
  <si>
    <t>.</t>
  </si>
  <si>
    <t>From Azure Portal
1) From Azure Home select the Portal Menu
2) Select the Azure Active Directory
3) Then Users
4) Select All Users
5) Click on Per-User MFA button on the top bar
6) Select User(s) and click on Manage user settings in the right column
Ensure that Restore multi-factor authentication on all remembered devices is enabled
Please note that at this point of time, there is no API/CLI mechanism available to programmatically conduct security assessment for this recommendation.</t>
  </si>
  <si>
    <t>Restore multi-factor authentication on all remembered devices is enabled.</t>
  </si>
  <si>
    <t>Restore multi-factor authentication on all remembered devices is not  enabled.</t>
  </si>
  <si>
    <t>Remembering Multi-Factor Authentication (MFA) for devices and browsers allows users to have the option to bypass MFA for a set number of days after performing a successful sign-in using MFA. This can enhance usability by minimizing the number of times a user may need to perform two-step verification on the same device.
However, if an account or device is compromised, remembering MFA for trusted devices may affect security. Hence, it is recommended that users not be allowed to bypass MFA.</t>
  </si>
  <si>
    <t>From Azure Portal
1) From Azure Home select the Portal Menu
2) Select Azure Active Directory
T3) hen Users
4) Select All Users
5) Click on Per-User MFA button on the top bar
6) Select User(s) and click on Manage user settings in the right column
7) Enable Restore multi-factor authentication on all remembered devices
Please note that at this point of time, there is no Azure CLI or other API commands available to programmatically conduct security configuration for this recommendation.</t>
  </si>
  <si>
    <t>Enable Restore multi-factor authentication on all remembered devices. One method to accomplish the recommended state is to execute the following:
From Azure Portal
1) From Azure Home select the Portal Menu
2) Select Azure Active Directory
T3) hen Users
4) Select All Users
5) Click on Per-User MFA button on the top bar
6) Select User(s) and click on Manage user settings in the right column
7) Enable Restore multi-factor authentication on all remembered devices</t>
  </si>
  <si>
    <t>To close this finding, please provide screenshot showing restore multi-factor authentication on all remembered devices is enabled with the agency's CAP.</t>
  </si>
  <si>
    <t>AZURE-18</t>
  </si>
  <si>
    <t>Ensure Trusted locations are defined</t>
  </si>
  <si>
    <t>Azure Active Directory Conditional Access allows an organization to configure `Named locations` and configure whether those locations are trusted or untrusted. These settings provide organizations the means to specify Geographical locations for use in conditional access policies, or define actual IP addresses and IP ranges and whether or not those IP addresses and/or ranges are trusted by the organization.</t>
  </si>
  <si>
    <t>From Azure Portal
1) In the Azure Portal, navigate to Azure AD Conditional Access
2) Click on Named locations
Ensure there are IP ranges location settings configured and marked as Trusted
From PowerShell
Get-AzureADMSNamedLocationPolicy
In the output from the above command, for each Named location group, make sure at least one entry contains the IsTrusted parameter with a value of True. Otherwise, if there is no output as a result of the above command or all of the entries contain the IsTrusted parameter with an empty value, a NULL value, or a value of False, the results are out of compliance with this check.</t>
  </si>
  <si>
    <t>Trusted locations are defined.</t>
  </si>
  <si>
    <t>Trusted locations are not  defined.</t>
  </si>
  <si>
    <t>1.2.1</t>
  </si>
  <si>
    <t>Defining trusted source IP addresses or ranges helps organizations create and enforce Conditional Access policies around those trusted or untrusted IP addresses and ranges. Users authenticating from trusted IP addresses and/or ranges may have less access restrictions or access requirements when compared to users that try to authenticate to Azure Active Directory from untrusted locations or untrusted source IP addresses/ranges.</t>
  </si>
  <si>
    <t>From Azure Portal
1) Navigate to the Azure AD Conditional Access Blade
2) Click on the Named locations blade
3) Within the Named locations blade, click on IP ranges location
4) Enter a name for this location setting in the Name text box
5) Click on the + sign
6) Add an IP Address Range in CIDR notation inside the text box that appears
7) Click on the **Add** button
8) Repeat steps 5 through 7 for each IP Range that needs to be added
9) If the information entered are trusted ranges, select the **Mark as trusted location** check box
10) Once finished, click on **Create**
From PowerShell
Create a new trusted IP-based Named location policy
[System.Collections.Generic.List1[Microsoft.Open.MSGraph.Model.IpRange]]$ipRanges = @()
$ipRanges.Add("&lt;first IP range in CIDR notation&gt;")
$ipRanges.Add("&lt;second IP range in CIDR notation&gt;")
$ipRanges.Add("&lt;third IP range in CIDR notation&gt;")
New-AzureADMSNamedLocationPolicy -OdataType "#microsoft.graph.ipNamedLocation" -DisplayName "&lt;name of IP Named location policy&gt; -IsTrusted $true -IpRanges $ipRanges
Set an existing IP-based Named location policy to trusted
Set-AzureADMSNamedLocationPolicy -PolicyId "&lt;ID of the policy&gt;" -OdataType "#microsoft.graph.ipNamedLocation" -IsTrusted $true</t>
  </si>
  <si>
    <t>Ensure Trusted locations are defined. One method to accomplish the recommended state is to execute the following:
From Azure Portal
1) Navigate to the Azure AD Conditional Access Blade
2) Click on the Named locations blade
3) Within the Named locations blade, click on IP ranges location
4) Enter a name for this location setting in the Name text box
5) Click on the + sign
6) Add an IP Address Range in CIDR notation inside the text box that appears
7) Click on the **Add** button
8) Repeat steps 5 through 7 for each IP Range that needs to be added
9) If the information entered are trusted ranges, select the **Mark as trusted location** check box
10) Once finished, click on **Create**
From PowerShell
Create a new trusted IP-based Named location policy
[System.Collections.Generic.List1[Microsoft.Open.MSGraph.Model.IpRange]]$ipRanges = @()
$ipRanges.Add("&lt;first IP range in CIDR notation&gt;")
$ipRanges.Add("&lt;second IP range in CIDR notation&gt;")
$ipRanges.Add("&lt;third IP range in CIDR notation&gt;")
New-AzureADMSNamedLocationPolicy -OdataType "#microsoft.graph.ipNamedLocation" -DisplayName "&lt;name of IP Named location policy&gt; -IsTrusted $true -IpRanges $ipRanges
Set an existing IP-based Named location policy to trusted
Set-AzureADMSNamedLocationPolicy -PolicyId "&lt;ID of the policy&gt;" -OdataType "#microsoft.graph.ipNamedLocation" -IsTrusted $true</t>
  </si>
  <si>
    <t xml:space="preserve"> To close this finding, please provide screenshot showing trusted locations are defined with the agency's CAP.</t>
  </si>
  <si>
    <t>AZURE-19</t>
  </si>
  <si>
    <t>Ensure that an exclusionary Geographic Access Policy is considered</t>
  </si>
  <si>
    <t>**CAUTION**: If these policies are created without first auditing and testing the result, misconfiguration can potentially lock out administrators or create undesired access issues.
Conditional Access Policies can be used to block access from geographic locations that are deemed out-of-scope for your organization or application. The scope and variables for this policy should be carefully examined and defined.</t>
  </si>
  <si>
    <t>From Azure Portal
1) From Azure Home open the Portal menu in the top left, and select Azure Active Directory.
2) Scroll down in the menu on the left, and select Security.
3)Select on the left side Conditional Access.
4) Select the policy you wish to audit, then:Under Assignments, Review the Users and Groups for the personnel the policy will apply to
Under Assignments, Review the Cloud apps or actions for the systems the policy will apply to
Under Conditions, Review the Include locations for those that should be **blocked**
Under Conditions, Review the Exclude locations for those that should be allowed (Note: locations 5) set up in the previous recommendation for Trusted Location should be in the Exclude list.)
6) Under Access Controls &gt; Grant - Confirm that Block Access is selected.
From Azure CLI
As of this writing there are no subcommands for Conditional Access Policies within the Azure CLI
From PowerShell
$conditionalAccessPolicies = Get-AzureADMSConditionalAccessPolicy
foreach($policy in $conditionalAccessPolicies) {$policy | Select-Object @{N=Policy ID; E={$policy.id}}, @{N="Included Locations"; E={$policy.Conditions.Locations.IncludeLocations}}, @{N="Excluded Locations"; E={$policy.Conditions.Locations.ExcludeLocations}}, @{N="BuiltIn GrantControls"; E={$policy.GrantControls.BuiltInControls}}}
Make sure there is at least 1 row in the output of the above PowerShell command that contains Block under the Built-in GrantControls column and location IDs under the Included Locations and Excluded Locations columns. If not, a policy containing these options has not been created and is considered a finding.</t>
  </si>
  <si>
    <t xml:space="preserve">An exclusionary Geographic Access Policy is considered. </t>
  </si>
  <si>
    <t xml:space="preserve">An exclusionary Geographic Access Policy is not considered. </t>
  </si>
  <si>
    <t>1.2.2</t>
  </si>
  <si>
    <t>Conditional Access, when used as a deny list for the tenant or subscription, is able to prevent ingress or egress of traffic to countries that are outside of the scope of interest (e.g.: customers, suppliers) or jurisdiction of an organization. This is an effective way to prevent unnecessary and long-lasting exposure to international threats such as APTs.</t>
  </si>
  <si>
    <t>From Azure Portal
Part 1 of 2 - Create the policy and enable it in Report-only mode.
1) From Azure Home open the portal menu in the top left, and select Azure Active Directory.
2) Scroll down in the menu on the left, and select Security.
3) Select on the left side Conditional Access.
4) Click the + New policy button, then: 
5) Under Assignments, select Users and Groups then:
Under Include, select All users
Under Exclude, only select emergency access accounts and service accounts (**NOTE**: Service accounts are excluded here because service accounts are non-interactive and cannot complete MFA)
6) Under Assignments, select Cloud apps or actions then:
Under Include, select All cloud apps
Leave Exclude blank unless you have a well defined exception
7) Under Conditions:
Select Include, then add entries for locations for those that should be **blocked**
Select Exclude, then add entries for those that should be allowed (**IMPORTANT**: Ensure that all Trusted Locations are in the Exclude list.)
8) Under Access Controls, select Grant and Confirm that Block Access is selected.
9) Set Enable policy to Report-only and click Create.
NOTE: The policy is not yet live, since Report-only is being used to audit the effect of the policy.
Part 2 of 2 - Confirm that the policy is not blocking access that should be granted, then toggle to On.
1) With your policy now in report-only mode, return to the Azure Active Directory blade and click on Sign-ins.
2) Review the recent sign-in events - click an event then review the event details (specifically the Report-only tab) to ensure:
The sign-in event youre reviewing occurred **after** turning on the policy in report-only mode
The policy name from step 4 above is listed in the Policy Name column
The Result column for the new policy shows that the policy was Not applied (indicating the location origin was not blocked)
3) If the above conditions are present, navigate back to the policy name in Conditional Access and open it.
4) Toggle the policy from Report-only to On.
From PowerShell
First, set up the conditions objects values before updating an existing conditional access policy or before creating a new one. You may need to use additional PowerShell cmdlets to retrieve specific IDs such as the Get-AzureADMSNamedLocationPolicy which outputs the Location IDs for use with conditional access policies.
$conditions = New-Object -TypeName Microsoft.Open.MSGraph.Model.ConditionalAccessConditionSet
$conditions.Applications = New-Object -TypeName Microsoft.Open.MSGraph.Model.ConditionalAccessApplicationCondition
$conditions.Applications.IncludeApplications = &lt;"All" | "Office365" | "app ID" | @("app ID 1", "app ID 2", etc...&gt;
$conditions.Applications.ExcludeApplications = &lt;"Office365" | "app ID" | @("app ID 1", "app ID 2", etc...)&gt;
$conditions.Users = New-Object -TypeName Microsoft.Open.MSGraph.Model.ConditionalAccessUserCondition
$conditions.Users.IncludeUsers = &lt;"All" | "None" | "GuestsOrExternalUsers" | "Specific User ID" | @("User ID 1", "User ID 2", etc.)&gt;
$conditions.Users.ExcludeUsers = &lt;"GuestsOrExternalUsers" | "Specific User ID" | @("User ID 1", "User ID 2", etc.)&gt;
$conditions.Users.IncludeGroups = &lt;"group ID" | "All" | @("Group ID 1", "Group ID 2", etc...)&gt;
$conditions.Users.ExcludeGroups = &lt;"group ID" | @("Group ID 1", "Group ID 2", etc...)&gt;
$conditions.Users.IncludeRoles = &lt;"Role ID" | "All" | @("Role ID 1", "Role ID 2", etc...)&gt;
$conditions.Users.ExcludeRoles = &lt;"Role ID" | @("Role ID 1", "Role ID 2", etc...)&gt;
$conditions.Locations = New-Object -TypeName Microsoft.Open.MSGraph.Model.ConditionalAccessLocationCondition
$conditions.Locations.IncludeLocations = &lt;"Location ID" | @("Location ID 1", "Location ID 2", etc...) &gt;
$conditions.Locations.ExcludeLocations = &lt;"AllTrusted" | "Location ID" | @("Location ID 1", "Location ID 2", etc...)&gt;
$controls = New-Object -TypeName Microsoft.Open.MSGraph.Model.ConditionalAccessGrantControls
$controls._Operator = "OR"
$controls.BuiltInControls = "block"
Next, update the existing conditional access policy with the condition set options configured with the previous commands.
Set-AzureADMSConditionalAccessPolicy -PolicyId &lt;policy ID&gt; -Conditions $conditions -GrantControls $controls
To create a new conditional access policy that complies with this best practice, run the following commands after creating the condition set above
New-AzureADMSConditionalAccessPolicy -Name "Policy Name" -State &lt;enabled|disabled&gt; -Conditions $conditions -GrantControls $controls</t>
  </si>
  <si>
    <t>Ensure that an exclusionary Geographic Access Policy is considered. One method to accomplish the recommended state is to execute the following:
From Azure Portal
Part 1 of 2 - Create the policy and enable it in Report-only mode.
1) From Azure Home open the portal menu in the top left, and select Azure Active Directory.
2) Scroll down in the menu on the left, and select Security.
3) Select on the left side Conditional Access.
4) Click the + New policy button, then: 
5) Under Assignments, select Users and Groups then:
Under Include, select All users
Under Exclude, only select emergency access accounts and service accounts (**NOTE**: Service accounts are excluded here because service accounts are non-interactive and cannot complete MFA)
6) Under Assignments, select Cloud apps or actions then:
Under Include, select All cloud apps
Leave Exclude blank unless you have a well defined exception
7) Under Conditions:
Select Include, then add entries for locations for those that should be **blocked**
Select Exclude, then add entries for those that should be allowed (**IMPORTANT**: Ensure that all Trusted Locations are in the Exclude list.)
8) Under Access Controls, select Grant and Confirm that Block Access is selected.
9) Set Enable policy to Report-only and click Create.
NOTE:The policy is not yet live, since Report-only is being used to audit the effect of the policy.
Part 2 of 2 - Confirm that the policy is not blocking access that should be granted, then toggle to On.
1) With your policy now in report-only mode, return to the Azure Active Directory blade and click on Sign-ins.
2) Review the recent sign-in events - click an event then review the event details (specifically the Report-only tab) to ensure:
The sign-in event youre reviewing occurred **after** turning on the policy in report-only mode
The policy name from step 4 above is listed in the Policy Name column
The Result column for the new policy shows that the policy was Not applied (indicating the location origin was not blocked)
3) If the above conditions are present, navigate back to the policy name in Conditional Access and open it.
4) Toggle the policy from Report-only to On.
From PowerShell
First, set up the conditions objects values before updating an existing conditional access policy or before creating a new one. You may need to use additional PowerShell cmdlets to retrieve specific IDs such as the Get-AzureADMSNamedLocationPolicy which outputs the Location IDs for use with conditional access policies.
$conditions = New-Object -TypeName Microsoft.Open.MSGraph.Model.ConditionalAccessConditionSet
$conditions.Applications = New-Object -TypeName Microsoft.Open.MSGraph.Model.ConditionalAccessApplicationCondition
$conditions.Applications.IncludeApplications = &lt;"All" | "Office365" | "app ID" | @("app ID 1", "app ID 2", etc...&gt;
$conditions.Applications.ExcludeApplications = &lt;"Office365" | "app ID" | @("app ID 1", "app ID 2", etc...)&gt;
$conditions.Users = New-Object -TypeName Microsoft.Open.MSGraph.Model.ConditionalAccessUserCondition
$conditions.Users.IncludeUsers = &lt;"All" | "None" | "GuestsOrExternalUsers" | "Specific User ID" | @("User ID 1", "User ID 2", etc.)&gt;
$conditions.Users.ExcludeUsers = &lt;"GuestsOrExternalUsers" | "Specific User ID" | @("User ID 1", "User ID 2", etc.)&gt;
$conditions.Users.IncludeGroups = &lt;"group ID" | "All" | @("Group ID 1", "Group ID 2", etc...)&gt;
$conditions.Users.ExcludeGroups = &lt;"group ID" | @("Group ID 1", "Group ID 2", etc...)&gt;
$conditions.Users.IncludeRoles = &lt;"Role ID" | "All" | @("Role ID 1", "Role ID 2", etc...)&gt;
$conditions.Users.ExcludeRoles = &lt;"Role ID" | @("Role ID 1", "Role ID 2", etc...)&gt;
$conditions.Locations = New-Object -TypeName Microsoft.Open.MSGraph.Model.ConditionalAccessLocationCondition
$conditions.Locations.IncludeLocations = &lt;"Location ID" | @("Location ID 1", "Location ID 2", etc...) &gt;
$conditions.Locations.ExcludeLocations = &lt;"AllTrusted" | "Location ID" | @("Location ID 1", "Location ID 2", etc...)&gt;
$controls = New-Object -TypeName Microsoft.Open.MSGraph.Model.ConditionalAccessGrantControls
$controls._Operator = "OR"
$controls.BuiltInControls = "block"
Next, update the existing conditional access policy with the condition set options configured with the previous commands.
Set-AzureADMSConditionalAccessPolicy -PolicyId &lt;policy ID&gt; -Conditions $conditions -GrantControls $controls
To create a new conditional access policy that complies with this best practice, run the following commands after creating the condition set above
New-AzureADMSConditionalAccessPolicy -Name "Policy Name" -State &lt;enabled|disabled&gt; -Conditions $conditions -GrantControls $controls</t>
  </si>
  <si>
    <t>To close this finding, please provide screenshot showing an exclusionary Geographic Access Policy is considered with the agency's CAP.</t>
  </si>
  <si>
    <t>AZURE-20</t>
  </si>
  <si>
    <t>Ensure that A Multi-factor Authentication policy exists for administrative groups</t>
  </si>
  <si>
    <t>For designated users, they will be prompted to use their multi-factor authentication (MFA) process on login.</t>
  </si>
  <si>
    <t>From Azure Portal
1) From Azure Home open the Portal Menu in the top left, and select Azure Active Directory.
2) Scroll down in the menu on the left, and select Security.
3) Select on the left side Conditional Access.
4) Select the policy you wish to audit.
5) View under Users and Groups the corresponding users and groups to whom the policy is 6) 6) applied. Be certain the emergency access account is not in the list.
6) View under Exclude to determine which Users and groups to whom the policy is not applied.</t>
  </si>
  <si>
    <t>A Multi-factor Authentication policy exists for administrative groups.</t>
  </si>
  <si>
    <t>A Multi-factor Authentication policy does not exist for administrative groups.</t>
  </si>
  <si>
    <t>HAC65: Multi-factor authentication is not required for internal privileged access</t>
  </si>
  <si>
    <t>1.2.3</t>
  </si>
  <si>
    <t>Enabling multi-factor authentication is a recommended setting to limit the use of Administrative accounts to authenticated personnel.</t>
  </si>
  <si>
    <t>From Azure Portal
1) From Azure Home open the Portal Menu in top left, and select Azure Active Directory.
2) Scroll down in the menu on the left, and select Security.
3) Select on the left side Conditional Access.
4) Click the + New policy</t>
  </si>
  <si>
    <t>Ensure that A Multi-factor Authentication policy exists for administrative groups. One method to accomplish the recommended state is to execute the following:
From Azure Portal
1) From Azure Home open the Portal Menu in top left, and select Azure Active Directory.
2) Scroll down in the menu on the left, and select Security.
3) Select on the left side Conditional Access.
4) Click the + New policy</t>
  </si>
  <si>
    <t>To close this finding, please provide screenshot showing Multi-factor Authentication policy exists for administrative groups with the agency's CAP.</t>
  </si>
  <si>
    <t>AZURE-21</t>
  </si>
  <si>
    <t>Ensure that A Multi-factor Authentication Policy Exists for All Users</t>
  </si>
  <si>
    <t>For designated users, they will be prompted to use their multi-factor authentication (MFA) process on logins.</t>
  </si>
  <si>
    <t>From Azure Portal
1) From Azure Home open the Portal Menu in the top left, and select Azure Active Directory.
2) Scroll down in the menu on the left, and select Security.
3) Select on the left side Conditional Access.
4) Select the policy you wish to audit.
5) View under Users and Groups the corresponding users and groups to whom the policy is applied.
6) View under Exclude to determine which users and groups to whom the policy is not applied.</t>
  </si>
  <si>
    <t>A Multi-factor Authentication Policy exists for all users</t>
  </si>
  <si>
    <t>A Multi-factor Authentication Policy does not exist for all users</t>
  </si>
  <si>
    <t>HAC66</t>
  </si>
  <si>
    <t>HAC66: Multi-factor authentication is not required for internal non-privileged access</t>
  </si>
  <si>
    <t>1.2.4</t>
  </si>
  <si>
    <t>Enabling multi-factor authentication is a recommended setting to limit the potential of accounts being compromised and limiting access to authenticated personnel.</t>
  </si>
  <si>
    <t>From Azure Portal
1) From Azure Home open Portal menu in the top left, and select Azure Active Directory.
2) Scroll down in the menu on the left, and select Security.
4) Select on the left side Conditional Access.
5) Click the + New policy</t>
  </si>
  <si>
    <t>Ensure that A Multi-factor Authentication Policy Exists for All Users. One method to accomplish the recommended state is to execute the following:
From Azure Portal
1) From Azure Home open Portal menu in the top left, and select Azure Active Directory.
2) Scroll down in the menu on the left, and select Security.
4) Select on the left side Conditional Access.
5) Click the + New policy</t>
  </si>
  <si>
    <t>To close this finding, please provide screenshot showing Multi-factor Authentication Policy exists for all users with the agency's CAP.</t>
  </si>
  <si>
    <t>AZURE-22</t>
  </si>
  <si>
    <t>Require Multi-factor Authentication for Risky Sign-ins</t>
  </si>
  <si>
    <t>From Azure Portal
1) From Azure Home select the Portal Menu and select Security.
2) Select on the left side Conditional Access.
3) Select the policy you wish to audit.
4) View under Users and Groups the corresponding users and groups to whom the policy is applied.
5) View under Exclude to determine which users and groups to whom the policy is not applied.</t>
  </si>
  <si>
    <t>Multi-factor Authentication is required for risky Sign-ins.</t>
  </si>
  <si>
    <t>Multi-factor Authentication is not required for risky Sign-ins.</t>
  </si>
  <si>
    <t>1.2.5</t>
  </si>
  <si>
    <t>From Azure Portal
1) From Azure Home select the Portal Menu in the top left, and select Azure Active Directory.
2) Scroll down in the menu on the left, and select Security
3) Select on the left side Conditional Access.
4) Click the + New policy</t>
  </si>
  <si>
    <t>Require Multi-factor Authentication for Risky Sign-ins. One method to accomplish the recommended state is to execute the following:
From Azure Portal
1) From Azure Home select the Portal Menu in the top left, and select Azure Active Directory.
2) Scroll down in the menu on the left, and select Security
3) Select on the left side Conditional Access.
4) Click the + New policy</t>
  </si>
  <si>
    <t>To close this finding, please provide screenshot showing Multi-factor Authentication is required for risky Sign-ins with the agency's CAP.</t>
  </si>
  <si>
    <t>AZURE-23</t>
  </si>
  <si>
    <t>Require Multi-factor Authentication for Azure Management</t>
  </si>
  <si>
    <t>From Azure Portal
1) From Azure Home select the Portal Menu and select Azure Active Directory.
2) Scroll down in the menu on the left, and select Security.
3) Select on the left side Conditional Access.
4) Select the policy you wish to audit.
5) View under Users and Groups the corresponding users and groups to whom the policy is applied.
6) View under Exclude to determine which Users and groups to whom the policy is not applied.</t>
  </si>
  <si>
    <t>Multi-factor Authentication is required for Azure Management.</t>
  </si>
  <si>
    <t>Multi-factor Authentication is not required for Azure Management.</t>
  </si>
  <si>
    <t>1.2.6</t>
  </si>
  <si>
    <t>Enabling multi-factor authentication is a recommended setting to limit the use of Administrative actions and to prevent intruders from changing settings.</t>
  </si>
  <si>
    <t>From Azure Portal
1) From Azure Home select the Portal Menu and select Azure Active Directory.
2) Scroll down in the menu on the left, and select Security.
3) Select on the left side Conditional Access.
4) Click the + New policy</t>
  </si>
  <si>
    <t>Require Multi-factor Authentication for Azure Management. One method to accomplish the recommended state is to execute the following:
From Azure Portal
1) From Azure Home select the Portal Menu and select Azure Active Directory.
2) Scroll down in the menu on the left, and select Security.
3) Select on the left side Conditional Access.
4) Click the + New policy</t>
  </si>
  <si>
    <t>To close this finding, please provide screenshot showing Multi-factor Authentication is required for Azure Management with the agency's CAP.</t>
  </si>
  <si>
    <t>AZURE-24</t>
  </si>
  <si>
    <t>SI-12</t>
  </si>
  <si>
    <t>Information Management and Retention</t>
  </si>
  <si>
    <t>Ensure that Microsoft defender recommendation for apply system updates status is completed</t>
  </si>
  <si>
    <t>Ensure that the latest OS patches for all virtual machines are applied.</t>
  </si>
  <si>
    <t>From Azure Console
1) From Azure Home select the Portal Menu
2) Select Microsoft Defender for Cloud
3) Then the Recommendations blade
4) Ensure that there are no recommendations for Apply system updates
Alternatively, you can employ your own patch assessment and management tool to periodically assess, report and install the required security patches for your OS.
Please note that at this point of time, there is no API/CLI mechanism available to programmatically conduct security assessment for this recommendation.</t>
  </si>
  <si>
    <t>Microsoft defender recommendation for apply system updates status is completed.</t>
  </si>
  <si>
    <t>Microsoft defender recommendation for apply system updates status is not completed.</t>
  </si>
  <si>
    <t>2.5</t>
  </si>
  <si>
    <t>Windows and Linux virtual machines should be kept updated to: 
- Address a specific bug or flaw
- Improve an OS or application’s general stability
- Fix a security vulnerability
The Azure Security Center retrieves a list of available security and critical updates from Windows Update or Windows Server Update Services (WSUS), depending on which service is configured on a Windows VM. The security center also checks for the latest updates in Linux systems. If a VM is missing a system update, the security center will recommend system updates be applied.</t>
  </si>
  <si>
    <t>Follow Microsoft Azure documentation to apply security patches from the security center. Alternatively, you can employ your own patch assessment and management tool to periodically assess, report, and install the required security patches for your OS.</t>
  </si>
  <si>
    <t>To close this finding, please provide screenshot showing Microsoft defender recommendation for apply system updates status is completed with the agency's CAP.</t>
  </si>
  <si>
    <t>AZURE-25</t>
  </si>
  <si>
    <t xml:space="preserve">Protection of Information at Rest </t>
  </si>
  <si>
    <t>Ensure Any of the ASC Default policy settings are not set to disabled</t>
  </si>
  <si>
    <t>None of the settings offered by ASC Default policy should be set to effect `Disabled`.</t>
  </si>
  <si>
    <t>From Azure Portal
From Azure Home select the Portal Menu
1) Select Microsoft Defender for Cloud
2) Then Environment Settings
3) Select subscription
4) Then on Security Policy in the left column.
5) Followed by on ASC Default under Default initiative
6) Scroll down to Policy Enforcement and ensure it is set to Enabled
7) Click on the Parameters tab and uncheck Only show parameters that need input or review
8) Review the Parameters to ensure none of the items are set to Disabled.
The View effective Policy button can be used to see all effects of policies even if they have not been modified.
From Azure CLI
Ensure the properties.enforcementMode in the output of the below command is set to Default. If properties.enforcementMode is set to DoNotEnforce, the default policies are disabled and therefore out of compliance.
az account get-access-token --query "{&lt;subscription:subscription&gt;,&lt;accessToken:accessToken&gt;}" --out tsv | xargs -L1 bash -c curl -X GET -H "Authorization: Bearer $1" -H "Content-Type: application/json" https://management.azure.com/subscriptions/&lt;subscriptionID&gt;/providers/Microsoft.Authorization/policyAssignments/SecurityCenterBuiltIn?api-version=2021-06-01
Note: policies that have not been modified will not be listed in this output
From PowerShell
Get-AzPolicyAssignment | Where-Object {$_.Name -eq SecurityCenterBuiltIn | Select-Object -ExpandProperty Properties
If the EnforcementMode value equals Default the ASC Default Policies are enabled. Because several of the policies are in the Disabled state by default, check to see if the Parameters attribute in the output of the above command contains policies with the value of Disabled or if its empty altogether. If so, these settings are out of compliance. If none of the values in the Parameters attribute show Disabled, these settings are in compliance. If the EnforcementMode parameter equals DoNotEnforce the ASC Default Policies are all disabled and thus out of compliance.</t>
  </si>
  <si>
    <t>Any of the ASC Default policy settings are not set to disabled.</t>
  </si>
  <si>
    <t>Any of the ASC Default policy settings are set to disabled.</t>
  </si>
  <si>
    <t>2.6</t>
  </si>
  <si>
    <t>A security policy defines the desired configuration of your workloads and helps ensure compliance with company or regulatory security requirements.
ASC Default policy is associated with every subscription by default. ASC default policy assignment is a set of security recommendations based on best practices.
Enabling recommendations in ASC default policy ensures that Azure security center provides the ability to monitor all of the supported recommendations and optionally allow automated action for a few of the supported recommendations.</t>
  </si>
  <si>
    <t>From Azure Portal
From Azure Home select the Portal Menu
1) Select Microsoft Defender for Cloud
2) Then Environment Settings
3) Click on a subscription
4) Select Security Policy in the left column.
5) Click on ASC Default under Default initiative
6) Scroll down to Policy Enforcement and ensure it is set to Enabled
7) Click on the Parameters tab and uncheck Only show parameters that need input or review
8) In section PARAMETERS, configure the impacted setting to any other available value than Disabled or empty
9) Click Save</t>
  </si>
  <si>
    <t>Ensure Any of the ASC Default policy settings are not set to disabled. One method to accomplish the recommended state is to execute the following:
From Azure Home select the Portal Menu
1) Select Microsoft Defender for Cloud
2) Then Environment Settings
3) Click on a subscription
4) Select Security Policy in the left column.
5) Click on ASC Default under Default initiative
6) Scroll down to Policy Enforcement and ensure it is set to Enabled
7) Click on the Parameters tab and uncheck Only show parameters that need input or review
8) In section PARAMETERS, configure the impacted setting to any other available value than Disabled or empty
9) Click Save</t>
  </si>
  <si>
    <t>To close this finding, please provide screenshot showing any of the ASC default policy settings are not set to disabled with the agency's CAP.</t>
  </si>
  <si>
    <t>AZURE-26</t>
  </si>
  <si>
    <t xml:space="preserve">RA-5 </t>
  </si>
  <si>
    <t>Vulnerability Monitoring and Scanning</t>
  </si>
  <si>
    <t>Set Auto provisioning of Log Analytics agent for Azure VMs to On</t>
  </si>
  <si>
    <t>Enable automatic provisioning of the monitoring agent to collect security data.</t>
  </si>
  <si>
    <t>From Azure Portal
From Azure Home select the Portal Menu
1) Select Microsoft Defender for Cloud
2) Then Environment Settings
3) Select a subscription
4) Then Auto Provisioning in the left column.
5) Ensure that Log Analytics agent for Azure VMs is set to On
Repeat the above for any additional subscriptions.
From Azure CLI
Ensure the output of the below command is On
az account get-access-token --query "{subscription:subscription,accessToken:accessToken}" --out tsv | xargs -L1 bash -c curl -X GET -H "Authorization: Bearer $1" -H "Content-Type: application/json" https://management.azure.com/subscriptions/&lt;subscriptionID&gt;/providers/Microsoft.Security/autoProvisioningSettings?api-version=2017-08-01-preview | jq .|.value[] | select(.name=="default")|jq .properties.autoProvision
Using PowerShell
Connect-AzAccount
Get-AzSecurityAutoProvisioningSetting
Ensure output for Id Name AutoProvision is /subscriptions//providers/Microsoft.Security/autoProvisioningSettings/default default On</t>
  </si>
  <si>
    <t>Auto provisioning of Log Analytics agent for Azure VMs is set to On.</t>
  </si>
  <si>
    <t>Auto provisioning of Log Analytics agent for Azure VMs is not set to On.</t>
  </si>
  <si>
    <t>When `Log Analytics agent for Azure VMs` is turned on, Microsoft Defender for Cloud provisions the Microsoft Monitoring Agent on all existing supported Azure virtual machines and any new ones that are created. The Microsoft Monitoring Agent scans for various security-related configurations and events such as system updates, OS vulnerabilities, endpoint protection, and provides alerts.</t>
  </si>
  <si>
    <t>From Azure Portal
From Azure Home select the Portal Menu
1) Select Microsoft Defender for Cloud
2) Select Environment Settings
3) Select a subscription
4) Select Auto Provisioning in the left column.
5) Ensure that Log Analytics agent for Azure VMs is set to On
Repeat the above for any additional subscriptions.
From Azure CLI
Use the below command to set Automatic provisioning of monitoring agent to On.
az account get-access-token --query "{subscription:subscription,accessToken:accessToken}" --out tsv | xargs -L1 bash -c curl -X PUT -H "Authorization: Bearer $1" -H "Content-Type: application/json" https://management.azure.com/subscriptions/subscriptionID/providers/Microsoft.Security/autoProvisioningSettings/default?api-version=2017-08-01-preview -d@"input.json"
Where input.json contains the Request body json data as mentioned below.
{
"id": "/subscriptions/&lt;Your_Subscription_Id&gt;/providers/Microsoft.Security/autoProvisioningSettings/default",
"name": "default",
"type": "Microsoft.Security/autoProvisioningSettings",
"properties": {
"autoProvision": "On"
}
}</t>
  </si>
  <si>
    <t>Set Auto provisioning of Log Analytics agent for Azure VMs to On. One method to accomplish the recommended state is to execute the following:
From Azure Home select the Portal Menu
1) Select Microsoft Defender for Cloud
2) Select Environment Settings
3) Select a subscription
4) Select Auto Provisioning in the left column.
5) Ensure that Log Analytics agent for Azure VMs is set to On
Repeat the above for any additional subscriptions.
From Azure CLI
Use the below command to set Automatic provisioning of monitoring agent to On.
az account get-access-token --query "{subscription:subscription,accessToken:accessToken}" --out tsv | xargs -L1 bash -c curl -X PUT -H "Authorization: Bearer $1" -H "Content-Type: application/json" https://management.azure.com/subscriptions/subscriptionID/providers/Microsoft.Security/autoProvisioningSettings/default?api-version=2017-08-01-preview -d@"input.json"
Where input.json contains the Request body json data as mentioned below.
{
"id": "/subscriptions/&lt;Your_Subscription_Id&gt;/providers/Microsoft.Security/autoProvisioningSettings/default",
"name": "default",
"type": "Microsoft.Security/autoProvisioningSettings",
"properties": {
"autoProvision": "On"
}
}</t>
  </si>
  <si>
    <t>To close this finding, please provide screenshot showing auto provisioning of Log Analytics agent for Azure VMs is set to on with the agency's CAP.</t>
  </si>
  <si>
    <t>AZURE-27</t>
  </si>
  <si>
    <t>Enable security alert emails to subscription owners</t>
  </si>
  <si>
    <t>Enable security alert emails to subscription owners.</t>
  </si>
  <si>
    <t>From Azure Portal
1) From Azure Home select the Portal Men
2) Select Microsoft Defender for Cloud
3) Then Environment Settings
4) Click on the appropriate Management Group, Subscription, or Workspace
5) Click on Email notifications
6) Ensure that All users with the following roles is set to Owner
From Azure CLI
Ensure the output of below command is set to true.
az account get-access-token --query "{subscription:subscription,accessToken:accessToken}" --out tsv | xargs -L1 bash -c curl -X GET -H "Authorization: Bearer $1" -H "Content-Type: application/json" https://management.azure.com/subscriptions/$0/providers/Microsoft.Security/securityContacts?api-version=2020-01-01-preview | jq .|.value[] | select(.name=="default")|jq .properties.notificationsByRole</t>
  </si>
  <si>
    <t>Security alert emails to subscription owners is enabled.</t>
  </si>
  <si>
    <t>Security alert emails to subscription owners is not enabled.</t>
  </si>
  <si>
    <t xml:space="preserve">HSI20: Agency does not receive security alerts, advisories, or directives </t>
  </si>
  <si>
    <t>Enabling security alert emails to subscription owners ensures that they receive security alert emails from Microsoft. This ensures that they are aware of any potential security issues and can mitigate the risk in a timely fashion.</t>
  </si>
  <si>
    <t>From Azure Portal
From Azure Home select the Portal Men
1) Select Microsoft Defender for Cloud
2) Click on Environment Settings
3) Click on the appropriate Management Group, Subscription, or Workspace
4) Click on Email notifications
5) In the drop down of the All users with the following roles field select Owner
Click Save
From Azure CLI
Use the below command to set Send email also to subscription owners to On.
az account get-access-token --query "{subscription:subscription,accessToken:accessToken}" --out tsv | xargs -L1 bash -c curl -X PUT -H "Authorization: Bearer $1" -H "Content-Type: application/json" https://management.azure.com/subscriptions/$0/providers/Microsoft.Security/securityContacts/default1?api-version=2017-08-01-preview -d@"input.json"
Where input.json contains the Request body json data as mentioned below.
And replace validEmailAddress with email ids csv for multiple.
{
"id": "/subscriptions/&lt;Your_Subscription_Id&gt;/providers/Microsoft.Security/securityContacts/default1",
"name": "default1",
"type": "Microsoft.Security/securityContacts",
"properties": {
"email": "&lt;validEmailAddress&gt;",
"alertNotifications": "On",
"alertsToAdmins": "On",
"notificationsByRole": "Owner"
}
}</t>
  </si>
  <si>
    <t>Enable security alert emails to subscription owners. One method to accomplish the recommended state is to execute the following:
From Azure Home select the Portal Men
1) Select Microsoft Defender for Cloud
2) Click on Environment Settings
3) Click on the appropriate Management Group, Subscription, or Workspace
4) Click on Email notifications
5) In the drop down of the All users with the following roles field select Owner
Click Save
From Azure CLI
Use the below command to set Send email also to subscription owners to On.
az account get-access-token --query "{subscription:subscription,accessToken:accessToken}" --out tsv | xargs -L1 bash -c curl -X PUT -H "Authorization: Bearer $1" -H "Content-Type: application/json" https://management.azure.com/subscriptions/$0/providers/Microsoft.Security/securityContacts/default1?api-version=2017-08-01-preview -d@"input.json"
Where input.json contains the Request body json data as mentioned below.
And replace validEmailAddress with email ids csv for multiple.
{
"id": "/subscriptions/&lt;Your_Subscription_Id&gt;/providers/Microsoft.Security/securityContacts/default1",
"name": "default1",
"type": "Microsoft.Security/securityContacts",
"properties": {
"email": "&lt;validEmailAddress&gt;",
"alertNotifications": "On",
"alertsToAdmins": "On",
"notificationsByRole": "Owner"
}
}</t>
  </si>
  <si>
    <t>AZURE-28</t>
  </si>
  <si>
    <t>Configure Additional email addresses with a security contact email</t>
  </si>
  <si>
    <t>Microsoft Defender for Cloud emails the subscription owners whenever a high-severity alert is triggered for their subscription. You should provide a security contact email address as an additional email address.</t>
  </si>
  <si>
    <t>From Azure Portal
From Azure Home select the Portal Menu.
1) Select Microsoft Defender for Cloud
2) Click on Environment Settings
3) Click on the appropriate Management Group, Subscription, or Workspace
4) Click on Email notifications
5) Ensure that a valid security contact email address is listed in the Additional email addresses field 
From Azure CLI
Ensure the output of the below command is set not empty and is set with appropriate email ids.
az account get-access-token --query "{subscription:subscription,accessToken:accessToken}" --out tsv | xargs -L1 bash -c curl -X GET -H "Authorization: Bearer $1" -H "Content-Type: application/json" https://management.azure.com/subscriptions/$0/providers/Microsoft.Security/securityContacts?api-version=2020-01-01-preview | jq .|.[] | select(.name=="default")|jq .properties.emails</t>
  </si>
  <si>
    <t>Additional email addresses is configured with a security contact email.</t>
  </si>
  <si>
    <t>Additional email addresses is not configured with a security contact email.</t>
  </si>
  <si>
    <t>Microsoft Defender for Cloud emails the Subscription Owner to notify them about security alerts. Adding your Security Contact's email address to the 'Additional email addresses' field ensures that your organization's Security Team is included in these alerts. This ensures that the proper people are aware of any potential compromise in order to mitigate the risk in a timely fashion.</t>
  </si>
  <si>
    <t>From Azure Portal
From Azure Home select the Portal Menu
1) Select Microsoft Defender for Cloud
2) Click on Environment Settings
3) Click on the appropriate Management Group, Subscription, or Workspace
4) Click on Email notifications
5) Enter a valid security contact email address (or multiple addresses separated by commas) in the Additional email addresses field 
6) Click Save
From Azure CLI
Use the below command to set Security contact emails to On.
az account get-access-token --query "{subscription:subscription,accessToken:accessToken}" --out tsv | xargs -L1 bash -c curl -X PUT -H "Authorization: Bearer $1" -H "Content-Type: application/json" https://management.azure.com/subscriptions/$0/providers/Microsoft.Security/securityContacts/default?api-version=2020-01-01-preview -d@"input.json"
Where input.json contains the Request body json data as mentioned below. And replace validEmailAddress with email ids csv for multiple.
{
"id": "/subscriptions/&lt;Your_Subscription_Id&gt;/providers/Microsoft.Security/securityContacts/default",
"name": "default",
"type": "Microsoft.Security/securityContacts",
"properties": {
"email": "&lt;validEmailAddress&gt;",
"alertNotifications": "On",
"alertsToAdmins": "On"
}
}</t>
  </si>
  <si>
    <t>Configure Additional email addresses with a security contact email. One method to accomplish the recommended state is to execute the following:
From Azure Home select the Portal Menu
1) Select Microsoft Defender for Cloud
2) Click on Environment Settings
3) Click on the appropriate Management Group, Subscription, or Workspace
4) Click on Email notifications
5) Enter a valid security contact email address (or multiple addresses separated by commas) in the Additional email addresses field 
6) Click Save
From Azure CLI
Use the below command to set Security contact emails to On.
az account get-access-token --query "{subscription:subscription,accessToken:accessToken}" --out tsv | xargs -L1 bash -c curl -X PUT -H "Authorization: Bearer $1" -H "Content-Type: application/json" https://management.azure.com/subscriptions/$0/providers/Microsoft.Security/securityContacts/default?api-version=2020-01-01-preview -d@"input.json"
Where input.json contains the Request body json data as mentioned below. And replace validEmailAddress with email ids csv for multiple.
{
"id": "/subscriptions/&lt;Your_Subscription_Id&gt;/providers/Microsoft.Security/securityContacts/default",
"name": "default",
"type": "Microsoft.Security/securityContacts",
"properties": {
"email": "&lt;validEmailAddress&gt;",
"alertNotifications": "On",
"alertsToAdmins": "On"
}
}</t>
  </si>
  <si>
    <t>AZURE-29</t>
  </si>
  <si>
    <t>RA-7</t>
  </si>
  <si>
    <t>Risk Response</t>
  </si>
  <si>
    <t>Set notify about alerts with the following severity to high</t>
  </si>
  <si>
    <t>Enables emailing security alerts to the subscription owner or other designated security contact.</t>
  </si>
  <si>
    <t>From Azure Portal
From Azure Home select the Portal Menu
1) Select Microsoft Defender for Cloud
2) Click on Environment Settings
3) Click on the appropriate Management Group, Subscription, or Workspace
4) Click on Email notifications
5) Ensure that the Notify about alerts with the following severity (or higher) setting is checked and set to High
From Azure CLI
Ensure the output of below command is set to true, enter your Subscription ID at the $0 between /subscriptions/&lt;$0&gt;/providers.
az account get-access-token --query "{subscription:subscription,accessToken:accessToken}" --out tsv | xargs -L1 bash -c curl -X GET -H "Authorization: Bearer $1" -H "Content-Type: application/json" https://management.azure.com/subscriptions/$0/providers/Microsoft.Security/securityContacts?api-version=2020-01-01-preview | jq .|.[] | select(.name=="default")|jq .properties.alertNotifications</t>
  </si>
  <si>
    <t>The notify about alerts with the following severity is set to high.</t>
  </si>
  <si>
    <t>The notify about alerts with the following severity is not set to high.</t>
  </si>
  <si>
    <t>Enabling security alert emails ensures that security alert emails are received from Microsoft. This ensures that the right people are aware of any potential security issues and are able to mitigate the risk.</t>
  </si>
  <si>
    <t>From Azure Portal
From Azure Home select the Portal Menu
1) Select Microsoft Defender for Cloud
2) Click on Environment Settings
3) Click on the appropriate Management Group, Subscription, or Workspace
4) Click on Email notifications
5) Under Notification types, check the check box next to Notify about alerts with the following severity (or higher): and select High from the drop down menu
6) Click Save
From Azure CLI
Use the below command to set Send email notification for high severity alerts to On.
az account get-access-token --query "{subscription:subscription,accessToken:accessToken}" --out tsv | xargs -L1 bash -c curl -X PUT -H "Authorization: Bearer $1" -H "Content-Type: application/json" https://management.azure.com/subscriptions/&lt;$0&gt;/providers/Microsoft.Security/securityContacts/default1?api-version=2017-08-01-preview -d@"input.json"
Where input.json contains the Request body json data as mentioned below. 
To enable email notifications on multiple emails at once, replace "&lt;validEmailAddress&gt;" on the line "email": with "&lt;directory&gt;/&lt;csvfilename&gt;.csv"
{
"id": "/subscriptions/&lt;Your_Subscription_Id&gt;/providers/Microsoft.Security/securityContacts/default1",
"name": "default1",
"type": "Microsoft.Security/securityContacts",
"properties": {
"email": "&lt;validEmailAddress&gt;",
"alertNotifications": "On",
"alertsToAdmins": "On"
}
}</t>
  </si>
  <si>
    <t>Set notify about alerts with the following severity to high. One method to accomplish the recommended state is to execute the following:
From Azure Home select the Portal Menu
1) Select Microsoft Defender for Cloud
2) Click on Environment Settings
3) Click on the appropriate Management Group, Subscription, or Workspace
4) Click on Email notifications
5) Under Notification types, check the check box next to Notify about alerts with the following severity (or higher): and select High from the drop down menu
6) Click Save
From Azure CLI
Use the below command to set Send email notification for high severity alerts to On.
az account get-access-token --query "{subscription:subscription,accessToken:accessToken}" --out tsv | xargs -L1 bash -c curl -X PUT -H "Authorization: Bearer $1" -H "Content-Type: application/json" https://management.azure.com/subscriptions/&lt;$0&gt;/providers/Microsoft.Security/securityContacts/default1?api-version=2017-08-01-preview -d@"input.json"
Where input.json contains the Request body json data as mentioned below. 
To enable email notifications on multiple emails at once, replace "&lt;validEmailAddress&gt;" on the line "email": with "&lt;directory&gt;/&lt;csvfilename&gt;.csv"
{
"id": "/subscriptions/&lt;Your_Subscription_Id&gt;/providers/Microsoft.Security/securityContacts/default1",
"name": "default1",
"type": "Microsoft.Security/securityContacts",
"properties": {
"email": "&lt;validEmailAddress&gt;",
"alertNotifications": "On",
"alertsToAdmins": "On"
}
}</t>
  </si>
  <si>
    <t>AZURE-30</t>
  </si>
  <si>
    <t xml:space="preserve">Transmission Confidentiality and Integrity </t>
  </si>
  <si>
    <t>Set Secure transfer required to enabled</t>
  </si>
  <si>
    <t>Enable data encryption in transit.</t>
  </si>
  <si>
    <t>From Azure Portal
1) Go to Storage Accounts
2) For each storage account, go to Configuration
3) Ensure that Secure transfer required is set to Enabled
From Azure CLI
Use the below command to ensure the Secure transfer required is enabled for all the Storage Accounts by ensuring the output contains true for each of the Storage Accounts.
az storage account list --query "[*].[name,enableHttpsTrafficOnly]"</t>
  </si>
  <si>
    <t>Secure transfer required is set to enabled.</t>
  </si>
  <si>
    <t>Secure transfer required is not  set to enabled.</t>
  </si>
  <si>
    <t>HSC1</t>
  </si>
  <si>
    <t>HSC1: FTI is not encrypted in transit</t>
  </si>
  <si>
    <t>The secure transfer option enhances the security of a storage account by only allowing requests to the storage account by a secure connection. For example, when calling REST APIs to access storage accounts, the connection must use HTTPS. Any requests using HTTP will be rejected when 'secure transfer required' is enabled. When using the Azure files service, connection without encryption will fail, including scenarios using SMB 2.1, SMB 3.0 without encryption, and some flavors of the Linux SMB client. Because Azure storage doesn’t support HTTPS for custom domain names, this option is not applied when using a custom domain name.</t>
  </si>
  <si>
    <t>From Azure Portal
1) Go to Storage Accounts
2) For each storage account, go to Configuration
3) Set Secure transfer required to Enabled
From Azure CLI
Use the below command to enable Secure transfer required for a Storage Account
az storage account update --name &lt;storageAccountName&gt; --resource-group &lt;resourceGroupName&gt; --https-only true</t>
  </si>
  <si>
    <t>Set Secure transfer required to enabled. One method to accomplish the recommended state is to execute the following:
From Azure Portal
1) Go to Storage Accounts
2) For each storage account, go to Configuration
3) Set Secure transfer required to Enabled
From Azure CLI
Use the below command to enable Secure transfer required for a Storage Account
az storage account update --name &lt;storageAccountName&gt; --resource-group &lt;resourceGroupName&gt; --https-only true</t>
  </si>
  <si>
    <t>To close this finding, please provide screenshot showing secure transfer required is set to enabled with the agency's CAP.</t>
  </si>
  <si>
    <t>AZURE-31</t>
  </si>
  <si>
    <t>Enable `Enable key rotation reminders` for each storage account</t>
  </si>
  <si>
    <t>Access Keys authenticate application access requests to data contained in Storage Accounts. A periodic rotation of these keys is recommended to ensure that potentially compromised keys cannot result in a long-term exploitable credential. The "Rotation Reminder" is an automatic reminder feature for a manual procedure.</t>
  </si>
  <si>
    <t>From Azure Portal
1) Go to Storage Accounts
2) For each Storage Account, go to Access keys
3) Click Set rotation reminder
If the checkbox for Enable key rotation reminders is already checked, that Storage Account is compliant. Review the Remind me every field for a desirable periodic setting that fits your security programs needs.</t>
  </si>
  <si>
    <t>Enable key rotation reminders is enabled for each Storage Account.</t>
  </si>
  <si>
    <t>Enable key rotation reminders is not enabled for each Storage Account.</t>
  </si>
  <si>
    <t>Reminders such as those generated by this recommendation will help maintain a regular and healthy cadence for activities which improve the overall efficacy of a security program. 
Cryptographic key rotation periods will vary depending on your organization's security requirements and the type of data which is being stored in the Storage Account. For example, PCI DSS mandates that cryptographic keys be replaced or rotated 'regularly,' and advises that keys for static data stores be rotated every 'few months.'
For the purposes of this recommendation, 90 days will prescribed for the reminder. Review and adjustment of the 90 day period is recommended, and may even be necessary. Your organization's security requirements should dictate the appropriate setting.</t>
  </si>
  <si>
    <t>From Azure Portal
1) Go to Storage Accounts
2) For each Storage Account that is not compliant, go to Access keys
3) Click Set rotation reminder
4) Check the Enable key rotation reminders
In the Send reminders field select Custom, then set the Remind me every: field to 90 and the period drop down menu to Days.</t>
  </si>
  <si>
    <t>Enable `Enable key rotation reminders` for each storage account. One method to accomplish the recommended state is to execute the following:
From Azure Portal
1) Go to Storage Accounts
2) For each Storage Account that is not compliant, go to Access keys
3) Click Set rotation reminder
4) Check the Enable key rotation reminders
In the Send reminders field select Custom, then set the Remind me every: field to 90 and the period drop down menu to Days.</t>
  </si>
  <si>
    <t>To close this finding, please provide screenshot showing enable key rotation reminders is enabled for each Storage Account with the agency's CAP.</t>
  </si>
  <si>
    <t>AZURE-32</t>
  </si>
  <si>
    <t>Regenerate Storage Account Access Keys periodically</t>
  </si>
  <si>
    <t>For increased security, regenerate storage account access keys periodically.</t>
  </si>
  <si>
    <t>From Azure Portal
1) Go to Storage Accounts
2) For each Storage Account, go to Access keys
3) Review the date in the Last rotated field for **each** key.
If the Last rotated field indicates value greater than 90 day [or greater than your organizations period of validity], the key should be rotated.
From Azure CLI
1) Get a list of storage accounts
az storage account list --subscription &lt;subscription-id&gt;
Make a note of id, name and resourceGroup. 
2) For every storage account make sure that key is regenerated in past 90 days.
az monitor activity-log list --namespace Microsoft.Storage --offset 90d --query "[?contains(authorization.action, regenerateKey)]" --resource-id &lt;resource id&gt;
The output should contain
authorization"/"scope": &lt;your_storage_account&gt; AND "authorization"/"action": "Microsoft.Storage/storageAccounts/regeneratekey/action" AND "status"/"localizedValue": "Succeeded" "status"/"Value": "Succeeded</t>
  </si>
  <si>
    <t>Storage Account Access Keys are periodically regenerated.</t>
  </si>
  <si>
    <t>Storage Account Access Keys are not periodically regenerated.</t>
  </si>
  <si>
    <t>When a storage account is created, Azure generates two 512-bit storage access keys which are used for authentication when the storage account is accessed. Rotating these keys periodically ensures that any inadvertent access or exposure does not result from the compromise of these keys.
Cryptographic key rotation periods will vary depending on your organization's security requirements and the type of data which is being stored in the Storage Account. For example, PCI DSS mandates that cryptographic keys be replaced or rotated 'regularly,' and advises that keys for static data stores be rotated every 'few months.'
For the purposes of this recommendation, 90 days will prescribed for the reminder. Review and adjustment of the 90 day period is recommended, and may even be necessary. Your organization's security requirements should dictate the appropriate setting.</t>
  </si>
  <si>
    <t>From Azure Portal
1) Go to Storage Accounts
2) For each Storage Account with outdated keys, go to Access keys
3) Click Rotate key next to the outdated key, then click Yes to the prompt confirming that you want to regenerate the access key.
After Azure regenerates the Access Key, you can confirm that Access keys reflects a Last rotated date of (0 days ago).</t>
  </si>
  <si>
    <t>Regenerate Storage Account Access Keys periodically. One method to accomplish the recommended state is to execute the following:
From Azure Portal
1) Go to Storage Accounts
2) For each Storage Account with outdated keys, go to Access keys
3) Click Rotate key next to the outdated key, then click Yes to the prompt confirming that you want to regenerate the access key.
After Azure regenerates the Access Key, you can confirm that Access keys reflects a Last rotated date of (0 days ago).</t>
  </si>
  <si>
    <t>To close this finding, please provide screenshot showing storage Account Access Keys are periodically regenerated with the agency's CAP.</t>
  </si>
  <si>
    <t>AZURE-33</t>
  </si>
  <si>
    <t>Ensure that Shared access signature tokens expire within an hour</t>
  </si>
  <si>
    <t>Expire shared access signature tokens within an hour.</t>
  </si>
  <si>
    <t>Currently, SAS token expiration times cannot be audited. Until Microsoft makes token expiration time a setting rather than a token creation parameter, this recommendation would require a manual verification.</t>
  </si>
  <si>
    <t>Shared Access Signature Tokens expire within an hour.</t>
  </si>
  <si>
    <t>Shared Access Signature Tokens does not t expire within an hour.</t>
  </si>
  <si>
    <t>HSC24</t>
  </si>
  <si>
    <t>HSC24: Digital Signatures or PKI certificates are expired or revoked</t>
  </si>
  <si>
    <t>A shared access signature (SAS) is a URI that grants restricted access rights to Azure Storage resources. A shared access signature can be provided to clients who should not be trusted with the storage account key but for whom it may be necessary to delegate access to certain storage account resources. Providing a shared access signature URI to these clients allows them access to a resource for a specified period of time. This time should be set as low as possible and preferably no longer than an hour.</t>
  </si>
  <si>
    <t>When generating shared access signature tokens, use start and end time such that it falls within an hour.
From Azure Portal
1) Go to Storage Accounts
2) For each storage account, go to Shared access signature 
3) Set Start and expiry date/time within an hour
Note: At this point of time, there is no API/CLI mechanism available to programmatically conduct security assessment for this recommendation.</t>
  </si>
  <si>
    <t>Ensure that Shared access signature tokens expire within an hour. One method to accomplish the recommended state is to execute the following:
When generating shared access signature tokens, use start and end time such that it falls within an hour.
From Azure Portal
1) Go to Storage Accounts
2) For each storage account, go to Shared access signature 
3) Set Start and expiry date/time within an hour
Note: At this point of time, there is no API/CLI mechanism available to programmatically conduct security assessment for this recommendation.</t>
  </si>
  <si>
    <t>To close this finding, please provide screenshot showing shared Access Signature Tokens expire within an hour with the agency's CAP.</t>
  </si>
  <si>
    <t>AZURE-34</t>
  </si>
  <si>
    <t>Ensure that Public access level is disabled for storage accounts with blob containers</t>
  </si>
  <si>
    <t>Disallowing public access for a storage account overrides the public access settings for individual containers in that storage account.</t>
  </si>
  <si>
    <t>From Azure Console
1) Go to Storage Accounts
2) For each storage account, go to the Configuration setting under Settings
3) Check if Blob public access is Disabled.
From Azure CLI
Ensure allowBlobPublicAccess is false 
az storage account show --name &lt;storage-account&gt; --resource-group &lt;resource-group&gt; --query allowBlobPublicAccess --output tsv</t>
  </si>
  <si>
    <t>Public access level is disabled for storage accounts with blob containers.</t>
  </si>
  <si>
    <t>Public access level is not  disabled for storage accounts with blob containers.</t>
  </si>
  <si>
    <t>HSC36</t>
  </si>
  <si>
    <t>hsc36: System is configured to accept unwanted network connections</t>
  </si>
  <si>
    <t>3.7</t>
  </si>
  <si>
    <t>The default configuration for a storage account permits a user with appropriate permissions to configure public (anonymous) access to containers and blobs in a storage account. Keep in mind that public access to a container is always turned off by default and must be explicitly configured to permit anonymous requests. It grants read-only access to these resources without sharing the account key, and without requiring a shared access signature.
It is recommended not to provide anonymous access to blob containers until, and unless, it is strongly desired. A shared access signature token or Azure AD RBAC should be used for providing controlled and timed access to blob containers.
If no anonymous access is needed on any container in the storage account, it’s recommended to set allowBlobPublicAccess false at the account level, which forbids any container to accept anonymous access in the future.</t>
  </si>
  <si>
    <t>From Azure Console
First, follow Microsoft documentation and create shared access signature tokens for your blob containers. Then, 
1) Go to Storage Accounts
2) For each storage account, go to Allow Blob public access in Configuration 
3) Set Disabled if no anonymous access is needed on the storage account 
Alternatively, if some containers must be made public (so Allow Blob public access is enabled) ,
For each storage account, go to Containers under the Data Storage heading
2) For each private container, click Access policy
3) Set Public access level to Private (no anonymous access)
From Azure CLI
First, follow Microsoft documentation and created shared access signature tokens for your blob containers. Then, if no anonymous access is wanted (as recommended here),
1) Set Allow Blob Public Access to false on the storage account 
az storage account update --name &lt;storage-account&gt; --resource-group &lt;resource-group&gt; --allow-blob-public-access false
Alternatively, if some containers must be made public (so Allow Blob public access is enabled) ,
Identify the container name from the audit command
2) Set the permission for public access to private(off) for the above container name, using the below command
az storage container set-permission --name &lt;containerName&gt; --public-access off --account-name &lt;accountName&gt; --account-key &lt;accountKey&gt;</t>
  </si>
  <si>
    <t>Ensure that Public access level is disabled for storage accounts with blob containers. One method to accomplish the recommended state is to execute the following:
From Azure Console
First, follow Microsoft documentation and create shared access signature tokens for your blob containers. Then, 
1) Go to Storage Accounts
2) For each storage account, go to Allow Blob public access in Configuration 
3) Set Disabled if no anonymous access is needed on the storage account 
Alternatively, if some containers must be made public (so Allow Blob public access is enabled) ,
For each storage account, go to Containers under the Data Storage heading
2) For each private container, click Access policy
3) Set Public access level to Private (no anonymous access)
From Azure CLI
First, follow Microsoft documentation and created shared access signature tokens for your blob containers. Then, if no anonymous access is wanted (as recommended here),
1) Set Allow Blob Public Access to false on the storage account 
az storage account update --name &lt;storage-account&gt; --resource-group &lt;resource-group&gt; --allow-blob-public-access false
Alternatively, if some containers must be made public (so Allow Blob public access is enabled) ,
Identify the container name from the audit command
2) Set the permission for public access to private(off) for the above container name, using the below command
az storage container set-permission --name &lt;containerName&gt; --public-access off --account-name &lt;accountName&gt; --account-key &lt;accountKey&gt;</t>
  </si>
  <si>
    <t>To close this finding, please provide screenshot showing public access level is disabled for storage accounts with blob containers with the agency's CAP.</t>
  </si>
  <si>
    <t>AZURE-35</t>
  </si>
  <si>
    <t>Set default network access rule for storage accounts to deny</t>
  </si>
  <si>
    <t>Restricting default network access helps to provide a new layer of security, since storage accounts accept connections from clients on any network. To limit access to selected networks, the default action must be changed.</t>
  </si>
  <si>
    <t>From Azure Console
1) Go to Storage Accounts
2) For each storage account, Click on the Networking blade.
4) Click the Firewalls and virtual networks heading.
3) Ensure that Allow access from All networks is not selected.
From Azure CLI
Ensure defaultAction is not set to  Allow.
az storage account list --query [*].networkRuleSet
From PowerShell
Connect-AzAccount
Set-AzContext -Subscription &lt;subscription ID&gt;
Get-AzStorageAccountNetworkRuleset -ResourceGroupName &lt;resource group&gt; -Name &lt;storage account name&gt; |Select-Object DefaultAction
PowerShell Result - Non-Compliant
DefaultAction : Allow
PowerShell Result - Compliant
DefaultAction : Deny</t>
  </si>
  <si>
    <t>Default network access rule for storage accounts is set to deny.</t>
  </si>
  <si>
    <t>Default network access rule for storage accounts is not set to deny.</t>
  </si>
  <si>
    <t>3.8</t>
  </si>
  <si>
    <t>Storage accounts should be configured to deny access to traffic from all networks (including internet traffic). Access can be granted to traffic from specific Azure Virtual networks, allowing a secure network boundary for specific applications to be built. Access can also be granted to public internet IP address ranges to enable connections from specific internet or on-premises clients. When network rules are configured, only applications from allowed networks can access a storage account. When calling from an allowed network, applications continue to require proper authorization (a valid access key or SAS token) to access the storage account.</t>
  </si>
  <si>
    <t>From Azure Console
1) Go to Storage Accounts
2) For each storage account, Click on the Networking blade
4) Click the Firewalls and virtual networks heading.
5) Ensure that you have elected to allow access from Selected networks
6) Add rules to allow traffic from specific network.
7) Click Save to apply your changes.
From Azure CLI
Use the below command to update default-action to Deny.
az storage account update --name &lt;StorageAccountName&gt; --resource-group &lt;resourceGroupName&gt; --default-action Deny</t>
  </si>
  <si>
    <t>Set default network access rule for storage accounts to deny. One method to accomplish the recommended state is to execute the following:
From Azure Console
1) Go to Storage Accounts
2) For each storage account, Click on the Networking blade
4) Click the Firewalls and virtual networks heading.
5) Ensure that you have elected to allow access from Selected networks
6) Add rules to allow traffic from specific network.
7) Click Save to apply your changes.
From Azure CLI
Use the below command to update default-action to Deny.
az storage account update --name &lt;StorageAccountName&gt; --resource-group &lt;resourceGroupName&gt; --default-action Deny</t>
  </si>
  <si>
    <t>To close this finding, please provide screenshot showing default network access rule for storage accounts is set to deny with the agency's CAP.</t>
  </si>
  <si>
    <t>AZURE-36</t>
  </si>
  <si>
    <t>Use private endpoints to access storage accounts</t>
  </si>
  <si>
    <t>Use private endpoints for your Azure Storage accounts to allow clients and services to securely access data located over a network via an encrypted Private Link. To do this, the private endpoint uses an IP address from the VNet for each service. Network traffic between disparate services securely traverses encrypted over the VNet. This VNet can also link addressing space, extending your network and accessing resources on it. Similarly, it can be a tunnel through public networks to connect remote infrastructures together. This creates further security through segmenting network traffic and preventing outside sources from accessing it.</t>
  </si>
  <si>
    <t>From Azure Portal
1) Open the Storage Accounts blade.
2 For each list Storage Account, perform the following check:
3) Under the Security + networking heading, click on Networking. 
4) Click on the Private Endpoint Connections tab at the top of the networking window.
5) Ensure that for each VNet that the Storage Account must be accessed from, a unique Private Endpoint is deployed and the Connection State for each Private Endpoint is Approved
Repeat the procedure for each Storage Account.</t>
  </si>
  <si>
    <t>Private endpoints are used to access storage accounts.</t>
  </si>
  <si>
    <t>Private endpoints are not used to access storage accounts.</t>
  </si>
  <si>
    <t>3.10</t>
  </si>
  <si>
    <t>Securing traffic between services through encryption protects the data from easy interception and reading.</t>
  </si>
  <si>
    <t>From Azure Portal
1) Open the Storage Accounts blade
2) For each list Storage Account, perform the following:
Under the Security + networking heading, click on Networking 
Click on the Private Endpoint Connections tab at the top of the networking window
Click the +Private endpoint button
In the 1 - Basics tab/step:
Enter a name that will be easily recognizable as associated with the Storage Account (*Note*: The "Network Interface Name" will be automatically completed, but you can customize it if needed.)
Ensure that the Region matches the region of the Storage Account
Click Next
In the 2 - Resource tab/step:
Select the target sub-resource based on what type of storage resource is being made available
Click Next
In the 3 - Virtual Network tab/step:
Select the Virtual network that your Storage Account will be connecting to
Select the Subnet that your Storage Account will be connecting to
(Optional) Select other network settings as appropriate for your environment
Click Next
In the 4 - DNS tab/step:
(Optional) Select other DNS settings as appropriate for your environment
Click Next
In the 5 - Tags tab/step:
(Optional) Set any tags that are relevant to your organization
Click Next
In the 6 - Review + create tab/step:
A validation attempt will be made and after a few moments it should indicate Validation Passed - if it does not pass, double-check your settings before beginning more in depth troubleshooting.
If validation has passed, click Create then wait for a few minutes for the scripted deployment to complete.
Repeat the above procedure for each Private Endpoint required within every Storage Account.</t>
  </si>
  <si>
    <t>Use private endpoints to access storage accounts. One method to accomplish the recommended state is to execute the following:
From Azure Portal
1) Open the Storage Accounts blade
2) For each list Storage Account, perform the following:
Under the Security + networking heading, click on Networking 
Click on the Private Endpoint Connections tab at the top of the networking window
Click the +Private endpoint button
In the 1 - Basics tab/step:
Enter a name that will be easily recognizable as associated with the Storage Account (*Note*: The "Network Interface Name" will be automatically completed, but you can customize it if needed.)
Ensure that the Region matches the region of the Storage Account
Click Next
In the 2 - Resource tab/step:
Select the target sub-resource based on what type of storage resource is being made available
Click Next
In the 3 - Virtual Network tab/step:
Select the Virtual network that your Storage Account will be connecting to
Select the Subnet that your Storage Account will be connecting to
(Optional) Select other network settings as appropriate for your environment
Click Next
In the 4 - DNS tab/step:
(Optional) Select other DNS settings as appropriate for your environment
Click Next
In the 5 - Tags tab/step:
(Optional) Set any tags that are relevant to your organization
Click Next
In the 6 - Review + create tab/step:
A validation attempt will be made and after a few moments it should indicate Validation Passed - if it does not pass, double-check your settings before beginning more in depth troubleshooting.
If validation has passed, click Create then wait for a few minutes for the scripted deployment to complete.
Repeat the above procedure for each Private Endpoint required within every Storage Account.</t>
  </si>
  <si>
    <t>To close this finding, please provide screenshot showing private endpoints are used to access storage accounts with the agency's CAP.</t>
  </si>
  <si>
    <t>AZURE-37</t>
  </si>
  <si>
    <t>CP-10</t>
  </si>
  <si>
    <t>System Recovery and Reconstitution</t>
  </si>
  <si>
    <t>Enable Soft delete for azure containers and blob storage</t>
  </si>
  <si>
    <t>The Azure Storage blobs contain data like ePHI or Financial, which can be secret or personal. Data that is erroneously modified or deleted by an application or other storage account user will cause data loss or unavailability.
It is recommended that both Azure Containers with attached Blob Storage and standalone containers with Blob Storage be made recoverable by enabling the **soft delete** configuration. This is to save and recover data when blobs or blob snapshots are deleted.</t>
  </si>
  <si>
    <t>From Azure Portal:
1) From the Azure home page, open the hamburger menu in the top left or click on the arrow pointing right with More services underneath.
2) Select Storage.
3) Select Storage Accounts.
4) For each Storage Account, navigate to Data protection in the left scroll column.
5) Ensure that soft delete is checked for both blobs and containers. Also check if the retention period is a sufficient length for your organization. 
Blob Storage
Ensure that the output of the below command contains enabled status as true and days is not empty or null
az storage blob service-properties delete-policy show --account-name &lt;StorageAccountName&gt; --account-key &lt;accountkey&gt;
Azure Containers
Make certain that the --enable-container-delete-retention is true.
az storage account blob-service-properties show
account-name &lt;StorageAccountName&gt;
account-key &lt;accountkey&gt;
resource-group &lt;resource_group&gt;</t>
  </si>
  <si>
    <t>Soft delete is enabled for azure containers and blob storage.</t>
  </si>
  <si>
    <t>Soft delete is not enabled for azure containers and blob storage.</t>
  </si>
  <si>
    <t>3.11</t>
  </si>
  <si>
    <t>Containers and Blob Storage data can be incorrectly deleted. An attacker/malicious user may do this deliberately in order to cause disruption. Deleting an Azure Storage blob causes immediate data loss. Enabling this configuration for Azure storage ensures that even if blobs/data were deleted from the storage account, Blobs/data objects are recoverable for a particular time which is set in the "Retention policies," ranging from 7 days to 365 days.</t>
  </si>
  <si>
    <t xml:space="preserve">From Azure Portal
1) From the Azure home page, open the hamburger menu in the top left or click on the arrow pointing right with More services underneath.
2) Select Storage.
3) Select Storage Accounts.
4) For each Storage Account, navigate to Data protection in the left scroll column.
5) Check soft delete for both blobs and containers. Set the retention period to a sufficient length for your organization. 
From Azure CLI
Update blob storage retention days in below command
az storage blob service-properties delete-policy update --days-retained &lt;RetentionDaysValue&gt; --account-name &lt;StorageAccountName&gt; &gt; --account-key &lt;AccountKey&gt; --enable true
Update container retention with the below command
az storage account blob-service-properties update
enable-container-delete-retention true
container-delete-retention-days &lt;days&gt;
account-name &lt;storage-account&gt;
resource-group &lt;resource_group&gt;
account-key &lt;AccountKey&gt; </t>
  </si>
  <si>
    <t xml:space="preserve">Enable Soft delete for azure containers and blob storage. One method to accomplish the recommended state is to execute the following:
From Azure Portal
1) From the Azure home page, open the hamburger menu in the top left or click on the arrow pointing right with More services underneath.
2) Select Storage.
3) Select Storage Accounts.
4) For each Storage Account, navigate to Data protection in the left scroll column.
5) Check soft delete for both blobs and containers. Set the retention period to a sufficient length for your organization. 
From Azure CLI
Update blob storage retention days in below command
az storage blob service-properties delete-policy update --days-retained &lt;RetentionDaysValue&gt; --account-name &lt;StorageAccountName&gt; &gt; --account-key &lt;AccountKey&gt; --enable true
Update container retention with the below command
az storage account blob-service-properties update
enable-container-delete-retention true
container-delete-retention-days &lt;days&gt;
account-name &lt;storage-account&gt;
resource-group &lt;resource_group&gt;
account-key &lt;AccountKey&gt; </t>
  </si>
  <si>
    <t>To close this finding, please provide screenshot showing soft delete is enabled for azure containers and blob storage with the agency's CAP.</t>
  </si>
  <si>
    <t>AZURE-38</t>
  </si>
  <si>
    <t>Set Minimum TLS version for storage accounts to version 1.2</t>
  </si>
  <si>
    <t>In some cases, Azure Storage sets the minimum TLS version to be version 1.0 by default. TLS 1.0 is a legacy version and has known vulnerabilities. This minimum TLS version can be configured to be later protocols such as TLS 1.2.</t>
  </si>
  <si>
    <t>From Azure Console
1) Login to Azure Portal using https://portal.azure.com
2) Go to Storage Accounts
3) Click on each Storage Account
4) Under Setting section, Click on Configuration
5) Ensure that the minimum TLS version is set to be Version 1.2
From Azure CLI
Get a list of all storage accounts and their resource groups
az storage account list | jq .[] | {name, resourceGroup}
Then query the minimumTLSVersion field
az storage account show \
name &lt;storage-account&gt; \
resource-group &lt;resource-group&gt; \
query minimumTlsVersion \
output tsv
From Azure Powershell
To get the minimum TLS version, run the following command:
(Get-AzStorageAccount -Name &lt;STORAGEACCOUNTNAME&gt; -ResourceGroupName &lt;RESOURCEGROUPNAME&gt;).MinimumTlsVersion</t>
  </si>
  <si>
    <t>Minimum TLS version for storage accounts is set to version 1.2.</t>
  </si>
  <si>
    <t>Minimum TLS version for storage accounts is not set to version 1.2.</t>
  </si>
  <si>
    <t>3.15</t>
  </si>
  <si>
    <t>TLS 1.0 has known vulnerabilities and has been replaced by later versions of the TLS protocol. Continued use of this legacy protocol affects the security of data in transit.</t>
  </si>
  <si>
    <t>From Azure Console
1) Login to Azure Portal using https://portal.azure.com
2) Go to Storage Accounts
3) Click on each Storage Account
4) Under Setting section, Click on Configuration
5) Set the minimum TLS version to be Version 1.2
From Azure CLI
az storage account update \
name &lt;storage-account&gt; \
Resource-group &lt;resource-group&gt; \
min-tls-version TLS1_2
From Azure Powershell
To set the minimum TLS version, run the following command:
Set-AzStorageAccount -AccountName &lt;STORAGEACCOUNTNAME&gt; 
ResourceGroupName &lt;RESOURCEGROUPNAME&gt; 
MinimumTlsVersion TLS1_2</t>
  </si>
  <si>
    <t>Set Minimum TLS version for storage accounts to version 1.2. One method to accomplish the recommended state is to execute the following:
From Azure Console
1) Login to Azure Portal using https://portal.azure.com
2) Go to Storage Accounts
3) Click on each Storage Account
4) Under Setting section, Click on Configuration
5) Set the minimum TLS version to be Version 1.2
From Azure CLI
az storage account update \
name &lt;storage-account&gt; \
Resource-group &lt;resource-group&gt; \
min-tls-version TLS1_2</t>
  </si>
  <si>
    <t>To close this finding, please provide screenshot showing minimum TLS version for storage accounts is set to version 1.2 with the agency's CAP.</t>
  </si>
  <si>
    <t>AZURE-39</t>
  </si>
  <si>
    <t>AU-12</t>
  </si>
  <si>
    <t xml:space="preserve">Audit Generation </t>
  </si>
  <si>
    <t>Set Auditing to On</t>
  </si>
  <si>
    <t>Enable auditing on SQL Servers.</t>
  </si>
  <si>
    <t>From Azure Portal
1) Go to SQL servers
2) For each server instance
3) Click on Auditing
4) Ensure that Enable Azure SQL Auditing is set to On
From Powershell
Get the list of all SQL Servers
Get-AzSqlServer
For each Server
Get-AzSqlServerAudit -ResourceGroupName &lt;ResourceGroupName&gt; -ServerName &lt;SQLServerName&gt;
Ensure that BlobStorageTargetState, EventHubTargetState, or LogAnalyticsTargetState is set to Enabled.</t>
  </si>
  <si>
    <t>Auditing is set to On.</t>
  </si>
  <si>
    <t>Auditing is not set to On.</t>
  </si>
  <si>
    <t>No auditing is being performed on the system</t>
  </si>
  <si>
    <t>4.1.1</t>
  </si>
  <si>
    <t>The Azure platform allows a SQL server to be created as a service. Enabling auditing at the server level ensures that all existing and newly created databases on the SQL server instance are audited. 
Auditing policy applied on the SQL database does not override auditing policy and settings applied on the particular SQL server where the database is hosted.
Auditing tracks database events and writes them to an audit log in the Azure storage account. It also helps to maintain regulatory compliance, understand database activity, and gain insight into discrepancies and anomalies that could indicate business concerns or suspected security violations.</t>
  </si>
  <si>
    <t>From Azure Portal
1) Go to SQL servers
2) For each server instance
3) Click on Auditing
4) Set Enable Azure SQL Auditing is set to On
From Powershell
Get the list of all SQL Servers
Get-AzSqlServer
For each Server, enable auditing and set the retention for at least 90 days or longer.
Log Analytics Example
Set-AzSqlServerAudit -ResourceGroupName &lt;resource group name&gt; -ServerName &lt;SQL Server name&gt; -RetentionInDays &lt;Number of Days to retain the audit logs, should be 90days minimum&gt; -LogAnalyticsTargetState Enabled -WorkspaceResourceId "/subscriptions/&lt;subscription ID&gt;/resourceGroups/insights-integration/providers/Microsoft.OperationalInsights/workspaces/&lt;workspace name&gt;
Event Hub Example
Set-AzSqlServerAudit -ResourceGroupName "&lt;resource group name&gt;" -ServerName "&lt;SQL Server name&gt;" -EventHubTargetState Enabled -EventHubName 
 "&lt;Event Hub name&gt;" -EventHubAuthorizationRuleResourceId "&lt;Event Hub Authorization Rule Resource ID&gt;"
Blob Storage Example
Set-AzSqlServerAudit -ResourceGroupName "&lt;resource group name&gt;" -ServerName "&lt;SQL Server name&gt;" -BlobStorageTargetState Enabled 
 -StorageAccountResourceId "/subscriptions/&lt;subscription_ID&gt;/resourceGroups/&lt;Resource_Group&gt;/providers/Microsoft.Stora
 ge/storageAccounts/&lt;Storage Account name&gt;"</t>
  </si>
  <si>
    <t>Set Auditing to On. One method to accomplish the recommended state is to execute the following:
From Azure Portal
1) Go to SQL servers
2) For each server instance
3) Click on Auditing
4) Set Enable Azure SQL Auditing is set to On</t>
  </si>
  <si>
    <t>To close this finding, please provide screenshot showing auditing is set to on with the agency's CAP.</t>
  </si>
  <si>
    <t>AZURE-40</t>
  </si>
  <si>
    <t>Ensure no Azure SQL Databases allow ingress from 0.0.0.0/0 (ANY IP)</t>
  </si>
  <si>
    <t>Ensure that no SQL Databases allow ingress from 0.0.0.0/0 (ANY IP).</t>
  </si>
  <si>
    <t>From Azure Portal
1) Go to SQL servers
2) For each SQL server
3) Click on Firewall and virtual networks
4) Ensure that Allow Azure services and resources to access this server to set to No
5) Ensure that no firewall rule exists with 
 Start IP of 0.0.0.0
or other combinations which allows access to wider public IP ranges
From Azure CLI
List all SQL servers
az sql server list
For each SQL server run the following command
az sql server firewall-rule list --resource-group &lt;resource group name&gt; --server &lt;sql server name&gt;
Ensure the output does not contain any firewall allow rules with a source of 0.0.0.0, or any rules named AllowAllWindowsAzureIps
From PowerShell
Get the list of all SQL Servers 
Get-AzSqlServer
For each Server
Get-AzSqlServerFirewallRule -ResourceGroupName &lt;resource group name&gt; -ServerName &lt;server name&gt;
Ensure that StartIpAddress is not set to 0.0.0.0, /0 or other combinations which allows access to wider public IP ranges including Windows Azure IP ranges. Also ensure that FirewallRuleName doesnt contain 
AllowAllWindowsAzureIps which is the rule created when the Allow Azure services and resources to access this server setting is enabled for that SQL Server.</t>
  </si>
  <si>
    <t>No Azure SQL Databases allow ingress from 0.0.0.0/0 (ANY IP).</t>
  </si>
  <si>
    <t>Azure SQL Databases allow ingress from 0.0.0.0/0 (ANY IP).</t>
  </si>
  <si>
    <t>4.1.2</t>
  </si>
  <si>
    <t>Azure SQL Server includes a firewall to block access to unauthorized connections. More granular IP addresses can be defined by referencing the range of addresses available from specific datacenters.
By default, for a SQL server, a Firewall exists with StartIp of 0.0.0.0 and EndIP of 0.0.0.0 allowing access to all the Azure services. 
Additionally, a custom rule can be set up with StartIp of 0.0.0.0 and EndIP of 255.255.255.255 allowing access from ANY IP over the Internet.
In order to reduce the potential attack surface for a SQL server, firewall rules should be defined with more granular IP addresses by referencing the range of addresses available from specific datacenters.</t>
  </si>
  <si>
    <t>From Azure Portal
1) Go to SQL servers
2) For each SQL server
3) Click on Firewall and virtual networks
4) Set Allow Azure services and resources to access this server to No
5) Set firewall rules to limit access to only authorized connections
From Azure CLI
Disable default firewall rule Allow access to Azure services:
az sql server firewall-rule delete --resource-group &lt;resource group&gt; --server &lt;sql server name&gt; --name "AllowAllWindowsAzureIps"
Remove a custom firewall rule:
az sql server firewall-rule delete --resource-group &lt;resource group&gt; --server &lt;sql server name&gt; --name &lt;firewall rule name&gt;
Create a firewall rule:
az sql server firewall-rule create --resource-group &lt;resource group&gt; --server &lt;sql server name&gt; --name &lt;firewal lrule name&gt; --start-ip-address "&lt;IP Address other than 0.0.0.0&gt;" --end-ip-address "&lt;IP Address other than 0.0.0.0 or 255)255)255)255&gt;"
Update a firewall rule:
az sql server firewall-rule update --resource-group &lt;resource group&gt; --server &lt;sql server name&gt; --name &lt;firewal lrule name&gt; --start-ip-address "&lt;IP Address other than 0.0.0.0&gt;" --end-ip-address "&lt;IP Address other than 0.0.0.0 or 255)255)255)255&gt;"
From PowerShell
Disable Default Firewall Rule Allow access to Azure services : 
Remove-AzSqlServerFirewallRule -FirewallRuleName "AllowAllWindowsAzureIps" -ResourceGroupName &lt;resource group name&gt; -ServerName &lt;server name&gt;
Remove a custom Firewall rule:
Remove-AzSqlServerFirewallRule -FirewallRuleName "&lt;firewall rule name&gt;" -ResourceGroupName &lt;resource group name&gt; -ServerName &lt;server name&gt;
Set the appropriate firewall rules:
Set-AzSqlServerFirewallRule -ResourceGroupName &lt;resource group name&gt; -ServerName &lt;server name&gt; -FirewallRuleName "&lt;firewall rule name&gt;" -StartIpAddress "&lt;IP Address other than 0.0.0.0&gt;" -EndIpAddress "&lt;IP Address other than 0.0.0.0 or 255)255)255)255&gt;"</t>
  </si>
  <si>
    <t>Ensure no Azure SQL Databases allow ingress from 0.0.0.0/0 (ANY IP). One method to accomplish the recommended state is to execute the following:
From Azure Portal
1) Go to SQL servers
2) For each SQL server
3) Click on Firewall and virtual networks
4) Set Allow Azure services and resources to access this server to No
5) Set firewall rules to limit access to only authorized connections</t>
  </si>
  <si>
    <t>To close this finding, please provide screenshot showing no Azure SQL Databases allow ingress from 0.0.0.0/0 (ANY IP) with the agency's CAP.</t>
  </si>
  <si>
    <t>AZURE-41</t>
  </si>
  <si>
    <t>Configure Azure Active Directory Admin for SQL servers</t>
  </si>
  <si>
    <t>Use Azure Active Directory Authentication for authentication with SQL Database to manage credentials in a single place.</t>
  </si>
  <si>
    <t>From Azure Portal
1) Go to SQL servers
2) For each SQL server, click on Active Directory admin under the Settings section
3) Ensure that a value has been set for Admin Name under the Azure Active Directory admin section
Using Azure SQL CLI
To list SQL Server Admins on a specific server: 
az sql server ad-admin list --resource-group &lt;resource-group&gt; --server &lt;server&gt;
From PowerShell
Print a list of all SQL Servers to find which one you want to audit
Get-AzSqlServer
Audit a list of Administrators on a Specific Server
Get-AzSqlServerActiveDirectoryAdministrator -ResourceGroupName &lt;resource group name&gt; -ServerName &lt;server name&gt;
Ensure Output shows DisplayName set to AD account.</t>
  </si>
  <si>
    <t>Azure Active Directory Admin is configured for SQL servers.</t>
  </si>
  <si>
    <t>HAI1: Adequate device identification and authentication is not employed</t>
  </si>
  <si>
    <t>4.1.4</t>
  </si>
  <si>
    <t>Azure Active Directory authentication is a mechanism to connect to Microsoft Azure SQL Database and SQL Data Warehouse by using identities in Azure Active Directory (Azure AD). With Azure AD authentication, identities of database users and other Microsoft services can be managed in one central location. Central ID management provides a single place to manage database users and simplifies permission management.
- It provides an alternative to SQL Server authentication.
- Helps stop the proliferation of user identities across database servers.
- Allows password rotation in a single place.
- Customers can manage database permissions using external (AAD) groups.
- It can eliminate storing passwords by enabling integrated Windows authentication and other forms of authentication supported by Azure Active Directory.
- Azure AD authentication uses contained database users to authenticate identities at the database level.
- Azure AD supports token-based authentication for applications connecting to SQL Database.
- Azure AD authentication supports ADFS (domain federation) or native user/password authentication for a local Azure Active Directory without domain synchronization.
- Azure AD supports connections from SQL Server Management Studio that use Active Directory Universal Authentication, which includes Multi-Factor Authentication (MFA). MFA includes strong authentication with a range of easy verification options — phone call, text message, smart cards with pin, or mobile app notification.</t>
  </si>
  <si>
    <t>From Azure Portal
1) Go to SQL servers
2) For each SQL server, click on Active Directory admin
3) Click on Set admin
4) Select an admin
5) Click Save
Using PowerShell
For each Server, set AD Admin
Set-AzSqlServerActiveDirectoryAdministrator -ResourceGroupName &lt;resource group name&gt; -ServerName &lt;server name&gt; -DisplayName "&lt;Display name of AD account to set as DB administrator&gt;"
From Azure CLI
az ad user show --id 
For each Server, set AD Admin
az sql server ad-admin create --resource-group &lt;resource group name&gt; --server &lt;server name&gt; --display-name &lt;display name&gt; --object-id &lt;object id of user&gt;</t>
  </si>
  <si>
    <t>Configure Azure Active Directory Admin for SQL servers. One method to accomplish the recommended state is to execute the following:
From Azure Portal
1) Go to SQL servers
2) For each SQL server, click on Active Directory admin
3) Click on Set admin
4) Select an admin
5) Click Save</t>
  </si>
  <si>
    <t>To close this finding, please provide screenshot showing Azure Active Directory Admin is configured for SQL servers with the agency's CAP.</t>
  </si>
  <si>
    <t>AZURE-42</t>
  </si>
  <si>
    <t>Set Data encryption to `On` on a SQL Database</t>
  </si>
  <si>
    <t>Enable Transparent Data Encryption on every SQL server.</t>
  </si>
  <si>
    <t>From Azure Portal
1) Go to SQL databases
2) For each DB instance
3) Click on Transparent data encryption
4) Ensure that Data encryption is set to On
From Azure CLI
Ensure the output of the below command is Enabled
az sql db tde show --resource-group &lt;resourceGroup&gt; --server &lt;dbServerName&gt; --database &lt;dbName&gt; --query status
From Powershell
Get a list of SQL Servers.
Get-AzSqlServer
For each server, list the databases.
Get-AzSqlDatabase -ServerName &lt;SQL Server Name&gt; -ResourceGroupName &lt;Resource Group Name&gt;
For each database not listed as a Master database, check for Transparent Data Encryption.
Get-AzSqlDatabaseTransparentDataEncryption -ResourceGroupName &lt;Resource Group Name&gt; -ServerName &lt;SQL Server Name&gt; -DatabaseName &lt;Database Name&gt;
Make sure DataEncryption is Enabled for each database except the Master database.</t>
  </si>
  <si>
    <t>Data encryption is set to `On` on a SQL Database.</t>
  </si>
  <si>
    <t>Data encryption is not set to `On` on a SQL Database.</t>
  </si>
  <si>
    <t>HSC41</t>
  </si>
  <si>
    <t>HSC41: Data at rest is not encrypted using the latest FIPS approved encryption</t>
  </si>
  <si>
    <t>4.1.5</t>
  </si>
  <si>
    <t>Azure SQL Database transparent data encryption helps protect against the threat of malicious activity by performing real-time encryption and decryption of the database, associated backups, and transaction log files at rest without requiring changes to the application.</t>
  </si>
  <si>
    <t>From Azure Portal
1) Go to SQL databases
2) For each DB instance
3) Click on Transparent data encryption
4) Set Data encryption to On
From Azure CLI
Use the below command to enable Transparent data encryption for SQL DB instance.
az sql db tde set --resource-group &lt;resourceGroup&gt; --server &lt;dbServerName&gt; --database &lt;dbName&gt; --status Enabled
Note:
TDE cannot be used to encrypt the logical master database in SQL Database. The master database contains objects that are needed to perform the TDE operations on the user databases.
Azure Portal does not show master databases per SQL server. However, CLI/API responses will show master databases.</t>
  </si>
  <si>
    <t>Set Data encryption to `On` on a SQL Database. One method to accomplish the recommended state is to execute the following:
From Azure Portal
1) Go to SQL databases
2) For each DB instance
3) Click on Transparent data encryption
4) Set Data encryption to On
From Azure CLI
Use the below command to enable Transparent data encryption for SQL DB instance.
az sql db tde set --resource-group &lt;resourceGroup&gt; --server &lt;dbServerName&gt; --database &lt;dbName&gt; --status Enabled
Note:
TDE cannot be used to encrypt the logical master database in SQL Database. The master database contains objects that are needed to perform the TDE operations on the user databases.
Azure Portal does not show master databases per SQL server. However, CLI/API responses will show master databases.</t>
  </si>
  <si>
    <t>To close this finding, please provide screenshot showing data encryption is set to `On` on a SQL Database with the agency's CAP.</t>
  </si>
  <si>
    <t>AZURE-43</t>
  </si>
  <si>
    <t>Set Auditing Retention to greater than 90 days</t>
  </si>
  <si>
    <t>SQL Server Audit Retention should be configured to be greater than 90 days.</t>
  </si>
  <si>
    <t>From Azure Portal
1) Go to SQL servers
2) For each server instance
3) Click on Auditing
4) If storage is selected, expand Advanced properties
5) Ensure Retention (days) setting is greater than 90 days or 0 for unlimited retention.
From Powershell
Get the list of all SQL Servers 
Get-AzSqlServer
For each Server
Get-AzSqlServerAudit -ResourceGroupName &lt;resource group name&gt; -ServerName &lt;server name&gt;
Ensure that RetentionInDays is set to more than or equal to 90
Note:If the SQL server is set with LogAnalyticsTargetState setting set to Enabled, run the following additional command.
Get-AzOperationalInsightsWorkspace | Where-Object {$_.ResourceId -eq &lt;SQL Server WorkSpaceResourceId&gt;}
Ensure that RetentionInDays is set to more than or equal to 90</t>
  </si>
  <si>
    <t>Auditing Retention is set to greater than 90 days</t>
  </si>
  <si>
    <t>Auditing Retention is not set to greater than 90 days</t>
  </si>
  <si>
    <t>4.1.6</t>
  </si>
  <si>
    <t>Audit Logs can be used to check for anomalies and give insight into suspected breaches or misuse of information and access.</t>
  </si>
  <si>
    <t>From Azure Portal
1) Go to SQL servers
2) For each server instance
3) Click on Auditing
4) If storage is selected, expand Advanced properties
5) Set the Retention (days) setting greater than 90 days or 0 for unlimited retention.
6) Select Save
From Powershell
For each Server, set retention policy for more than or equal to 90 days
Log Analytics Example
Set-AzSqlServerAudit -ResourceGroupName &lt;resource group name&gt; -ServerName &lt;SQL Server name&gt; -RetentionInDays &lt;Number of Days to retain the audit logs, should be 90days minimum&gt; -LogAnalyticsTargetState Enabled -WorkspaceResourceId "/subscriptions/&lt;subscription ID&gt;/resourceGroups/insights-integration/providers/Microsoft.OperationalInsights/workspaces/&lt;workspace name&gt;
Event Hub Example
Set-AzSqlServerAudit -ResourceGroupName "&lt;resource group name&gt;" -ServerName "&lt;SQL Server name&gt;" -EventHubTargetState Enabled -EventHubName 
"&lt;Event Hub name&gt;" -EventHubAuthorizationRuleResourceId "&lt;Event Hub Authorization Rule Resource ID&gt;"
Blob Storage Example
Set-AzSqlServerAudit -ResourceGroupName "&lt;resource group name&gt;" -ServerName "&lt;SQL Server name&gt;" -BlobStorageTargetState Enabled 
StorageAccountResourceId "/subscriptions/&lt;subscription_ID&gt;/resourceGroups/&lt;Resource_Group&gt;/providers/Microsoft.Stora
ge/storageAccounts/&lt;Storage Account name&gt;"</t>
  </si>
  <si>
    <t>Set Auditing Retention to greater than 90 days. One method to accomplish the recommended state is to execute the following:
From Azure Portal
1) Go to SQL servers
2) For each server instance
3) Click on Auditing
4) If storage is selected, expand Advanced properties
5) Set the Retention (days) setting greater than 90 days or 0 for unlimited retention.
6) Select Save</t>
  </si>
  <si>
    <t>AZURE-44</t>
  </si>
  <si>
    <t>Set Vulnerability Assessment (VA) setting Also send email notifications to admins and subscription owners for each SQL Server</t>
  </si>
  <si>
    <t>Enable Vulnerability Assessment (VA) setting 'Also send email notifications to admins and subscription owners'.</t>
  </si>
  <si>
    <t>From Azure Portal
1) Go to SQL servers
2 Select a server instance
3) Click on Security Center
4) Ensure that Microsoft Defender for SQL is set to Enabled
5) Select Configure next to Enabled at subscription-level
In Section Vulnerability Assessment Settings, Ensure Storage Accounts is configured.
In Section Vulnerability Assessment Settings, Ensure Also send email notifications to admins and subscription owners is checked/enabled.
From Powershell
Get the list of all SQL Servers
Get-AZSqlServer
For each Server
Get-AzSqlServerVulnerabilityAssessmentSetting -ResourceGroupName &lt;resource group name&gt; -ServerName &lt;server name&gt;
Ensure that value for parameter EmailSubscriptionAdmin is set to true.
Sample Output:
ResourceGroupName : ResourceGroup01
ServerName : Server01
StorageAccountName : mystorage
ScanResultsContainerName : vulnerability-assessment
RecurringScansInterval : weekly
EmailSubscriptionAdmins : False
NotificationEmail : {}</t>
  </si>
  <si>
    <t>Vulnerability Assessment (VA) setting Also send email notifications to admins and subscription owners is set for each SQL Server.</t>
  </si>
  <si>
    <t>Vulnerability Assessment (VA) setting Also send email notifications to admins and subscription owners is not set for each SQL Server.</t>
  </si>
  <si>
    <t>HIS28: Security alerts are not disseminated to agency personnel</t>
  </si>
  <si>
    <t>4.2.5</t>
  </si>
  <si>
    <t>VA scan reports and alerts will be sent to admins and subscription owners by enabling setting 'Also send email notifications to admins and subscription owners'. This may help in reducing time required for identifying risks and taking corrective measures.</t>
  </si>
  <si>
    <t>From Azure Portal
1) Go to SQL servers
2) Select a server instance
3) Click on Security Center
4) Select Configure next to Enabled at subscription-level
5) In Section Vulnerability Assessment Settings, configure Storage Accounts if not already
6) Check/enable Also send email notifications to admins and subscription owners
7) Click Save
From Powershell
If not already, Enable Advanced Data Security for a SQL Server: 
Set-AZSqlServerThreatDetectionPolicy -ResourceGroupName &lt;resource group name&gt; -ServerName &lt;server name&gt; -EmailAdmins $True
To enable ADS-VA service and Set Also send email notifications to admins and subscription owners
Update-AzSqlServerVulnerabilityAssessmentSetting 
ResourceGroupName "&lt;resource group name&gt;"
ServerName "&lt;Server Name&gt;"
StorageAccountName "&lt;Storage Name from same subscription and same Location" 
ScanResultsContainerName "vulnerability-assessment" 
RecurringScansInterval Weekly 
EmailSubscriptionAdmins $true 
NotificationEmail @("mail1@mail.com" , "mail2@mail.com")</t>
  </si>
  <si>
    <t>Set Vulnerability Assessment (VA) setting Also send email notifications to admins and subscription owners for each SQL Server. One method to accomplish the recommended state is to execute the following:
From Azure Portal
1) Go to SQL servers
2) Select a server instance
3) Click on Security Center
4) Select Configure next to Enabled at subscription-level
5) In Section Vulnerability Assessment Settings, configure Storage Accounts if not already
6) Check/enable Also send email notifications to admins and subscription owners
7) Click Save</t>
  </si>
  <si>
    <t>AZURE-45</t>
  </si>
  <si>
    <t>Set SSL connection to enabled for PostgreSQL Database Server</t>
  </si>
  <si>
    <t>Enable `SSL connection` on `PostgreSQL` Servers.</t>
  </si>
  <si>
    <t>From Azure Portal
1) Login to Azure Portal using https://portal.azure.com
2) Go to Azure Database for PostgreSQL server
3) For each database, click on Connection security
4) In SSL settings, ensure Enforce SSL connection is set to ENABLED.
From Azure CLI
Ensure the output of the below command returns ENABLED.
az postgres server show --resource-group myresourcegroup --name &lt;resourceGroupName&gt; --query sslEnforcement</t>
  </si>
  <si>
    <t>SSL connection is set to enabled for PostgreSQL Database Server.</t>
  </si>
  <si>
    <t>SSL connection is not set to enabled for PostgreSQL Database Server.</t>
  </si>
  <si>
    <t>4.3.1</t>
  </si>
  <si>
    <t>`SSL connectivity` helps to provide a new layer of security by connecting database server to client applications using Secure Sockets Layer (SSL). Enforcing SSL connections between database server and client applications helps protect against "man in the middle" attacks by encrypting the data stream between the server and application.</t>
  </si>
  <si>
    <t>From Azure Portal
1) Login to Azure Portal using https://portal.azure.com
2) Go to Azure Database for PostgreSQL server
3) For each database, click on Connection security
4) In SSL settings, click on ENABLED to enforce SSL connections
5) Click Save
From Azure CLI
Use the below command to enforce ssl connection for PostgreSQL Database.
az postgres server update --resource-group &lt;resourceGroupName&gt; --name &lt;serverName&gt; --ssl-enforcement Enabled</t>
  </si>
  <si>
    <t>Set SSL connection to enabled for PostgreSQL Database Server. One method to accomplish the recommended state is to execute the following:
From Azure Portal
1) Login to Azure Portal using https://portal.azure.com
2) Go to Azure Database for PostgreSQL server
3) For each database, click on Connection security
4) In SSL settings, click on ENABLED to enforce SSL connections
5) Click Save</t>
  </si>
  <si>
    <t>To close this finding, please provide screenshot showing SSL connection is set to enabled for PostgreSQL Database Server with the agency's CAP.</t>
  </si>
  <si>
    <t>AZURE-46</t>
  </si>
  <si>
    <t>Set server Parameter log_checkpoints to ON for PostgreSQL Database Server</t>
  </si>
  <si>
    <t>Enable `log_checkpoints` on `PostgreSQL Servers`.</t>
  </si>
  <si>
    <t>From Azure Portal
1) From Azure Home select the Portal Menu
2) Go to Azure Database for PostgreSQL server
3) For each database, click on Server parameters
4) Search for log_checkpoints.
Ensure that value is set to ON.
From Azure CLI
Ensure value is set to ON
az postgres server configuration show --resource-group &lt;resourceGroupName&gt; --server-name &lt;serverName&gt; --name log_checkpoints</t>
  </si>
  <si>
    <t>Server Parameter log_checkpoints is set to ON for PostgreSQL Database Server.</t>
  </si>
  <si>
    <t>Server Parameter log_checkpoints is not set to ON for PostgreSQL Database Server.</t>
  </si>
  <si>
    <t>4.3.2</t>
  </si>
  <si>
    <t>Enabling `log_checkpoints` helps the PostgreSQL Database to `Log each checkpoint` in turn generates query and error logs. However, access to transaction logs is not supported. Query and error logs can be used to identify, troubleshoot, and repair configuration errors and sub-optimal performance.</t>
  </si>
  <si>
    <t>From Azure Portal
1) From Azure Home select the Portal Menu
2) Go to Azure Database for PostgreSQL server
3) For each database, click on Server parameters
4) Search for log_checkpoints.
5) Click ON and save.
From Azure CLI
Use the below command to update log_checkpoints configuration.
az postgres server configuration set --resource-group &lt;resourceGroupName&gt; --server-name &lt;serverName&gt; --name log_checkpoints --value on</t>
  </si>
  <si>
    <t>Set server Parameter log_checkpoints to ON for PostgreSQL Database Server. One method to accomplish the recommended state is to execute the following:
From Azure Portal
1) From Azure Home select the Portal Menu
2) Go to Azure Database for PostgreSQL server
3) For each database, click on Server parameters
4) Search for log_checkpoints.
5) Click ON and save</t>
  </si>
  <si>
    <t>To close this finding, please provide screenshot showing server Parameter log_checkpoints is set to ON for PostgreSQL Database Server with the agency's CAP.</t>
  </si>
  <si>
    <t>AZURE-47</t>
  </si>
  <si>
    <t>Set server parameter log_connections to ON for PostgreSQL Database Server</t>
  </si>
  <si>
    <t>Enable `log_connections` on `PostgreSQL Servers`.</t>
  </si>
  <si>
    <t>From Azure Portal
1) Login to Azure Portal using https://portal.azure.com
2) Go to Azure Database for PostgreSQL server
3) For each database, click on Server parameters
4) Search for log_connections.
5) Ensure that value is set to ON.
From Azure CLI
Ensure log_connections value is set to ON
az postgres server configuration show --resource-group &lt;resourceGroupName&gt; --server-name &lt;serverName&gt; --name log_connections</t>
  </si>
  <si>
    <t xml:space="preserve">Server parameter log_connections is set to ON for PostgreSQL Database Server. </t>
  </si>
  <si>
    <t xml:space="preserve">Server parameter log_connections is not set to ON for PostgreSQL Database Server. </t>
  </si>
  <si>
    <t>4.3.3</t>
  </si>
  <si>
    <t>Enabling `log_connections` helps PostgreSQL Database to log attempted connection to the server, as well as successful completion of client authentication. Log data can be used to identify, troubleshoot, and repair configuration errors and suboptimal performance.</t>
  </si>
  <si>
    <t>From Azure Portal
1) Login to Azure Portal using https://portal.azure.com
2) Go to Azure Database for PostgreSQL server
3) For each database, click on Server parameters
4) Search for log_connections.
5) Click ON and save.
From Azure CLI
Use the below command to update log_connections configuration.
az postgres server configuration set --resource-group &lt;resourceGroupName&gt; --server-name &lt;serverName&gt; --name log_connections --value on</t>
  </si>
  <si>
    <t>Set server parameter log_connections to ON for PostgreSQL Database Server. One method to accomplish the recommended state is to execute the following:
From Azure Portal
1) Login to Azure Portal using https://portal.azure.com
2) Go to Azure Database for PostgreSQL server
3) For each database, click on Server parameters
4) Search for log_connections.
5) Click ON and save.
From Azure CLI
Use the below command to update log_connections configuration.
az postgres server configuration set --resource-group &lt;resourceGroupName&gt; --server-name &lt;serverName&gt; --name log_connections --value on</t>
  </si>
  <si>
    <t>To close this finding, please provide screenshot showing server parameter log_connections is set to ON for PostgreSQL Database Server with the agency's CAP.</t>
  </si>
  <si>
    <t>AZURE-48</t>
  </si>
  <si>
    <t>Set server parameter log_disconnections to ON for PostgreSQL Database Server</t>
  </si>
  <si>
    <t>Enable `log_disconnections` on `PostgreSQL Servers`.</t>
  </si>
  <si>
    <t>From Azure Portal
From Azure Home select the Portal Menu
Go to Azure Database for PostgreSQL server
For each database, click on Server parameters
Search for log_disconnections.
Ensure that value is set to ON.
From Powershell
Ensure log_connections value is set to ON
az postgres server configuration show --resource-group &lt;resourceGroupName&gt; --server-name &lt;serverName&gt; --name log_disconnections</t>
  </si>
  <si>
    <t>Server parameter log_disconnections is set to ON for PostgreSQL Database Server.</t>
  </si>
  <si>
    <t>Server parameter log_disconnections is not set to ON for PostgreSQL Database Server.</t>
  </si>
  <si>
    <t>4.3.4</t>
  </si>
  <si>
    <t>Enabling `log_disconnections` helps PostgreSQL Database to `Logs end of a session`, including duration, which in turn generates query and error logs. Query and error logs can be used to identify, troubleshoot, and repair configuration errors and sub-optimal performance.</t>
  </si>
  <si>
    <t>From Azure Portal
1) From Azure Home select the Portal Menu
2) Go to Azure Database for PostgreSQL server
3) For each database, click on Server parameters
4) Search for log_disconnections.
5) Click ON and save.
From Powershell
Use the below command to update log_disconnections configuration.
az postgres server configuration set --resource-group &lt;resourceGroupName&gt; --server-name &lt;serverName&gt; --name log_disconnections --value on</t>
  </si>
  <si>
    <t>Set server parameter log_disconnections to ON for PostgreSQL Database Server. One method to accomplish the recommended state is to execute the following:
From Azure Portal
1) From Azure Home select the Portal Menu
2) Go to Azure Database for PostgreSQL server
3) For each database, click on Server parameters
4) Search for log_disconnections.
5) Click ON and save.
From Powershell
Use the below command to update log_disconnections configuration.
az postgres server configuration set --resource-group &lt;resourceGroupName&gt; --server-name &lt;serverName&gt; --name log_disconnections --value on</t>
  </si>
  <si>
    <t>To close this finding, please provide screenshot showing server parameter log_disconnections is set to ON for PostgreSQL Database Server with the agency's CAP.</t>
  </si>
  <si>
    <t>AZURE-49</t>
  </si>
  <si>
    <t>Set server parameter connection_throttling to ON for PostgreSQL Database Server</t>
  </si>
  <si>
    <t>Enable `connection_throttling` on `PostgreSQL Servers`.</t>
  </si>
  <si>
    <t>From Azure Portal
1) Login to Azure Portal using https://portal.azure.com
2) Go to Azure Database for PostgreSQL server
3) For each database, click on Server parameters
4) Search for connection_throttling.
5) Ensure that value is set to ON.
From Azure CLI
Ensure connection_throttling value is set to ON
az postgres server configuration show --resource-group &lt;resourceGroupName&gt; --server-name &lt;serverName&gt; --name connection_throttling</t>
  </si>
  <si>
    <t>Server parameter connection_throttling is set to ON for PostgreSQL Database Server.</t>
  </si>
  <si>
    <t>Server parameter connection_throttling is not set to ON for PostgreSQL Database Server.</t>
  </si>
  <si>
    <t>4.3.5</t>
  </si>
  <si>
    <t>Enabling `connection_throttling` helps the PostgreSQL Database to `Set the verbosity of logged messages`. This in turn generates query and error logs with respect to concurrent connections that could lead to a successful Denial of Service (DoS) attack by exhausting connection resources. A system can also fail or be degraded by an overload of legitimate users. Query and error logs can be used to identify, troubleshoot, and repair configuration errors and sub-optimal performance.</t>
  </si>
  <si>
    <t>From Azure Portal
1) Login to Azure Portal using https://portal.azure.com
2) Go to Azure Database for PostgreSQL server
3) For each database, click on Server parameters
4) Search for connection_throttling.
5) Click ON and save.
From Azure CLI
Use the below command to update connection_throttling configuration.
az postgres server configuration set --resource-group &lt;resourceGroupName&gt; --server-name &lt;serverName&gt; --name connection_throttling --value on</t>
  </si>
  <si>
    <t>Set server parameter connection_throttling to ON for PostgreSQL Database Server. One method to accomplish the recommended state is to execute the following:
From Azure Portal
1) Login to Azure Portal using https://portal.azure.com
2) Go to Azure Database for PostgreSQL server
3) For each database, click on Server parameters
4) Search for connection_throttling
5) Click ON and save</t>
  </si>
  <si>
    <t>To close this finding, please provide screenshot showing server parameter connection_throttling is set to ON for PostgreSQL Database Server with the agency's CAP.</t>
  </si>
  <si>
    <t>AZURE-50</t>
  </si>
  <si>
    <t>Set server Parameter log_retention_days to greater than 3 days for PostgreSQL Database Server</t>
  </si>
  <si>
    <t>Enable `log_retention_days` on `PostgreSQL Servers`.</t>
  </si>
  <si>
    <t>From Azure Portal
1) From Azure Home select the Portal Menu
2) Go to Azure Database for PostgreSQL server
3) For each database, click on Server parameters
4) Search for log_retention_days.
Ensure that value greater than 3)
From Azure CLI
Ensure log_retention_days value is greater than 3)
az postgres server configuration show --resource-group &lt;resourceGroupName&gt; --server-name &lt;serverName&gt; --name log_retention_days</t>
  </si>
  <si>
    <t xml:space="preserve">Server Parameter log_retention_days is greater than 3 days for PostgreSQL Database Server. </t>
  </si>
  <si>
    <t xml:space="preserve">Server Parameter log_retention_days is not  greater than 3 days for PostgreSQL Database Server. </t>
  </si>
  <si>
    <t>4.3.6</t>
  </si>
  <si>
    <t>Enabling `log_retention_days` helps PostgreSQL Database to `Sets number of days a log file is retained` which in turn generates query and error logs. Query and error logs can be used to identify, troubleshoot, and repair configuration errors and sub-optimal performance.</t>
  </si>
  <si>
    <t>From Azure Portal
1) From Azure Home select the Portal Menu
2) Go to Azure Database for PostgreSQL server
3) For each database, click on Server parameters
4) Search for log_retention_days.
5) Enter value in range 4-7 (inclusive) and save.
From Azure CLI
Use the below command to update log_retention_days configuration.
az postgres server configuration set --resource-group &lt;resourceGroupName&gt; --server-name &lt;serverName&gt; --name log_retention_days --value &lt;4-7&gt;</t>
  </si>
  <si>
    <t>Set server Parameter log_retention_days to greater than 3 days for PostgreSQL Database Server. One method to accomplish the recommended state is to execute the following:
From Azure Portal
1) From Azure Home select the Portal Menu
2) Go to Azure Database for PostgreSQL server
3) For each database, click on Server parameters
4) Search for log_retention_days
5) Enter value in range 4-7 (inclusive) and save</t>
  </si>
  <si>
    <t>AZURE-51</t>
  </si>
  <si>
    <t>CA-9</t>
  </si>
  <si>
    <t>Internal System Connections</t>
  </si>
  <si>
    <t>Disable Allow access to Azure services for PostgreSQL Database Server</t>
  </si>
  <si>
    <t>Disable access from Azure services to PostgreSQL Database Server</t>
  </si>
  <si>
    <t>From Azure Portal
1) Login to Azure Portal using https://portal.azure.com
2) Go to Azure Database for PostgreSQL server
3) For each database, click on Connection security
4) In Firewall rules
Ensure Allow access to Azure services is set to OFF.
From Azure CLI
Ensure the output of the below command does not include a rule with the name AllowAllAzureIps or "startIpAddress": "0.0.0.0" &amp; "endIpAddress": "0.0.0.0",
az postgres server firewall-rule list --resource-group &lt;resourceGroupName&gt; --server &lt;serverName&gt;</t>
  </si>
  <si>
    <t xml:space="preserve">Allow access to Azure services for PostgreSQL Database Server is disabled. </t>
  </si>
  <si>
    <t xml:space="preserve">Allow access to Azure services for PostgreSQL Database Server is not  disabled. </t>
  </si>
  <si>
    <t>4.3.7</t>
  </si>
  <si>
    <t>If access from Azure services is enabled, the server's firewall will accept connections from all Azure resources, including resources not in your subscription. This is usually not a desired configuration. Instead, set up firewall rules to allow access from specific network ranges or VNET rules to allow access from specific virtual networks.</t>
  </si>
  <si>
    <t>From Azure Portal
1) Login to Azure Portal using https://portal.azure.com
2) Go to Azure Database for PostgreSQL server
3) For each database, click on Connection security
4) In Firewall rules
5) Ensure Allow access to Azure services is set to OFF.
6) Click Save to apply the changed rule.
From Azure CLI
Use the below command to delete the AllowAllAzureIps rule for PostgreSQL Database.
az postgres server firewall-rule delete --name AllowAllAzureIps --resource-group &lt;resourceGroupName&gt; --server-name &lt;serverName&gt;</t>
  </si>
  <si>
    <t>Disable Allow access to Azure services for PostgreSQL Database Server. One method to accomplish the recommended state is to execute the following:
From Azure Portal
1) Login to Azure Portal using https://portal.azure.com
2) Go to Azure Database for PostgreSQL server
3) For each database, click on Connection security
4) In Firewall rules
5) Ensure Allow access to Azure services is set to OFF.
6) Click Save to apply the changed rule.
From Azure CLI
Use the below command to delete the AllowAllAzureIps rule for PostgreSQL Database.
az postgres server firewall-rule delete --name AllowAllAzureIps --resource-group &lt;resourceGroupName&gt; --server-name &lt;serverName&gt;</t>
  </si>
  <si>
    <t>To close this finding, please provide screenshot showing allow access to Azure services for PostgreSQL Database Server is disabled with the agency's CAP.</t>
  </si>
  <si>
    <t>AZURE-52</t>
  </si>
  <si>
    <t xml:space="preserve">Enable Infrastructure double encryption for PostgreSQL Database Server </t>
  </si>
  <si>
    <t>Enable encryption at rest for PostgreSQL Databases.</t>
  </si>
  <si>
    <t>From Azure Portal
1) From Azure Home, click on more services.
2) Click on Databases
3) Click on Azure Database for PostgreSQL servers
4) Select the database by clicking on its name.
5) Go to Additional Settings.
6) Ensure that Infrastructure encryption enabled is checked
From Azure CLI
Enter the command
az postgres server configuration show --name &lt;servername&gt; --resource-group &lt;resourcegroup&gt; --query properties.infrastructureEncryption -o tsv
Verify that Infrastructure encryption is enabled.</t>
  </si>
  <si>
    <t>Infrastructure double encryption for PostgreSQL Database Server is enabled.</t>
  </si>
  <si>
    <t>Infrastructure double encryption for PostgreSQL Database Server is not enabled.</t>
  </si>
  <si>
    <t>4.3.8</t>
  </si>
  <si>
    <t>If Double Encryption is enabled, another layer of encryption is implemented at the hardware level before the storage or network level. Information will be encrypted before it is even accessed, preventing both interception of data in motion if the network layer encryption is broken and data at rest in system resources such as memory or processor cache. Encryption will also be in place for any backups taken of the database, so the key will secure access the data in all forms. For the most secure implementation of key based encryption, it is recommended to use a Customer Managed asymmetric RSA 2048 Key in Azure Key Vault.</t>
  </si>
  <si>
    <t xml:space="preserve">From Azure Portal
For the creation of a new server;
1) Go through the normal process of database creation.
2) On step 2 titled Additional settings ensure that Infrastructure double encryption enabled is checked
3) Acknowledge that you understand this will impact database performance.
4) Finish database creation as normal.
5) On the final Review + create screen, ensure that at the very bottom of the database properties, that Infrastructure (Double) encryption is enabled.
For existing servers;
1) From Azure Home, click on more services.
2) Click on Databases
3) Click on Azure Database for PostgreSQL servers
4) Select the database by clicking on its name.
5) Select the second from the left option Additional settings.
6) Check the box next to Infrastructure double encryption enabled.
From Azure CLI
Creating a New Server with Infrastructure Encryption Enabled
Enter the command as follows;
az postgres server create --resource-group &lt;resourcegroup&gt; --name &lt;servername&gt; --location &lt;location&gt; --admin-user &lt;adminusername&gt; --admin-password &lt;server_admin_password&gt; --sku-name GP_Gen4_2 --version 11 --infrastructure-encryption Enabled
Updating a Servers Configuration
az postgres server configuration set -g &lt;resourcegroup&gt;-s &lt;servername&gt; --infrastructure-encryption &lt;Enabled&gt; </t>
  </si>
  <si>
    <t xml:space="preserve">Enable Infrastructure double encryption for PostgreSQL Database Server. One method to accomplish the recommended state is to execute the following:
From Azure Portal
For the creation of a new server;
1) Go through the normal process of database creation.
2) On step 2 titled Additional settings ensure that Infrastructure double encryption enabled is checked
3) Acknowledge that you understand this will impact database performance.
4) Finish database creation as normal.
5) On the final Review + create screen, ensure that at the very bottom of the database properties, that Infrastructure (Double) encryption is enabled.
For existing servers;
1) From Azure Home, click on more services.
2) Click on Databases
3) Click on Azure Database for PostgreSQL servers
4) Select the database by clicking on its name.
5) Select the second from the left option Additional settings.
6) Check the box next to Infrastructure double encryption enabled.
From Azure CLI
Creating a New Server with Infrastructure Encryption Enabled
Enter the command as follows;
az postgres server create --resource-group &lt;resourcegroup&gt; --name &lt;servername&gt; --location &lt;location&gt; --admin-user &lt;adminusername&gt; --admin-password &lt;server_admin_password&gt; --sku-name GP_Gen4_2 --version 11 --infrastructure-encryption Enabled
Updating a Servers Configuration
az postgres server configuration set -g &lt;resourcegroup&gt;-s &lt;servername&gt; --infrastructure-encryption &lt;Enabled&gt; </t>
  </si>
  <si>
    <t>To close this finding, please provide screenshot showing infrastructure double encryption for PostgreSQL Database Server is enabled with the agency's CAP.</t>
  </si>
  <si>
    <t>AZURE-53</t>
  </si>
  <si>
    <t>Set SSL connection to enabled for Standard MySQL Database Server</t>
  </si>
  <si>
    <t>Enable `SSL connection` on `MYSQL` Servers.</t>
  </si>
  <si>
    <t>From Azure Portal
1) Login to Azure Portal using https://portal.azure.com
2) Go to Azure Database for MySQL servers
3) For each database, click on Connection security
4) In SSL settings, ensure Enforce SSL connection is set to ENABLED. 
From Azure CLI
Ensure the output of the below command returns ENABLED.
az mysql server show --resource-group &lt;resourceGroupName&gt; --name &lt;serverName&gt; --query sslEnforcement</t>
  </si>
  <si>
    <t>SSL connection is set to Enabled for Standard MySQL Database Server.</t>
  </si>
  <si>
    <t>SSL connection is not set to Enabled for Standard MySQL Database Server.</t>
  </si>
  <si>
    <t>4.4.1</t>
  </si>
  <si>
    <t>SSL connectivity helps to provide a new layer of security by connecting database server to client applications using Secure Sockets Layer (SSL). Enforcing SSL connections between database server and client applications helps protect against "man in the middle" attacks by encrypting the data stream between the server and application.</t>
  </si>
  <si>
    <t>From Azure Portal
1) Login to Azure Portal using https://portal.azure.com
2) Go to Azure Database for MySQL servers
3) For each database, click on Connection security
4) In SSL settings, click on ENABLED to Enforce SSL connections
From Azure CLI
Use the below command to set MYSQL Databases to Enforce SSL connection.
az mysql server update --resource-group &lt;resourceGroupName&gt; --name &lt;serverName&gt; --ssl-enforcement Enabled</t>
  </si>
  <si>
    <t>Set SSL connection to enabled for Standard MySQL Database Server. One method to accomplish the recommended state is to execute the following:
From Azure Portal
1) Login to Azure Portal using https://portal.azure.com
2) Go to Azure Database for MySQL servers
3) For each database, click on Connection security
4) In SSL settings, click on ENABLED to Enforce SSL connections
From Azure CLI
Use the below command to set MYSQL Databases to Enforce SSL connection.
az mysql server update --resource-group &lt;resourceGroupName&gt; --name &lt;serverName&gt; --ssl-enforcement Enabled</t>
  </si>
  <si>
    <t>To close this finding, please provide screenshot showing SSL connection is set to Enabled for Standard MySQL Database Server with the agency's CAP.</t>
  </si>
  <si>
    <t>AZURE-54</t>
  </si>
  <si>
    <t>Set TLS Version to TLSV1.2 for MySQL flexible Database Server</t>
  </si>
  <si>
    <t>Ensure `TLS version` on `MySQL flexible` servers is set to the default value.</t>
  </si>
  <si>
    <t>From Azure Portal
1) Login to Azure Portal using https://portal.azure.com
2) Go to Azure Database for MySQL flexible servers
3) For each database, click on Server parameters under Settings
4) In the search box, type in tls_version
5) Ensure tls_version is set to TLSV1.2
From Azure CLI
Ensure the output of the below command contains the key value pair "values": "TLSV1.2".
az mysql flexible-server parameter show --name tls_version --resource-group &lt;resourceGroupName&gt; --server-name &lt;serverName&gt;
Example output:
{
 "allowedValues": "TLSv1,TLSv1.1,TLSv1.2",
 "dataType": "Set",
 "defaultValue": "TLSv1.2",
 "description": "Which protocols the server permits for encrypted connections. By default, TLS 1.2 is enforced",
 "id": "/subscriptions/&lt;subscriptionId&gt;/resourceGroups/&lt;resourceGroupName&gt;/providers/Microsoft.DBforMySQL/flexibleServers/&lt;serverName&gt;/configurations/tls_version",
 "isConfigPendingRestart": "False",
 "isDynamicConfig": "False",
 "isReadOnly": "False",
 "name": "tls_version",
 "resourceGroup": "&lt;resourceGroupName&gt;",
 "source": "system-default",
 "systemData": null,
 "type": "Microsoft.DBforMySQL/flexibleServers/configurations",
 "value": "TLSv1.2"
}</t>
  </si>
  <si>
    <t>TLS Version is set to TLSV1.2 for MySQL flexible Database Server.</t>
  </si>
  <si>
    <t>TLS Version is not set to TLSV1.2 for MySQL flexible Database Server.</t>
  </si>
  <si>
    <t>4.4.2</t>
  </si>
  <si>
    <t>TLS connectivity helps to provide a new layer of security by connecting database server to client applications using Transport Layer Security (TLS). Enforcing TLS connections between database server and client applications helps protect against "man in the middle" attacks by encrypting the data stream between the server and application.</t>
  </si>
  <si>
    <t>From Azure Portal
1) Login to Azure Portal using https://portal.azure.com
2) Go to Azure Database for MySQL flexible servers
3) For each database, click on Server parameters under Settings
4) In the search box, type in tls_version
5) Click on the VALUE dropdown, and ensure only TLSV1.2 is selected for tls_version
From Azure CLI
Use the below command to set MYSQL flexible databases to used version 1.2 for the tls_version parameter.
az mysql flexible-server parameter set --name tls_version --resource-group &lt;resourceGroupName&gt; --server-name &lt;serverName&gt; --value TLSV1.2</t>
  </si>
  <si>
    <t>Set TLS Version to TLSV1.2 for MySQL flexible Database Server. One method to accomplish the recommended state is to execute the following:
From Azure Portal
1) Login to Azure Portal using https://portal.azure.com
2) Go to Azure Database for MySQL flexible servers
3) For each database, click on Server parameters under Settings
4) In the search box, type in tls_version
5) Click on the VALUE dropdown, and ensure only TLSV1.2 is selected for tls_version
From Azure CLI
Use the below command to set MYSQL flexible databases to used version 1.2 for the tls_version parameter.
az mysql flexible-server parameter set --name tls_version --resource-group &lt;resourceGroupName&gt; --server-name &lt;serverName&gt; --value TLSV1.2</t>
  </si>
  <si>
    <t>To close this finding, please provide screenshot showing TLS Version is set to TLSV1.2 for MySQL flexible Database Server with the agency's CAP.</t>
  </si>
  <si>
    <t>AZURE-55</t>
  </si>
  <si>
    <t>SI-4</t>
  </si>
  <si>
    <t>System Monitoring</t>
  </si>
  <si>
    <t>Enable Azure Monitor Resource Logging for All Services that Support it</t>
  </si>
  <si>
    <t>Resource Logs capture activity to the data access plane while the Activity log is a subscription-level log for the control plane. Resource-level diagnostic logs provide insight into operations that were performed within that resource itself; for example, reading or updating a secret from a Key Vault. Currently, 95 Azure resources support Azure Monitoring (See the more information section for a complete list), including Network Security Groups, Load Balancers, Key Vault, AD, Logic Apps, and CosmosDB. The content of these logs varies by resource type.
A number of back-end services were not configured to log and store Resource Logs for certain activities or for a sufficient length. It is crucial that monitoring is correctly configured to log all relevant activities and retain those logs for a sufficient length of time. Given that the mean time to detection in an enterprise is 240 days, a minimum retention period of two years is recommended.</t>
  </si>
  <si>
    <t>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t>
  </si>
  <si>
    <t>Azure Monitor Resource Logging is enabled for All Services that Support it.</t>
  </si>
  <si>
    <t>Azure Monitor Resource Logging is not enabled for All Services that Support it.</t>
  </si>
  <si>
    <t>HSI3</t>
  </si>
  <si>
    <t>HSI3: System is not monitored for threats</t>
  </si>
  <si>
    <t>A lack of monitoring reduces the visibility into the data plane, and therefore an organization's ability to detect reconnaissance, authorization attempts or other malicious activity. Unlike Activity Logs, Resource Logs are not enabled by default. Specifically, without monitoring it would be impossible to tell which entities had accessed a data store that was breached. In addition, alerts for failed attempts to access APIs for Web Services or Databases are only possible when logging is enabled.</t>
  </si>
  <si>
    <t>Azure Subscriptions should log every access and operation for all resources.
Logs should be sent to Storage and a Log Analytics Workspace or equivalent third-party system. Logs should be kept in readily-accessible storage for a minimum of one year, and then moved to inexpensive cold storage for a duration of time as necessary. If retention policies are set but storing logs in a Storage Account is disabled (for example, if only Event Hubs or Log Analytics options are selected), the retention policies have no effect. Enable all monitoring at first, and then be more aggressive moving data to cold storage if the volume of data becomes a cost concern.
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t>
  </si>
  <si>
    <t>Enable Azure Monitor Resource Logging for All Services that Support it. One method to accomplish the recommended state is to execute the following:
Azure Subscriptions should log every access and operation for all resources.
Logs should be sent to Storage and a Log Analytics Workspace or equivalent third-party system. Logs should be kept in readily-accessible storage for a minimum of one year, and then moved to inexpensive cold storage for a duration of time as necessary. If retention policies are set but storing logs in a Storage Account is disabled (for example, if only Event Hubs or Log Analytics options are selected), the retention policies have no effect. Enable all monitoring at first, and then be more aggressive moving data to cold storage if the volume of data becomes a cost concern.
From Azure Portal
The specific steps for configuring resources within the Azure console vary depending on resource, but typically the steps are:
1) Go to the resource
2) Click on Diagnostic settings
3) In the blade that appears, click "Add diagnostic setting"
4) Configure the diagnostic settings
5) Click on Save</t>
  </si>
  <si>
    <t>To close this finding, please provide screenshot showing Azure Monitor Resource Logging is enabled for All Services that Support it with the agency's CAP.</t>
  </si>
  <si>
    <t>AZURE-56</t>
  </si>
  <si>
    <t>Ensure that a Diagnostic Setting exists</t>
  </si>
  <si>
    <t>Enable Diagnostic settings for exporting activity logs.
Diagnostic settings are available for each individual resource within a subscription. Settings should be configured for all appropriate resources for your environment.</t>
  </si>
  <si>
    <t>From Azure Portal
1) Go to Monitor
2) Click Diagnostic settings
3) Ensure that Diagnostics status is enabled on all appropriate resources.</t>
  </si>
  <si>
    <t xml:space="preserve">A Diagnostic Setting exists. </t>
  </si>
  <si>
    <t>A Diagnostic Setting does not exist.</t>
  </si>
  <si>
    <t>HAU25</t>
  </si>
  <si>
    <t>HAU25: Audit processing failures are not properly reported and responded to</t>
  </si>
  <si>
    <t>5.1.1</t>
  </si>
  <si>
    <t>A diagnostic setting controls how a diagnostic log is exported. By default, logs are retained only for 90 days. Diagnostic settings should be defined so that logs can be exported and stored for a longer duration in order to analyze security activities within an Azure subscription.</t>
  </si>
  <si>
    <t>From Azure Portal
1) Go to Monitor
2) Click Diagnostic settings
3) Click on the resource that has a diagnostics status of disabled
4) Select Add Diagnostic Setting
5) Enter a Diagnostic setting name
6) Select the appropriate log, metric, and destination. (This may be Log Analytics/Storage account or Event Hub)
7) Click save
Repeat these step for all resources as needed.</t>
  </si>
  <si>
    <t>Ensure that a Diagnostic Setting exists. One method to accomplish the recommended state is to execute the following:
From Azure Portal
1) Go to Monitor
2) Click Diagnostic settings
3) Click on the resource that has a diagnostics status of disabled
4) Select Add Diagnostic Setting
5) Enter a Diagnostic setting name
6) Select the appropriate log, metric, and destination. (This may be Log Analytics/Storage account or Event Hub)
7) Click save
Repeat these step for all resources as needed.</t>
  </si>
  <si>
    <t>AZURE-57</t>
  </si>
  <si>
    <t>Ensure Diagnostic Setting captures appropriate categories</t>
  </si>
  <si>
    <t>**Prerequisite**: A Diagnostic Setting must exist. If a Diagnostic Setting does not exist, the navigation and options within this recommendation will not be available. Please review the recommendation at the beginning of this subsection titled: "Ensure that a 'Diagnostic Setting' exists."
The diagnostic setting should be configured to log the appropriate activities from the control/management plane.</t>
  </si>
  <si>
    <t>From Azure Portal
1) Go to Azure Monitor
2) Click Activity log
3) Click on Export Activity Logs
4) Click Edit setting on the appropriate Diagnostic setting entry
5) Ensure that the following categories are checked: Administrative, Alert, Policy, and Security
From Azure CLI
Ensure the categories Administrative, Alert, Policy, and Security set to: enabled: true
az monitor diagnostic-settings subscription list
From Powershell
Ensure the categories Administrative, Alert, Policy, and Security are set to Enabled:True 
get-AzDiagnosticSetting -ResourceId subscriptions/&lt;subscriptionID&gt;</t>
  </si>
  <si>
    <t>Diagnostic Setting captures appropriate categories.</t>
  </si>
  <si>
    <t>Diagnostic Setting does not capture appropriate categories.</t>
  </si>
  <si>
    <t>5.1.2</t>
  </si>
  <si>
    <t>A diagnostic setting controls how the diagnostic log is exported. Capturing the diagnostic setting categories for appropriate control/management plane activities allows proper alerting.</t>
  </si>
  <si>
    <t>From Azure Portal
1) Go to Azure Monitor
2) Click Activity log
3) Click on Diagnostic settings
4) Click on Add diagnostic setting 
5) Enter a name for your new Diagnostic Setting
6) Check the following categories: Administrative, Alert, Policy, and Security
7) Choose the destination details according to your organizations needs.
Using ARM Template via AZ PowerShell cmdlets
Create a file to hold the JSON
{
"$schema": "https://schema.management.azure.com/schemas/2019-04-01/deploymentTemplate.json#",
"contentVersion": "1.0.0.0",
"parameters": {
"settingName": {
"type": "String"
},
"workspaceId": {
"type": "String"
}
 },
"resources": [
{
"type": "Microsoft.Insights/diagnosticSettings",
"apiVersion": "2017-05-01-preview",
"name": "[parameters(settingName)]",
"dependsOn": [],
"properties": {
"workspaceId": "[parameters(workspaceId)]",
"logs": [
{
"category": "Administrative",
"enabled": true
},
{
"category": "Alert",
"enabled": true
},
{
"category": "Autoscale",
"enabled": false
},
{
"category": "Policy",
"enabled": true
},
{
"category": "Recommendation",
"enabled": false
},
{
"category": "ResourceHealth",
"enabled": false
},
{
"category": "Security",
"enabled": true
},
{
"category": "ServiceHealth",
"enabled": false
}
]
}
}
]
}
Reference the JSON in the New-AzSubscriptionDeployment call
$OMSWorkspace = Get-AzResource -ResourceType "Microsoft.OperationalInsights/workspaces" -Name &lt;Workspace Name&gt;
New-AzSubscriptionDeployment -Name CreateDiagnosticSetting -location eastus -TemplateFile CreateDiagnosticSetting.jsonc -settingName "Send Activity log to workspace" -workspaceId $OMSWorkspace.ResourceId</t>
  </si>
  <si>
    <t>Ensure Diagnostic Setting captures appropriate categories. One method to accomplish the recommended state is to execute the following:
From Azure Portal
1) Go to Azure Monitor
2) Click Activity log
3) Click on Diagnostic settings
4) Click on Add diagnostic setting 
5) Enter a name for your new Diagnostic Setting
6) Check the following categories: Administrative, Alert, Policy, and Security
7) Choose the destination details according to your organizations needs.
Using ARM Template via AZ PowerShell cmdlets
Create a file to hold the JSON
{
"$schema": "https://schema.management.azure.com/schemas/2019-04-01/deploymentTemplate.json#",
"contentVersion": "1.0.0.0",
"parameters": {
"settingName": {
"type": "String"
},
"workspaceId": {
"type": "String"
}
 },
"resources": [
{
"type": "Microsoft.Insights/diagnosticSettings",
"apiVersion": "2017-05-01-preview",
"name": "[parameters(settingName)]",
"dependsOn": [],
"properties": {
"workspaceId": "[parameters(workspaceId)]",
"logs": [
{
"category": "Administrative",
"enabled": true
},
{
"category": "Alert",
"enabled": true
},
{
"category": "Autoscale",
"enabled": false
},
{
"category": "Policy",
"enabled": true
},
{
"category": "Recommendation",
"enabled": false
},
{
"category": "ResourceHealth",
"enabled": false
},
{
"category": "Security",
"enabled": true
},
{
"category": "ServiceHealth",
"enabled": false
}
]
}
}
]
}
Reference the JSON in the New-AzSubscriptionDeployment call
$OMSWorkspace = Get-AzResource -ResourceType "Microsoft.OperationalInsights/workspaces" -Name &lt;Workspace Name&gt;
New-AzSubscriptionDeployment -Name CreateDiagnosticSetting -location eastus -TemplateFile CreateDiagnosticSetting.jsonc -settingName "Send Activity log to workspace" -workspaceId $OMSWorkspace.ResourceId</t>
  </si>
  <si>
    <t>To close this finding, please provide screenshot showing Diagnostic Setting captures appropriate categories with the agency's CAP.</t>
  </si>
  <si>
    <t>AZURE-58</t>
  </si>
  <si>
    <t>Ensure the Storage Container Storing the Activity Logs is not Publicly Accessible</t>
  </si>
  <si>
    <t>The storage account container containing the activity log export should not be publicly accessible.</t>
  </si>
  <si>
    <t>**From Azure Portal**
From Azure Home select the Portal Menu
Select Diagnostic Settings in the left column.
In section Storage Account, note the name of the Storage account
Close Diagnostic settings. Close the Monitor - Activity Log blade.
In right column, Click service Storage Accounts to access Storage account blade
Click on the storage account name noted in step 4) This will open blade specific to that storage account
In Section Blob Service click Containers. It will list all the containers in next blade
Look for a record with container named as insight-operational-logs. Click ... from right most column to open Context menu
Click Access Policy from Context Menu and ensure Public Access Level is set to Private (no anonymous access)
**From Azure CLI**
Get storage account id configured with log profile:
az monitor log-profiles list --query [*].storageAccountId
2) Ensure the container storing activity logs (insights-operational-logs) is not publicly accessible:
az storage container list --account-name &lt;Storage Account Name&gt; --query "[?name==insights-operational-logs]"
In command output ensure publicAccess is set to null</t>
  </si>
  <si>
    <t>Storage Container Storing the Activity Logs is not Publicly Accessible.</t>
  </si>
  <si>
    <t>Storage Container Storing the Activity Logs is Publicly Accessible.</t>
  </si>
  <si>
    <t>5.1.3</t>
  </si>
  <si>
    <t>Allowing public access to activity log content may aid an adversary in identifying weaknesses in the affected account's use or configuration.</t>
  </si>
  <si>
    <t>From Azure Portal
1) From Azure Home select the Portal Menu
2) Search for Storage Accounts to access Storage account blade
3) Click on the storage account name
4) In Section Blob Service click Containers. It will list all the containers in next blade
5) Look for a record with container named as insight-operational-logs. Click ... from right most column to open Context menu
6) Click Access Policy from Context Menu and set Public Access Level to Private (no anonymous access)
From Azure CLI
az storage container set-permission --name insights-operational-logs --account-name &lt;Storage Account Name&gt; --public-access off</t>
  </si>
  <si>
    <t>Ensure the Storage Container Storing the Activity Logs is not Publicly Accessible. One method to accomplish the recommended state is to execute the following:
From Azure Portal
1) From Azure Home select the Portal Menu
2) Search for Storage Accounts to access Storage account blade
3) Click on the storage account name
4) In Section Blob Service click Containers. It will list all the containers in next blade
5) Look for a record with container named as insight-operational-logs. Click ... from right most column to open Context menu
6) Click Access Policy from Context Menu and set Public Access Level to Private (no anonymous access)
From Azure CLI
az storage container set-permission --name insights-operational-logs --account-name &lt;Storage Account Name&gt; --public-access off</t>
  </si>
  <si>
    <t>To close this finding, please provide screenshot showing Storage Container Storing the Activity Logs is not Publicly Accessible with the agency's CAP.</t>
  </si>
  <si>
    <t>AZURE-59</t>
  </si>
  <si>
    <t xml:space="preserve">Enable logging for Azure Key Vault </t>
  </si>
  <si>
    <t>Enable AuditEvent logging for key vault instances to ensure interactions with key vaults are logged and available.</t>
  </si>
  <si>
    <t>From Azure Portal
1) Go to Key vaults
2) For each Key vault
3) Go to Diagnostic settings
4) Click on Edit Settings
5) Ensure that Archive to a storage account is Enabled
6) Ensure that AuditEvent is checked, and the retention days is set to 180 days or as appropriate
From Azure CLI
List all key vaults
az keyvault list
For each keyvault id
az monitor diagnostic-settings list --resource &lt;id&gt;
Ensure that storageAccountId is set as appropriate. Also, ensure that category and days are set. One of the sample outputs is as below.
"logs": [
{
"category": "AuditEvent",
"enabled": true,
"retentionPolicy": {
"days": 180,
"enabled": true
}
}
]</t>
  </si>
  <si>
    <t xml:space="preserve">Logging for Azure Key Vault is enabled. </t>
  </si>
  <si>
    <t xml:space="preserve">Logging for Azure Key Vault is not enabled. </t>
  </si>
  <si>
    <t>5.1.5</t>
  </si>
  <si>
    <t>Monitoring how and when key vaults are accessed, and by whom, enables an audit trail of interactions with confidential information, keys, and certificates managed by Azure Keyvault. Enabling logging for Key Vault saves information in an Azure storage account which the user provides. This creates a new container named insights-logs-auditevent automatically for the specified storage account. This same storage account can be used for collecting logs for multiple key vaults.</t>
  </si>
  <si>
    <t>From Azure Portal
1) Go to Key vaults
2) For each Key vault
3) Go to Diagnostic settings
4) Click on Edit Settings
5) Enable Archive to a storage account
6) Check AuditEvent 
7) Change the retention days to be 180, 0 (for indefinite) or as appropriate
From Azure CLI
az monitor diagnostic-settings update --name "Key vault retention policy" --resource "" --set retentionPolicy.days=90</t>
  </si>
  <si>
    <t>Enable logging for Azure Key Vault. One method to accomplish the recommended state is to execute the following:
From Azure Portal
1) Go to Key vaults
2) For each Key vault
3) Go to Diagnostic settings
4) Click on Edit Settings
5) Enable Archive to a storage account
6) Check AuditEvent 
7) Change the retention days to be 180, 0 (for indefinite) or as appropriate
From Azure CLI
az monitor diagnostic-settings update --name "Key vault retention policy" --resource "" -set retentionPolicy.days=90</t>
  </si>
  <si>
    <t>To close this finding, please provide screenshot showing Logging for Azure Key Vault is enabled with the agency's CAP.</t>
  </si>
  <si>
    <t>AZURE-60</t>
  </si>
  <si>
    <t>Ensure that Activity Log Alert exists for Create Policy Assignment</t>
  </si>
  <si>
    <t>Create an activity log alert for the Create Policy Assignment event.</t>
  </si>
  <si>
    <t>From Azure Portal
1) Navigate to the Monitor blade
2) Click on Alerts
3) In the Alerts window, click on Alert rules
4) Hover mouse over the values in the Condition column to find an alert where **Operation name=Microsoft.Authorization/policyAssignments/write**
5) Click on the Alert Name associated with the previous step
6) Click on the Condition name of **Whenever the Activity Log has an event with Category=Administrative, Signal name=Create policy assignment (policyAssignments)**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</si>
  <si>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Create Policy Assignment.</t>
  </si>
  <si>
    <t>Activity Log Alert does not exist for Create Policy Assignment.</t>
  </si>
  <si>
    <t>5.2.1</t>
  </si>
  <si>
    <t>Monitoring for create policy assignment events gives insight into changes done in "Azure policy - assignments" and can reduce the time it takes to detect unsolicited changes.</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</si>
  <si>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**Policy assignment (policyAssignments)**
Filter by location: All
7) Verify that the selection preview shows All Policy assignment (policyAssignments) and your selected subscription name
8) Click Done
9) Under the Condition tab, click Add Condition (the Select a signal window may automatically open without clicking)
10) In the Select a signal window, under the "Signal Name" heading, click **Create policy assignment (Microsoft.Authorization/policyAssignments)**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</si>
  <si>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Create Policy Assignment.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**Policy assignment (policyAssignments)**
Filter by location: All
7) Verify that the selection preview shows All Policy assignment (policyAssignments) and your selected subscription name
8) Click Done
9) Under the Condition tab, click Add Condition (the Select a signal window may automatically open without clicking)
10) In the Select a signal window, under the "Signal Name" heading, click **Create policy assignment (Microsoft.Authorization/policyAssignments)**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</si>
  <si>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To close this finding, please provide screenshot showing Activity Log Alert exists for Create Policy Assignment with the agency's CAP.</t>
  </si>
  <si>
    <t>AZURE-61</t>
  </si>
  <si>
    <t>Ensure that Activity Log Alert exists for Delete Policy Assignment</t>
  </si>
  <si>
    <t>Create an activity log alert for the Delete Policy Assignment event.</t>
  </si>
  <si>
    <t>From Azure Portal
1) Navigate to the Monitor blade
2) Click on Alerts
3) In the Alerts window, click on Alert rules
4) Hover mouse over the values in the Condition column to find an alert where **Operation name=Microsoft.Authorization/policyAssignments/delete**
5) Click on the Alert Name associated with the previous step
6) Click on the Condition name of **Whenever the Activity Log has an event with Category=Administrative, Signal name=Delete policy assignment (policyAssignments)**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</si>
  <si>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Delete Policy Assignment.</t>
  </si>
  <si>
    <t>Activity Log Alert does not exist for Delete Policy Assignment.</t>
  </si>
  <si>
    <t>5.2.2</t>
  </si>
  <si>
    <t>Monitoring for delete policy assignment events gives insight into changes done in "azure policy - assignments" and can reduce the time it takes to detect unsolicited changes.</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</si>
  <si>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**Policy assignment (policyAssignments)**
Filter by location: All
Click on the subscription name or resource group to apply the Log Alert Rule to
7) Verify that the selection preview shows:
All Policy assignment (policyAssignments)
&lt; Resource Name &gt; - The subscription, group, or resource you selected
8) Click Done
9) Under the Condition tab, click Add Condition (the Select a signal window may automatically open without clicking)
10) In the Select a signal window, under the "Signal Name" heading, click **Delete policy assignment (Microsoft.Authorization/policyAssignments)**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</si>
  <si>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Delete Policy Assignment.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**Policy assignment (policyAssignments)**
Filter by location: All
Click on the subscription name or resource group to apply the Log Alert Rule to
7) Verify that the selection preview shows:
All Policy assignment (policyAssignments)
&lt; Resource Name &gt; - The subscription, group, or resource you selected
8) Click Done
9) Under the Condition tab, click Add Condition (the Select a signal window may automatically open without clicking)
10) In the Select a signal window, under the "Signal Name" heading, click **Delete policy assignment (Microsoft.Authorization/policyAssignments)**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</si>
  <si>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To close this finding, please provide screenshot showing Activity Log Alert exists for Delete Policy Assignment with the agency's CAP.</t>
  </si>
  <si>
    <t>AZURE-62</t>
  </si>
  <si>
    <t>Ensure that Activity Log Alert exists for Create or Update Network Security Group</t>
  </si>
  <si>
    <t>Create an Activity Log Alert for the Create or Update Network Security Group event.</t>
  </si>
  <si>
    <t>From Azure Portal
1) Navigate to the Monitor blade
2) Click on Alerts
3) In the Alerts window, click on Alert rules
4) Hover mouse over the values in the Condition column to find an alert where **Operation name=Microsoft.Network/networkSecurityGroups/write**
5) Click on the Alert Name associated with the previous step
6) Click on the Condition name of **Whenever the Activity Log has an event with Category=Administrative, Signal name=Create or Update Network Security Group (networkSecurityGroups)**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</si>
  <si>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Create or Update Network Security Group.</t>
  </si>
  <si>
    <t>Activity Log Alert does not exist for Create or Update Network Security Group.</t>
  </si>
  <si>
    <t>5.2.3</t>
  </si>
  <si>
    <t>Monitoring for Create or Update Network Security Group events gives insight into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</si>
  <si>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**Network security groups**
Filter by location: All
Click on the subscription name or resource group or Network securiy group that the Log Alert Rule will be applied to
7) Verify that the selection preview shows:
All network securiy groups or &lt; your network security group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Network Security Group (Microsoft.Network/networkSecurityGroups)**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</si>
  <si>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Create or Update Network Security Group.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**Network security groups**
Filter by location: All
Click on the subscription name or resource group or Network securiy group that the Log Alert Rule will be applied to
7) Verify that the selection preview shows:
All network securiy groups or &lt; your network security group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Network Security Group (Microsoft.Network/networkSecurityGroups)**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t>
  </si>
  <si>
    <t>To close this finding, please provide screenshot showing Activity Log Alert exists for Create or Update Network Security Group with the agency's CAP.</t>
  </si>
  <si>
    <t>AZURE-63</t>
  </si>
  <si>
    <t>Ensure that Activity Log Alert exists for Delete Network Security Group</t>
  </si>
  <si>
    <t>Create an activity log alert for the Delete Network Security Group event.</t>
  </si>
  <si>
    <t>From Azure Portal
1) Navigate to the Monitor blade
2) Click on Alerts
3) In the Alerts window, click on Alert rules
4) Hover mouse over the values in the Condition column to find an alert where **Operation name=Microsoft.Network/networkSecurityGroups/delete**
5) Click on the Alert Name associated with the previous step
6) Click on the Condition name of **Whenever the Activity Log has an event with Category=Administrative, Signal name=Delete Network Security Group (networkSecurityGroups)**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</si>
  <si>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Delete Network Security Group.</t>
  </si>
  <si>
    <t>Activity Log Alert does not exist for Delete Network Security Group.</t>
  </si>
  <si>
    <t>5.2.4</t>
  </si>
  <si>
    <t>Monitoring for "Delete Network Security Group" events gives insight into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</si>
  <si>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**Network security groups**
Filter by location: All
Click on the subscription name or resource group or Network securiy group that the Log Alert Rule will be applied to
7) Verify that the selection preview shows:
All network securiy groups or &lt; your network security group &gt;
 &lt; Resource Name &gt; - The subscription, group, or resource you selected
8) Click Done
9) Under the Condition tab, click Add Condition (the Select a signal window may automatically open without clicking)
10) In the Select a signal window, under the "Signal Name" heading, click **Delete Network Security Group (Microsoft.Network/networkSecurityGroups)**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</si>
  <si>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Delete Network Security Group.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location: **Network security groups**
Filter by location: All
Click on the subscription name or resource group or Network securiy group that the Log Alert Rule will be applied to
7) Verify that the selection preview shows:
All network securiy groups or &lt; your network security group &gt;
 &lt; Resource Name &gt; - The subscription, group, or resource you selected
8) Click Done
9) Under the Condition tab, click Add Condition (the Select a signal window may automatically open without clicking)
10) In the Select a signal window, under the "Signal Name" heading, click **Delete Network Security Group (Microsoft.Network/networkSecurityGroups)**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t>
  </si>
  <si>
    <t>To close this finding, please provide screenshot showing Activity Log Alert exists for Delete Network Security Group with the agency's CAP.</t>
  </si>
  <si>
    <t>AZURE-64</t>
  </si>
  <si>
    <t>Ensure that Activity Log Alert exists for Create or Update Security Solution</t>
  </si>
  <si>
    <t>Create an activity log alert for the Create or Update Security Solution event.</t>
  </si>
  <si>
    <t>From Azure Portal
1) Navigate to the Monitor blade
2) Click on Alerts
3) In the Alerts window, click on Alert rules
4) Hover mouse over the values in the Condition column to find an alert where **Operation name=Microsoft.Security/securitySolutions/write**
5) Click on the Alert Name associated with the previous step
6) Click on the Condition name of **Whenever the Activity Log has an event with Category=Security, Signal name=Create or Update Security Solutions (securitySolutions)**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</si>
  <si>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Create or Update Security Solution.</t>
  </si>
  <si>
    <t>Activity Log Alert does not exist for Create or Update Security Solution.</t>
  </si>
  <si>
    <t>5.2.5</t>
  </si>
  <si>
    <t>Monitoring for Create or Update Security Solution events gives insight into changes to the active security solutions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</si>
  <si>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**Security Solutions (securitySolutions)**
Filter by location: All
Click on the subscription name or resource group or Network securiy group that the Log Alert Rule will be applied to
7) Verify that the selection preview shows:
All security solutions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Security Solutions (Microsoft.Security/securitySolutions)**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</si>
  <si>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Create or Update Security Solution.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**Security Solutions (securitySolutions)**
Filter by location: All
Click on the subscription name or resource group or Network securiy group that the Log Alert Rule will be applied to
7) Verify that the selection preview shows:
All security solutions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Security Solutions (Microsoft.Security/securitySolutions)**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t>
  </si>
  <si>
    <t>To close this finding, please provide screenshot showing activity Log Alert exists for Create or Update Security Solution with the agency's CAP.</t>
  </si>
  <si>
    <t>AZURE-65</t>
  </si>
  <si>
    <t>Ensure that Activity Log Alert exists for Delete Security Solution</t>
  </si>
  <si>
    <t>Create an activity log alert for the Delete Security Solution event.</t>
  </si>
  <si>
    <t>From Azure Console
1) Navigate to the Monitor blade
2) Click on Alerts
3) In the Alerts window, click on Alert rules
4) Hover mouse over the values in the Condition column to find an alert where **Operation name=Microsoft.Security/securitySolutions/delete**
5) Click on the Alert Name associated with the previous step
6) Click on the Condition name of **Whenever the Activity Log has an event with Category=Security, Signal name=Delete Security Solutions (securitySolutions)**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release]_</t>
  </si>
  <si>
    <t>Activity Log Alert exists for Delete Security Solution.</t>
  </si>
  <si>
    <t>Activity Log Alert does not exist for Delete Security Solution.</t>
  </si>
  <si>
    <t>5.2.6</t>
  </si>
  <si>
    <t>Monitoring for Delete Security Solution events gives insight into changes to the active security solutions and may reduce the time it takes to detect suspicious activity.</t>
  </si>
  <si>
    <t>From Azure Console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**Security Solutions (securitySolutions)**
Filter by location: All
Click on the subscription name or resource group or Network securiy group that the Log Alert Rule will be applied to
7) Verify that the selection preview shows:
All security solutions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**Delete Security Solutions (Microsoft.Security/securitySolutions)**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</si>
  <si>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Delete Security Solution. One method to accomplish the recommended state is to execute the following:
From Azure Console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**Security Solutions (securitySolutions)**
Filter by location: All
Click on the subscription name or resource group or Network securiy group that the Log Alert Rule will be applied to
7) Verify that the selection preview shows:
All security solutions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**Delete Security Solutions (Microsoft.Security/securitySolutions)**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</si>
  <si>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To close this finding, please provide screenshot showing Activity Log Alert exists for Delete Security Solution with the agency's CAP.</t>
  </si>
  <si>
    <t>AZURE-66</t>
  </si>
  <si>
    <t>Ensure that Activity Log Alert exists for Create or Update SQL Server Firewall Rule</t>
  </si>
  <si>
    <t>Create an activity log alert for the Create or Update SQL Server Firewall Rule event.</t>
  </si>
  <si>
    <t>From Azure Portal
1) Navigate to the Monitor blade
2) Click on Alerts
3) In the Alerts window, click on Alert rules
4) Hover mouse over the values in the Condition column to find an alert where **Operation name=Microsoft.Sql/servers/firewallRules/write**
5) Click on the Alert Name associated with the previous step
6) Click on the Condition name of **Whenever the Activity Log has an event with Category=Administrative, Signal name=Create/Update server firewall rule (servers/firewallRules)**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</si>
  <si>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Create or Update SQL Server Firewall Rule.</t>
  </si>
  <si>
    <t>Activity Log Alert does not exist for Create or Update SQL Server Firewall Rule.</t>
  </si>
  <si>
    <t>5.2.7</t>
  </si>
  <si>
    <t>Monitoring for Create or Update SQL Server Firewall Rule events gives insight into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</si>
  <si>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**Server Firewall Rule (servers/firewallRules)**
Filter by location: All
Click on the subscription name or resource group that the Log Alert Rule will be applied to
7) Verify that the selection preview shows:
 All server firewall rule (servers/firewallrules)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**Create/Update server firewall rule (Microsoft.Sql/servers/firewallRules)**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Click Review + create then verify the summary details
Click Create
From Azure CLI
[Azure CLI has been temporarily removed from the Activity Log Alerts section in version 1.5 and will be added back in the next release]</t>
  </si>
  <si>
    <t>Ensure that Activity Log Alert exists for Create or Update SQL Server Firewall Rule.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**Server Firewall Rule (servers/firewallRules)**
Filter by location: All
Click on the subscription name or resource group that the Log Alert Rule will be applied to
7) Verify that the selection preview shows:
 All server firewall rule (servers/firewallrules)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**Create/Update server firewall rule (Microsoft.Sql/servers/firewallRules)**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Click Review + create then verify the summary details
Click Create
From Azure CLI
[Azure CLI has been temporarily removed from the Activity Log Alerts section in version 1.5 and will be added back in the next release]</t>
  </si>
  <si>
    <t>To close this finding, please provide screenshot showing activity Log Alert exists for Create or Update SQL Server Firewall Rule with the agency's CAP.</t>
  </si>
  <si>
    <t>AZURE-67</t>
  </si>
  <si>
    <t>Ensure that Activity Log Alert exists for Delete SQL Server Firewall Rule</t>
  </si>
  <si>
    <t>Create an activity log alert for the "Delete SQL Server Firewall Rule."</t>
  </si>
  <si>
    <t>From Azure Portal
1) Navigate to the Monitor blade
2) Click on Alerts
3) In the Alerts window, click on Alert rules
4) Hover mouse over the values in the Condition column to find an alert where **Operation name=Microsoft.Sql/servers/firewallRules/delete**
5) Click on the Alert Name associated with the previous step
6) Click on the Condition name of **Whenever the Activity Log has an event with Category=Administrative, Signal name=Delete server firewall rule (servers/firewallRules)**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</si>
  <si>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Delete SQL Server Firewall Rule.</t>
  </si>
  <si>
    <t>Activity Log Alert does not exist for Delete SQL Server Firewall Rule.</t>
  </si>
  <si>
    <t>5.2.8</t>
  </si>
  <si>
    <t>Monitoring for Delete SQL Server Firewall Rule events gives insight into SQL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</si>
  <si>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**Server Firewall Rule (servers/firewallRules)**
Filter by location: All
Click on the subscription name or resource group that the Log Alert Rule will be applied to
7) Verify that the selection preview shows:
All server firewall rule (servers/firewallrules)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**Delete server firewall rule (Microsoft.Sql/servers/firewallRules)**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</si>
  <si>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Delete SQL Server Firewall Rule.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**Server Firewall Rule (servers/firewallRules)**
Filter by location: All
Click on the subscription name or resource group that the Log Alert Rule will be applied to
7) Verify that the selection preview shows:
All server firewall rule (servers/firewallrules) or &lt; your selected resource &gt;
&lt; Resource Name &gt; - The subscription, group, or resource you selected
8) Click Done
9) Under the Condition tab, click Add Condition (the Select a signal window may automatically open without clicking)
10) In the Select a signal window, under the "Signal Name" heading, click **Delete server firewall rule (Microsoft.Sql/servers/firewallRules)**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</si>
  <si>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To close this finding, please provide screenshot showing activity Log Alert exists for Delete SQL Server Firewall Rule with the agency's CAP.</t>
  </si>
  <si>
    <t>AZURE-68</t>
  </si>
  <si>
    <t>Ensure that Activity Log Alert exists for Create or Update Public IP Address rule</t>
  </si>
  <si>
    <t>Create an activity log alert for the Create or Update Public IP Addresses rule.</t>
  </si>
  <si>
    <t>From Azure Portal
1) Navigate to the Monitor blade
2) Click on Alerts
3) In the Alerts window, click on Alert rules
4) Hover mouse over the values in the Condition column to find an alert where **Operation name=Microsoft.Network/publicIPAddresses/write**
5) Click on the Alert Name associated with the previous step
6) Click on the Condition name of **Whenever the Activity Log has an event with Category=Administrative, Signal name=Create or Update Public Ip Address (publicIPAddresses)**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</si>
  <si>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Create or Update Public IP Address rule.</t>
  </si>
  <si>
    <t>Activity Log Alert does not exist for Create or Update Public IP Address rule.</t>
  </si>
  <si>
    <t>5.2.9</t>
  </si>
  <si>
    <t>Monitoring for Create or Update Public IP Address events gives insight into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</si>
  <si>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**Public IP addresses**
Filter by location: All
Click on the subscription name or resource/group that the Log Alert Rule will be applied to
7) Verify that the selection preview shows:
All public ip addresses or &lt; your selected resource/group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Public Ip Address (Microsoft.Network/publicIPAddresses)**
11) Under the Actions tab, choose appropriately:
12) Select action groups - If you have an existing action group to notify the necessary personnel.
13) Create action group - If you do not have an existing action group or want to create a new one.
Under the Details tab, fill in:
Resource group - Select the resource group you want the alert rule to reside in.
Alert rule name - Give your alert a recognizable and standardized name.
Alert rule description - (Optional)
14) Click Review + create then verify the summary details
15) Click Create
From Azure CLI
[Azure CLI has been temporarily removed from the Activity Log Alerts section in version 1.5 and will be added back in the next release]</t>
  </si>
  <si>
    <t>Ensure that Activity Log Alert exists for Create or Update Public IP Address rule.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**Public IP addresses**
Filter by location: All
Click on the subscription name or resource/group that the Log Alert Rule will be applied to
7) Verify that the selection preview shows:
All public ip addresses or &lt; your selected resource/group &gt;
&lt; Resource Name &gt; - The subscription, group, or resource you selected
8) Click Done
9) Under the Condition tab, click Add Condition (the Select a signal window may automatically open without clicking)
10) In the Select a signal window, under the "Signal Name" heading, click **Create or Update Public Ip Address (Microsoft.Network/publicIPAddresses)**
11) Under the Actions tab, choose appropriately:
12) Select action groups - If you have an existing action group to notify the necessary personnel.
13) Create action group - If you do not have an existing action group or want to create a new one.
Under the Details tab, fill in:
Resource group - Select the resource group you want the alert rule to reside in.
Alert rule name - Give your alert a recognizable and standardized name.
Alert rule description - (Optional)
14) Click Review + create then verify the summary details
15) Click Create
From Azure CLI
[Azure CLI has been temporarily removed from the Activity Log Alerts section in version 1.5 and will be added back in the next release]</t>
  </si>
  <si>
    <t>To close this finding, please provide screenshot showing activity Log Alert exists for Create or Update Public IP Address rule with the agency's CAP.</t>
  </si>
  <si>
    <t>AZURE-69</t>
  </si>
  <si>
    <t>Ensure that Activity Log Alert exists for Delete Public IP Address rule</t>
  </si>
  <si>
    <t>Create an activity log alert for the Delete Public IP Address rule.</t>
  </si>
  <si>
    <t>From Azure Portal
1) Navigate to the Monitor blade
2) Click on Alerts
3) In the Alerts window, click on Alert rules
4) Hover mouse over the values in the Condition column to find an alert where **Operation name=Microsoft.Network/publicIPAddresses/delete**
5) Click on the Alert Name associated with the previous step
6) Click on the Condition name of **Whenever the Activity Log has an event with Category=Administrative, Signal name=Delete Public Ip Address (Microsoft.Network/publicIPAddresses)** 
7) In the Configure signal logic window, ensure the following is configured:
Event level: All selected
Status: All selected
Event initiated by: * (All services an users)
8) Click Done
Back in the &lt; Alert Name &gt; window, review Actions to ensure that an Action group is assigned to notify the appropriate personnel in your organization.
From Azure CLI
[Azure CLI has been temporarily removed from the Activity Log Alerts section in version 1.5 and will be added back in the next release]</t>
  </si>
  <si>
    <t>Activity Log Alert exists for Delete Public IP Address rule.</t>
  </si>
  <si>
    <t>Activity Log Alert does not exist for Delete Public IP Address rule.</t>
  </si>
  <si>
    <t>5.2.10</t>
  </si>
  <si>
    <t>Monitoring for Delete Public IP Address events gives insight into network access changes and may reduce the time it takes to detect suspicious activity.</t>
  </si>
  <si>
    <t>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**Public IP addresses**
Filter by location: All
Click on the subscription name or resource/group that the Log Alert Rule will be applied to
7) Verify that the selection preview shows:
All public ip addresses or &lt; your selected resource/group &gt;
&lt; Resource Name &gt; - The subscription, group, or resource you selected
8) Click Done
9) Under the Condition tab, click Add Condition (the Select a signal window may automatically open without clicking)
10) In the Select a signal window, under the "Signal Name" heading, click **Delete Public Ip Address (Microsoft.Network/publicIPAddresses)**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</si>
  <si>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Ensure that Activity Log Alert exists for Delete Public IP Address rule. One method to accomplish the recommended state is to execute the following:
From Azure Portal
1) Navigate to the Monitor blade
2) Click on Alerts
3) Click on Create
4) Click on Alert rule
5) Under the Scope tab, click Select scope
6) In the Select a resource window, select the appropriate filters:
Filter by subscription: &lt; choose the subscription alerts are needed for &gt;
Filter by resource type: **Public IP addresses**
Filter by location: All
Click on the subscription name or resource/group that the Log Alert Rule will be applied to
7) Verify that the selection preview shows:
All public ip addresses or &lt; your selected resource/group &gt;
&lt; Resource Name &gt; - The subscription, group, or resource you selected
8) Click Done
9) Under the Condition tab, click Add Condition (the Select a signal window may automatically open without clicking)
10) In the Select a signal window, under the "Signal Name" heading, click **Delete Public Ip Address (Microsoft.Network/publicIPAddresses)**
11) Under the Actions tab, choose appropriately:
Select action groups - If you have an existing action group to notify the necessary personnel.
Create action group - If you do not have an existing action group or want to create a new one.
12) Under the Details tab, fill in:
Resource group - Select the resource group you want the alert rule to reside in.
Alert rule name - Give your alert a recognizable and standardized name.
Alert rule description - (Optional)
13) Click Review + create then verify the summary details
14) Click Create
From Azure CLI
[Azure CLI has been temporarily removed from the Activity Log Alerts section in version 1.5 and will be added back in the next release]</t>
  </si>
  <si>
    <t>To close this finding, please provide screenshot showing activity Log Alert exists for Delete Public IP Address rule with the agency's CAP.</t>
  </si>
  <si>
    <t>AZURE-70</t>
  </si>
  <si>
    <t xml:space="preserve">Restrict and evaluated RDP access from the Internet </t>
  </si>
  <si>
    <t>Network security groups should be periodically evaluated for port misconfigurations. Where certain ports and protocols may be exposed to the Internet, they should be evaluated for necessity and restricted wherever they are not explicitly required.</t>
  </si>
  <si>
    <t>From Azure Portal
1) For each VM, open the Networking blade
2) Verify that the INBOUND PORT RULES **does not** have a rule for RDP such as 
port = 3389, 
protocol = TCP, 
Source = Any OR Internet
From Azure CLI
List Network security groups with corresponding non-default Security rules:
az network nsg list --query [*].[name,securityRules]
Ensure that none of the NSGs have security rule as below 
"access" : "Allow"
"destinationPortRange" : "3389" or "*" or "[port range containing 3389]"
"direction" : "Inbound"
"protocol" : "TCP"
"sourceAddressPrefix" : "*" or "0.0.0.0" or "&lt;nw&gt;/0" or "/0" or "internet" or "any"</t>
  </si>
  <si>
    <t>RDP access from the Internet is evaluated and restricted.</t>
  </si>
  <si>
    <t>RDP access from the Internet is not evaluated and restricted.</t>
  </si>
  <si>
    <t>HSC36: System is configured to accept unwanted network connections</t>
  </si>
  <si>
    <t>6.1</t>
  </si>
  <si>
    <t>The potential security problem with using RDP over the Internet is that attackers can use various brute force techniques to gain access to Azure Virtual Machines. Once the attackers gain access, they can use a virtual machine as a launch point for compromising other machines on an Azure Virtual Network or even attack networked devices outside of Azure.</t>
  </si>
  <si>
    <t>Where RDP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</si>
  <si>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Restrict and evaluated RDP access from the Internet. One method to accomplish the recommended state is to execute the following:
Where RDP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</si>
  <si>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screenshot showing RDP access from the Internet is evaluated and restricted with the agency's CAP.</t>
  </si>
  <si>
    <t>AZURE-71</t>
  </si>
  <si>
    <t>Restrict and evaluated SSH access from the Internet</t>
  </si>
  <si>
    <t>From Azure Portal
1) Open the Networking blade for the specific Virtual machine in Azure portal
2) Verify that the INBOUND PORT RULES **does not** have a rule for SSH such as 
port = 22, 
protocol = TCP, 
Source = Any OR Internet
From Azure CLI
List Network security groups with corresponding non-default Security rules: 
az network nsg list --query [*].[name,securityRules]
Ensure that none of the NSGs have security rule as below
"access" : "Allow"
"destinationPortRange" : "22" or "*" or "[port range containing 22]"
"direction" : "Inbound"
"protocol" : "TCP"
"sourceAddressPrefix" : "*" or "0.0.0.0" or "&lt;nw&gt;/0" or "/0" or "internet" or "any"</t>
  </si>
  <si>
    <t>SSH access from the Internet is evaluated and restricted.</t>
  </si>
  <si>
    <t>SSH access from the Internet is not evaluated and restricted.</t>
  </si>
  <si>
    <t>6.2</t>
  </si>
  <si>
    <t>The potential security problem with using SSH over the Internet is that attackers can use various brute force techniques to gain access to Azure Virtual Machines. Once the attackers gain access, they can use a virtual machine as a launch point for compromising other machines on the Azure Virtual Network or even attack networked devices outside of Azure.</t>
  </si>
  <si>
    <t>Where SSH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</si>
  <si>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Restrict and evaluated SSH access from the Internet. One method to accomplish the recommended state is to execute the following:
Where SSH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</si>
  <si>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screenshot showing SSH access from the Internet is evaluated and restricted with the agency's CAP.</t>
  </si>
  <si>
    <t>AZURE-72</t>
  </si>
  <si>
    <t>Restrict and evaluated UDP access from the Internet</t>
  </si>
  <si>
    <t>From Azure Portal
1) Open the Networking blade for the specific Virtual machine in Azure portal
2) Verify that the INBOUND PORT RULES **does not** have a rule for UDP such as
protocol = UDP,
Source = Any OR Internet
From Azure CLI
List Network security groups with corresponding non-default Security rules:
az network nsg list --query [*].[name,securityRules]
Ensure that none of the NSGs have security rule as below
"access" : "Allow"
"destinationPortRange" : "*" or "[port range containing 53, 123, 161, 389, 1900, or other vulnerable UDP-based services]"
"direction" : "Inbound"
"protocol" : "UDP"
"sourceAddressPrefix" : "*" or "0.0.0.0" or "&lt;nw&gt;/0" or "/0" or "internet" or "any"</t>
  </si>
  <si>
    <t>UDP access from the Internet is evaluated and restricted.</t>
  </si>
  <si>
    <t>UDP access from the Internet is not evaluated and restricted.</t>
  </si>
  <si>
    <t>The potential security problem with broadly exposing UDP services over the Internet is that attackers can use DDoS amplification techniques to reflect spoofed UDP traffic from Azure Virtual Machines. The most common types of these attacks use exposed DNS, NTP, SSDP, SNMP, CLDAP and other UDP-based services as amplification sources for disrupting services of other machines on the Azure Virtual Network or even attack networked devices outside of Azure.</t>
  </si>
  <si>
    <t>Where UDP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</si>
  <si>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Restrict and evaluate UDP access from the Internet. One method to accomplish the recommended state is to execute the following:
Where UDP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</si>
  <si>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screenshot showing UDP access from the Internet is evaluated and restricted with the agency's CAP.</t>
  </si>
  <si>
    <t>AZURE-73</t>
  </si>
  <si>
    <t>Restrict and evaluated HTTP(S) access from the Internet</t>
  </si>
  <si>
    <t>Network security groups should be periodically evaluated for port misconfigurations. Where certain ports and protocols may be exposed to the Internet, they should be evaluated for necessity and restricted wherever they are not explicitly required and narrowly configured.</t>
  </si>
  <si>
    <t>From Azure Portal
1) For each VM, open the Networking blade
2) Verify that the INBOUND PORT RULES does not have a rule for HTTP such as
port = 80,
protocol = TCP,
Source = Any OR Internet
Using Azure Command Line Interface 2)0*
List Network security groups with corresponding non-default Security rules:
az network nsg list --query [*].[name,securityRules]
Ensure that none of the NSGs have security rule as below
'access" : "Allow"
"destinationPortRange" : "80" or "*" or "[port range containing 80]"
"direction" : "Inbound"
"protocol" : "TCP"
"sourceAddressPrefix" : "*" or "0.0.0.0" or "&lt;nw&gt;/0" or "/0" or "internet" or "any"</t>
  </si>
  <si>
    <t>HTTP(S) access from the Internet is evaluated and restricted.</t>
  </si>
  <si>
    <t>HTTP(S) access from the Internet is not evaluated and restricted.</t>
  </si>
  <si>
    <t>6.4</t>
  </si>
  <si>
    <t>The potential security problem with using HTTP(S) over the Internet is that attackers can use various brute force techniques to gain access to Azure resources. Once the attackers gain access, they can use the resource as a launch point for compromising other resources within the Azure tenant.</t>
  </si>
  <si>
    <t>Where HTTP(S)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</si>
  <si>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Restrict and evaluate HTTP(S) access from the Internet. One method to accomplish the recommended state is to execute the following:
Where HTTP(S) is not explicitly required and narrowly configured for resources attached to the Network Security Group, Internet-level access to your Azure resources should be restricted or eliminated. 
For internal access to relevant resources, configure an encrypted network tunnel such as:
[ExpressRoute](https://docs.microsoft.com/en-us/azure/expressroute/)
[Site-to-site VPN](https://docs.microsoft.com/en-us/azure/vpn-gateway/vpn-gateway-howto-site-to-site-resource-manager-portal)
[Point-to-site VPN](https://docs.microsoft.com/en-us/azure/vpn-gateway/vpn-gateway-howto-point-to-site-resource-manager-portal)</t>
  </si>
  <si>
    <t>To close this finding, please provide screenshot showing HTTP(S) access from the Internet is evaluated and restricted with the agency's CAP.</t>
  </si>
  <si>
    <t>AZURE-74</t>
  </si>
  <si>
    <t>Evaluate Public IP addresses on a Periodic Basis</t>
  </si>
  <si>
    <t>Public IP Addresses provide tenant accounts with Internet connectivity for resources contained within the tenant. During the creation of certain resources in Azure, a Public IP Address may be created. All Public IP Addresses within the tenant should be periodically reviewed for accuracy and necessity.</t>
  </si>
  <si>
    <t>From Azure Portal
1) Open the All Resources blade
2) Click on Add Filter
3) In the Add Filter window, select the following:
Filter: Type
Operator: Equals
Value: Public IP address
4) Click the Apply button
5) For each Public IP address in the list, use Overview (or Properties) to review the "Associated to:" field and determine if the associated resource is still relevant to your tenant environment. If the associated resource is relevant, ensure that additional controls exist to mitigate risk (e.g. Firewalls, VPNs, Traffic Filtering, Virtual Gateway Appliances, Web Application Firewalls, etc.) on all subsequently attached resources.
From Azure CLI
List all Public IP addresses:
az network public-ip list
For each Public IP address in the output, review the "name" property and determine if the associated resource is still relevant to your tenant environment. If the associated resource is relevant, ensure that additional controls exist to mitigate risk (e.g. Firewalls, VPNs, Traffic Filtering, Virtual Gateway Appliances, Web Application Firewalls, etc.) on all subsequently attached resources.</t>
  </si>
  <si>
    <t>Public IP addresses are evaluated on a Periodic Basis.</t>
  </si>
  <si>
    <t>Public IP addresses are not  evaluated on a Periodic Basis.</t>
  </si>
  <si>
    <t>HRM13</t>
  </si>
  <si>
    <t xml:space="preserve">hrm13: The agency does not blacklist known malicious IPs </t>
  </si>
  <si>
    <t>6.7</t>
  </si>
  <si>
    <t>Public IP Addresses allocated to the tenant should be periodically reviewed for necessity. Public IP Addresses that are not intentionally assigned and controlled present a publicly facing vector for threat actors and significant risk to the tenant.</t>
  </si>
  <si>
    <t>Remediation will vary significantly depending on your organizations security requirements for the resources attached to each individual Public IP address.</t>
  </si>
  <si>
    <t>Evaluate Public IP addresses on a Periodic Basis. Remediation will vary significantly depending on your organizations security requirements for the resources attached to each individual Public IP address.</t>
  </si>
  <si>
    <t>To close this finding, please provide screenshot showing public IP addresses are evaluated on a Periodic Basis with the agency's CAP.</t>
  </si>
  <si>
    <t>AZURE-75</t>
  </si>
  <si>
    <t>Ensure Virtual Machines are utilizing Managed Disks</t>
  </si>
  <si>
    <t>Migrate blob-based VHDs to Managed Disks on Virtual Machines to exploit the default features of this configuration.
The features include: 
1) Default Disk Encryption
2) Resilience, as Microsoft will managed the disk storage and move around if underlying hardware goes faulty
3) Reduction of costs over storage accounts</t>
  </si>
  <si>
    <t>From Azure Console
1) Using the search feature, go to Virtual Machines
2) Click the Manage view dropdown, then select Edit columns
3) Add Uses managed disks to the selected columns
4) Select Save
5) Ensure all virtual machines listed are using managed disks
Using Powershell
Get-AzVM | ForEach-Object {"Name: " + $_.Name;"ManagedDisk Id: " + $_.StorageProfile.OsDisk.ManagedDisk.Id;""}
Example output:
Name: vm1
ManagedDisk Id: /disk1/id
Name: vm2
ManagedDisk Id: /disk2/id
If the ManagedDisk Id field is empty the os disk for that vm is not managed.</t>
  </si>
  <si>
    <t>Virtual Machines are utilizing Managed Disks.</t>
  </si>
  <si>
    <t>Virtual Machines are not utilizing Managed Disks.</t>
  </si>
  <si>
    <t>7</t>
  </si>
  <si>
    <t>7.1</t>
  </si>
  <si>
    <t>Managed disks are by default encrypted on the underlying hardware, so no additional encryption is required for basic protection. It is available if additional encryption is required.
Managed disks are by design more resilient that storage accounts.
For ARM-deployed Virtual Machines, Azure Adviser will at some point recommend moving VHDs to managed disks both from a security and cost management perspective.</t>
  </si>
  <si>
    <t>From Azure Console
1) Using the search feature, go to Virtual Machines
2) Select the virtual machine you would like to convert
3) Select Disks in the menu for the VM
4) At the top select Migrate to managed disks
5) You may follow the prompts to convert the disk and finish by selecting Migrate to start the process
NOTE: VMs will be stopped and restarted after migration is complete.
Using Powershell
Stop-AzVM -ResourceGroupName $rgName -Name $vmName -Force
ConvertTo-AzVMManagedDisk -ResourceGroupName $rgName -VMName $vmName
Start-AzVM -ResourceGroupName $rgName -Name $vmName</t>
  </si>
  <si>
    <t>Ensure Virtual Machines are utilizing Managed Disks. One method to accomplish the recommended state is to execute the following:
From Azure Console
1) Using the search feature, go to Virtual Machines
2) Select the virtual machine you would like to convert
3) Select Disks in the menu for the VM
4) At the top select Migrate to managed disks
5) You may follow the prompts to convert the disk and finish by selecting Migrate to start the process
NOTE: VMs will be stopped and restarted after migration is complete.</t>
  </si>
  <si>
    <t>To close this finding, please provide screenshot showing Virtual Machines are utilizing Managed Disks with the agency's CAP.</t>
  </si>
  <si>
    <t>AZURE-76</t>
  </si>
  <si>
    <t>Install Only Approved Extensions</t>
  </si>
  <si>
    <t>For added security, only install organization-approved extensions on VMs.</t>
  </si>
  <si>
    <t>**From Azure Console**
1) Go to Virtual machines.
2) For each virtual machine, click on the server name to select it go to 
3) In the new column menu, under Settings Click on Extensions + applications.
4) Ensure that all the listed extensions are approved by your organization for use.
From Azure Command Line Interface 2)0
Use the below command to list the extensions attached to a VM, and ensure the listed extensions are approved for use.
az vm extension list --vm-name &lt;vmName&gt; --resource-group &lt;sourceGroupName&gt; --query [*].name
Using PowerShell
Get a list of VMs.
Get-AzVM
For each VM run the following command.
Get-AzVMExtension -ResourceGroupName &lt;VM Resource Group&gt; -VMName &lt;VM Name&gt;
Review each Name, ExtensionType, and ProvisioningState to make sure no unauthorized extensions are installed on any virtual machines.</t>
  </si>
  <si>
    <t>Only approved extensions are installed.</t>
  </si>
  <si>
    <t>Approved extensions are not installed.</t>
  </si>
  <si>
    <t>7.4</t>
  </si>
  <si>
    <t>Azure virtual machine extensions are small applications that provide post-deployment configuration and automation tasks on Azure virtual machines. These extensions run with administrative privileges and could potentially access anything on a virtual machine. The Azure Portal and community provide several such extensions. Each organization should carefully evaluate these extensions and ensure that only those that are approved for use are actually implemented.</t>
  </si>
  <si>
    <t>From Azure Console
1) Go to Virtual machines
2) For each virtual machine, go to Settings
3) Click on Extensions + applications
4) If there are unapproved extensions, uninstall them.
From Azure Command Line Interface 2)0
From the audit command identify the unapproved extensions, and use the below CLI command to remove an unapproved extension attached to VM.
az vm extension delete --resource-group &lt;resourceGroupName&gt; --vm-name &lt;vmName&gt; --name &lt;extensionName&gt;
Using PowerShell
For each VM and each unsecured extension from the Audit Procedure run the following command.
Remove-AzVMExtension -ResourceGroupName &lt;ResourceGroupName&gt; -Name &lt;ExtensionName&gt; -VMName &lt;VirtualMachineName&gt;</t>
  </si>
  <si>
    <t>Install Only Approved Extensions. One method to accomplish the recommended state is to execute the following:
From Azure Console
1) Go to Virtual machines
2) For each virtual machine, go to Settings
3) Click on Extensions + applications
4) If there are unapproved extensions, uninstall them.</t>
  </si>
  <si>
    <t>To close this finding, please provide screenshot showing Only approved extensions are installed with the agency's CAP.</t>
  </si>
  <si>
    <t>AZURE-77</t>
  </si>
  <si>
    <t>Set the Expiration Date for all Keys in RBAC Key Vaults</t>
  </si>
  <si>
    <t>Ensure that all Keys in Role Based Access Control (RBAC) Azure Key Vaults have an expiration time set.</t>
  </si>
  <si>
    <t>From Azure Portal
1) Go to Key vaults
2) For each Key vault, click on Keys.
3) Under the Settings section, Make sure Enabled? is set to Yes
4) Then ensure that each key in the vault has EXPIRATION DATE set as appropriate
From Azure CLI
Get a list of all the keyvaults in your Azure environment by running the following command:
az keyvault list
Then for each keyvault listed ensure that the output of the below command contains Key ID (kid), enabled status as true and Expiration date (expires) is not empty or null:
az keyvault key list --vault-name &lt;KEYVAULTNAME&gt; --query [*].{"kid":kid,"enabled":attributes.enabled,"expires":attributes.expires}
From Powershell
Retrieve a list of Azure Key Vaults
Get-AzKeyVault
For each Key Vault run the following command to determine which vaults are configured to use RBAC.
Get-AzKeyVault -VaultName &lt;Vault Name&gt;
For each Key Vault with the EnableRbacAuthorizatoin setting set to True, run the following command.
Get-AzKeyVaultKey -VaultName &lt;Vault Name&gt;
Make sure the Expires setting is configured with a value as appropriate wherever the Enabled setting is set to True.</t>
  </si>
  <si>
    <t>The Expiration Date is set for all Keys in RBAC Key Vaults.</t>
  </si>
  <si>
    <t>The Expiration Date is not set for all Keys in RBAC Key Vaults.</t>
  </si>
  <si>
    <t>8</t>
  </si>
  <si>
    <t>8.1</t>
  </si>
  <si>
    <t>Azure Key Vault enables users to store and use cryptographic keys within the Microsoft Azure environment. The `exp` (expiration time) attribute identifies the expiration time on or after which the key MUST NOT be used for encryption of new data, wrapping of new keys, and signing. By default, keys never expire. It is thus recommended that keys be rotated in the key vault and set an explicit expiration time for all keys to help enforce the key rotation. This ensures that the keys cannot be used beyond their assigned lifetimes.</t>
  </si>
  <si>
    <t>From Azure Portal
1) Go to Key vaults
2) For each Key vault, click on Keys.
3) Under the Settings section, Make sure Enabled is set to Yes
4) Set an appropriate EXPIRATION DATE on all keys.
From Azure CLI
Update the EXPIRATION DATE for the key using below command.
az keyvault key set-attributes --name &lt;keyName&gt; --vault-name &lt;vaultName&gt; --expires Y-m-dTH:M:SZ
Note:In order to access expiration time on all keys in Azure Key Vault using Microsoft API requires "List" Key permission.
To provide required access follow below steps, 
For Key Vaults using "Key Vault Access Policy"
1) Go to Key vaults
2) For each Key vault, click on Access Policy.
3) Add access policy with Key permission as List
For Key Vaults using "Role Based Access Control
Assign the role of _"Key Vault Secrets Officer"_ to the appropriate user
From Powershell
Set-AzKeyVaultKeyAttribute -VaultName &lt;Vault Name&gt; -Name &lt;Key Name&gt; -Expires &lt;DateTime&gt;</t>
  </si>
  <si>
    <t>Set the Expiration Date for all Keys in RBAC Key Vaults. One method to accomplish the recommended state is to execute the following:
From Azure Portal
1) Go to Key vaults
2) For each Key vault, click on Keys.
3) Under the Settings section, Make sure Enabled is set to Yes
4) Set an appropriate EXPIRATION DATE on all keys.</t>
  </si>
  <si>
    <t>To close this finding, please provide screenshot showing Expiration Date is set for all Keys in RBAC Key Vaults with the agency's CAP.</t>
  </si>
  <si>
    <t>AZURE-78</t>
  </si>
  <si>
    <t>SC-12</t>
  </si>
  <si>
    <t xml:space="preserve">Cryptographic Key Establishment and Management </t>
  </si>
  <si>
    <t>Set the Expiration Date for all Keys in Non-RBAC Key Vaults</t>
  </si>
  <si>
    <t>Ensure that all Keys in Non Role Based Access Control (RBAC) Azure Key Vaults have an expiration time set.</t>
  </si>
  <si>
    <t>From Azure Portal
1) Go to Key vaults
2) For each Key vault, click on Keys.
3) Under the Settings section, Make sure Enabled? is set to Yes
4) Then ensure that each key in the vault has EXPIRATION DATE set as appropriate
**From Azure CLI**
Get a list of all the keyvaults in your Azure environment by running the following command:
az keyvault list
For each vault ensure that the output of the below command contains Key ID (kid), enabled status as true and Expiration date (expires) is not empty or null:
az keyvault key list --vault-name &lt;KEYVAULTNAME&gt; --query [*].{"kid":kid,"enabled":attributes.enabled,"expires":attributes.expires} 
From PowerShell
Retrieve a list of Azure Key Vaults
Get-AzKeyVault
For each Key Vault run the following command to determine which vaults are configured to use RBAC.
Get-AzKeyVault -VaultName &lt;Vault Name&gt;
For each Key Vault with the EnableRbacAuthorizatoin setting set to False or empty, run the following command.
Get-AzKeyVaultKey -VaultName &lt;Vault Name&gt;
Make sure the Expires setting is configured with a value as appropriate wherever the Enabled setting is set to True.</t>
  </si>
  <si>
    <t>Expiration Date is set for all Keys in Non-RBAC Key Vaults.</t>
  </si>
  <si>
    <t>Expiration Date is not set for all Keys in Non-RBAC Key Vaults.</t>
  </si>
  <si>
    <t>8.2</t>
  </si>
  <si>
    <t>Azure Key Vault enables users to store and use cryptographic keys within the Microsoft Azure environment. The `exp` (expiration time) attribute identifies the expiration time on or after which the key MUST NOT be used for a cryptographic operation. By default, keys never expire. It is thus recommended that keys be rotated in the key vault and set an explicit expiration time for all keys. This ensures that the keys cannot be used beyond their assigned lifetimes.</t>
  </si>
  <si>
    <t>From Azure Portal
1) Go to Key vaults
2) For each Key vault, click on Keys.
3) Under the Settings section, Make sure Enabled is set to Yes
4) Set an appropriate EXPIRATION DATE on all keys.
From Azure CLI
Update the EXPIRATION DATE for the key using below command.
az keyvault key set-attributes --name &lt;keyName&gt; --vault-name &lt;vaultName&gt; --expires Y-m-dTH:M:SZ
Note: To access expiration time on all keys in Azure Key Vault using Microsoft API, "List" Key permission is required.
To provide required access follow below steps,
For Key Vaults using Key Vault Access Policy 
1) Go to Key vaults
2) For each Key vault, click on Access Policy.
3) Add access policy with Key permission as List
From PowerShell
Set-AzKeyVaultKeyAttribute -VaultName &lt;Vault Name&gt; -Name &lt;Key Name&gt; -Expires &lt;DateTime&gt;</t>
  </si>
  <si>
    <t>Set the Expiration Date for all Keys in Non-RBAC Key Vaults. One method to accomplish the recommended state is to execute the following:
From Azure Portal
1) Go to Key vaults
2) For each Key vault, click on Keys.
3) Under the Settings section, Make sure Enabled is set to Yes
4) Set an appropriate EXPIRATION DATE on all keys.</t>
  </si>
  <si>
    <t>To close this finding, please provide screenshot showing Expiration Date is set for all Keys in Non-RBAC Key Vaults with the agency's CAP.</t>
  </si>
  <si>
    <t>AZURE-79</t>
  </si>
  <si>
    <t>Set the Expiration Date for all Secrets in RBAC Key Vaults</t>
  </si>
  <si>
    <t>Ensure that all Secrets in Role Based Access Control (RBAC) Azure Key Vaults have an expiration time set.</t>
  </si>
  <si>
    <t>From Azure Portal
Ensure that the user has the role of _Key Vault Secrets Officer_ assigned
1) Go to Key vaults
2) For each Key vault, click on Secrets.
3) Under the Settings section, Make sure Enabled? is set to Yes
4) Ensure that each secret in the vault has EXPIRATION DATE set as appropriate
From Azure CLI
Ensure that the output of the below command contains ID (id), enabled status as true and Expiration date (expires) is not empty or null:
az keyvault secret list --vault-name &lt;KEYVAULTNAME&gt; --query [*].{"kid":kid,"enabled":attributes.enabled,"expires":attributes.expires}
From PowerShell
Retrieve a list of Azure Key Vaults
Get-AzKeyVault
For each Key Vault run the following command to determine which vaults are configured to use RBAC.
Get-AzKeyVault -VaultName &lt;Vault Name&gt;
For each Key Vault with the EnableRbacAuthorizatoin setting set to True, run the following command.
Get-AzKeyVaultSecret -VaultName &lt;Vault Name&gt;
Make sure the Expires setting is configured with a value as appropriate wherever the Enabled setting is set to True.</t>
  </si>
  <si>
    <t>Expiration Date is set for all Secrets in RBAC Key Vaults.</t>
  </si>
  <si>
    <t>Expiration Date is not set for all Secrets in RBAC Key Vaults.</t>
  </si>
  <si>
    <t>8.3</t>
  </si>
  <si>
    <t>The Azure Key Vault enables users to store and keep secrets within the Microsoft Azure environment. Secrets in the Azure Key Vault are octet sequences with a maximum size of 25k bytes each. The `exp` (expiration time) attribute identifies the expiration time on or after which the secret MUST NOT be used. By default, secrets never expire. It is thus recommended to rotate secrets in the key vault and set an explicit expiration time for all secrets. This ensures that the secrets cannot be used beyond their assigned lifetimes.</t>
  </si>
  <si>
    <t>From Azure Portal
1) Go to Key vaults
2) For each Key vault, click on Secrets.
3) Under the Settings section, Make sure Enabled is set to Yes
4) Set an appropriate EXPIRATION DATE on all secrets.
From Azure CLI
Use the below command to set EXPIRATION DATE on the all secrets.
az keyvault secret set-attributes --name &lt;secretName&gt; --vault-name &lt;vaultName&gt; --expires Y-m-dTH:M:SZ
From PowerShell
Set-AzKeyVaultSecretAttribute -VaultName &lt;Vault Name&gt; -Name &lt;Secret Name&gt; -Expires &lt;DateTime&gt;</t>
  </si>
  <si>
    <t>Set the Expiration Date for all Secrets in RBAC Key Vaults. One method to accomplish the recommended state is to execute the following:
From Azure Portal
1) Go to Key vaults
2) For each Key vault, click on Secrets.
3) Under the Settings section, Make sure Enabled is set to Yes
4) Set an appropriate EXPIRATION DATE on all secrets</t>
  </si>
  <si>
    <t>To close this finding, please provide screenshot showing Expiration Date is set for all Secrets in RBAC Key Vaults with the agency's CAP.</t>
  </si>
  <si>
    <t>AZURE-80</t>
  </si>
  <si>
    <t>Set the Expiration Date for all Secrets in Non-RBAC Key Vaults</t>
  </si>
  <si>
    <t>Ensure that all Secrets in Non Role Based Access Control (RBAC) Azure Key Vaults have an expiration time set.</t>
  </si>
  <si>
    <t>From Azure Portal
1) Go to Key vaults
2) For each Key vault, click on Secrets.
3) Under the Settings section, Make sure Enabled? is set to Yes
4) Ensure that each secret in the vault has EXPIRATION DATE set as appropriate
From Azure CLI
Get a list of all the keyvaults in your Azure environment by running the following command:
az keyvault list
For each keyvault ensure that the output of the below command contains ID (id), enabled status as true and Expiration date (expires) is not empty or null:
az keyvault secret list --vault-name &lt;KEYVALUTNAME&gt; --query [*].{"kid":kid,"enabled":attributes.enabled,"expires":attributes.expires}
From PowerShell
Retrieve a list of Azure Key Vaults
Get-AzKeyVault
For each Key Vault run the following command to determine which vaults are configured to use RBAC.
Get-AzKeyVault -VaultName &lt;Vault Name&gt;
For each Key Vault with the EnableRbacAuthorization setting set to False or empty, run the following command.
Get-AzKeyVaultSecret -VaultName &lt;Vault Name&gt;
Make sure the Expires setting is configured with a value as appropriate wherever the Enabled setting is set to True.</t>
  </si>
  <si>
    <t xml:space="preserve">Expiration Date is set for all Secrets in Non-RBAC Key Vaults. </t>
  </si>
  <si>
    <t xml:space="preserve">Expiration Date is not set for all Secrets in Non-RBAC Key Vaults. </t>
  </si>
  <si>
    <t>8.4</t>
  </si>
  <si>
    <t>From Azure Portal
1) Go to Key vaults
2) For each Key vault, click on Secrets.
3) Under the Settings section, Make sure Enabled is set to Yes
4) Set an appropriate EXPIRATION DATE on all secrets.
From Azure CLI
Use the below command to set EXPIRATION DATE on the all secrets.
az keyvault secret set-attributes --name &lt;secretName&gt; --vault-name &lt;vaultName&gt; --expires Y-m-dTH:M:SZ
From PowerShell
For each Key Vault with the EnableRbacAuthorization setting set to False or empty, run the following command.
Set-AzKeyVaultSecret -VaultName &lt;Vault Name&gt; -Name &lt;Secret Name&gt; -Expires &lt;DateTime&gt;</t>
  </si>
  <si>
    <t>Set the Expiration Date for all Secrets in Non-RBAC Key Vaults. One method to accomplish the recommended state is to execute the following:
From Azure Portal
1) Go to Key vaults
2) For each Key vault, click on Secrets.
3) Under the Settings section, Make sure Enabled is set to Yes
4) Set an appropriate EXPIRATION DATE on all secrets.
From Azure CLI
Use the below command to set EXPIRATION DATE on the all secrets.
az keyvault secret set-attributes --name &lt;secretName&gt; --vault-name &lt;vaultName&gt; --expires Y-m-dTH:M:SZ
From PowerShell
For each Key Vault with the EnableRbacAuthorization setting set to False or empty, run the following command.
Set-AzKeyVaultSecret -VaultName &lt;Vault Name&gt; -Name &lt;Secret Name&gt; -Expires &lt;DateTime&gt;</t>
  </si>
  <si>
    <t>To close this finding, please provide screenshot showing Expiration Date is set for all Secrets in Non-RBAC Key Vaults with the agency's CAP.</t>
  </si>
  <si>
    <t>AZURE-81</t>
  </si>
  <si>
    <t>Ensure the Key Vault is Recoverable</t>
  </si>
  <si>
    <t>The Key Vault contains object keys, secrets, and certificates. Accidental unavailability of a Key Vault can cause immediate data loss or loss of security functions (authentication, validation, verification, non-repudiation, etc.) supported by the Key Vault objects.
It is recommended the Key Vault be made recoverable by enabling the "Do Not Purge" and "Soft Delete" functions. This is in order to prevent loss of encrypted data, including storage accounts, SQL databases, and/or dependent services provided by Key Vault objects (Keys, Secrets, Certificates) etc. This may happen in the case of accidental deletion by a user or from disruptive activity by a malicious user.
WARNING: A current limitation of the soft-delete feature across all Azure services is role assignments disappearing when Key Vault is deleted. All role assignments will need to be recreated after recovery.</t>
  </si>
  <si>
    <t>From Azure Portal
1) Go to Key Vaults
2) For each Key Vault
3) Click Properties
4) Ensure the status of soft-delete reads Soft delete has been enabled on this key vault
From Azure CLI
1) List all Resources of type Key Vaults:
az resource list --query "[?type==Microsoft.KeyVault/vaults]"
2) For Every Key Vault ID ensure check parameters enableSoftDelete and enablePurgeProtection are set to enabled.
az resource show --id /subscriptions/xxxxxx-xxxx-xxxx-xxxx-xxxxxxxxxxxx/resourceGroups/&lt;resourceGroupName&gt;/providers/Microsoft.KeyVault
/vaults/&lt;keyVaultName&gt;
From Powershell
Get all Key Vaults.
Get-AzKeyVault
For each Key Vault run the following command.
Get-AzKeyVault -VaultName &lt;Vault Name&gt;
Examine the results of the above command for the EnablePurgeProtection setting and the EnableSoftDelete setting. Make sure both settigns are set to True.</t>
  </si>
  <si>
    <t>Key Vault is Recoverable.</t>
  </si>
  <si>
    <t>Key Vault is not Recoverable.</t>
  </si>
  <si>
    <t>8.5</t>
  </si>
  <si>
    <t>There could be scenarios where users accidentally run delete/purge commands on Key Vault or an attacker/malicious user deliberately does so in order to cause disruption.
Deleting or purging a Key Vault leads to immediate data loss, as keys encrypting data and secrets/certificates allowing access/services will become non-accessible.
There are 2 Key Vault properties that play a role in permanent unavailability of a Key Vault:
1. `enableSoftDelete`: 
Setting this parameter to "true" for a Key Vault ensures that even if Key Vault is deleted, Key Vault itself or its objects remain recoverable for the next 90 days. Key Vault/objects can either be recovered or purged (permanent deletion) during those 90 days. If no action is taken, key vault and its objects will subsequently be purged.
2. `enablePurgeProtection`: 
enableSoftDelete only ensures that Key Vault is not deleted permanently and will be recoverable for 90 days from date of deletion. However, there are scenarios in which the Key Vault and/or its objects are accidentally purged and hence will not be recoverable. Setting enablePurgeProtection to "true" ensures that the Key Vault and its objects cannot be purged.
Enabling both the parameters on Key Vaults ensures that Key Vaults and their objects cannot be deleted/purged permanently.</t>
  </si>
  <si>
    <t>To enable "Do Not Purge" and "Soft Delete" for a Key Vault: 
From Azure Portal
1) Go to Key Vaults
2) For each Key Vault
3) Click Properties
4) Ensure the status of soft-delete reads Soft delete has been enabled on this key vault.
5) At the bottom of the page, click Enable Purge Protection
Note, once enabled you cannot disable it.
From Azure CLI
az resource update --id /subscriptions/xxxxxx-xxxx-xxxx-xxxx-xxxxxxxxxxxx/resourceGroups/&lt;resourceGroupName&gt;/providers/Microsoft.KeyVault
/vaults/&lt;keyVaultName&gt; --set properties.enablePurgeProtection=true properties.enableSoftDelete=true
From Powershell
Update-AzKeyVault -VaultName &lt;vaultName -ResourceGroupName &lt;resourceGroupName -EnablePurgeProtection</t>
  </si>
  <si>
    <t>Enable `Do Not Purge` and `Soft Delete` for a Key Vault. One method to accomplish the recommended state is to execute the following:
From Azure Portal
1) Go to Key Vaults
2) For each Key Vault
3) Click Properties
4) Ensure the status of soft-delete reads Soft delete has been enabled on this key vault.
5) At the bottom of the page, click Enable Purge Protection
Note, once enabled you cannot disable it.</t>
  </si>
  <si>
    <t>To close this finding, please provide screenshot showing Key Vault is Recoverable with the agency's CAP.</t>
  </si>
  <si>
    <t>AZURE-82</t>
  </si>
  <si>
    <t>Ensure Web App Redirects All HTTP traffic to HTTPS in Azure App Service</t>
  </si>
  <si>
    <t>Azure Web Apps allows sites to run under both HTTP and HTTPS by default. Web apps can be accessed by anyone using non-secure HTTP links by default. 
Non-secure HTTP requests can be restricted and all HTTP requests redirected to the secure HTTPS port. It is recommended to enforce HTTPS-only traffic.</t>
  </si>
  <si>
    <t>From Azure Portal
1) Login to Azure Portal using https://portal.azure.com 
2) Go to App Services
3) Click on each App
4) Under Setting section, click on TLS/SSL settings
5) Under the Bindings pane, ensure that HTTPS Only set to On under Protocol Settings
From Azure CLI
To check HTTPS-only traffic value for an existing app, run the following command,
az webapp show --resource-group &lt;RESOURCE_GROUP_NAME&gt; --name &lt;APP_NAME&gt; --query httpsOnly
The output should return true if HTTPS-only traffic value is set to On.
From Powershell
List all the web apps configured within the subscription.
Get-AzWebApp | Select-Object ResourceGroup, Name, HttpsOnly
For each web app review the HttpsOnly setting and make sure it is set to True.</t>
  </si>
  <si>
    <t>Web App Redirects All HTTP traffic to HTTPS in Azure App Service.</t>
  </si>
  <si>
    <t>Web App does not redirect all HTTP traffic to HTTPS in Azure App Service.</t>
  </si>
  <si>
    <t>9</t>
  </si>
  <si>
    <t>9.2</t>
  </si>
  <si>
    <t>Enabling HTTPS-only traffic will redirect all non-secure HTTP requests to HTTPS ports. HTTPS uses the TLS/SSL protocol to provide a secure connection which is both encrypted and authenticated. It is therefore important to support HTTPS for the security benefits.</t>
  </si>
  <si>
    <t>From Azure Portal
1) Login to Azure Portal using https://portal.azure.com 
2) Go to App Services
3) Click on each App
4) Under Setting section, Click on TLS/SSL settings
5) Under the Bindings pane, set HTTPS Only to On under Protocol Settings section
From Azure CLI
To set HTTPS-only traffic value for an existing app, run the following command:
az webapp update --resource-group &lt;RESOURCE_GROUP_NAME&gt; --name &lt;APP_NAME&gt; --set httpsOnly=true
From Powershell
Set-AzWebApp -ResourceGroupName &lt;RESOURCE_GROUP_NAME&gt; -Name &lt;APP_NAME&gt; -HttpsOnly $true</t>
  </si>
  <si>
    <t>Ensure Web App Redirects All HTTP traffic to HTTPS in Azure App Service. One method to accomplish the recommended state is to execute the following:
From Azure Portal
1) Login to Azure Portal using https://portal.azure.com 
2) Go to App Services
3) Click on each App
4) Under Setting section, Click on TLS/SSL settings
5) Under the Bindings pane, set HTTPS Only to On under Protocol Settings section</t>
  </si>
  <si>
    <t>To close this finding, please provide screenshot showing Web App Redirects All HTTP traffic to HTTPS in Azure App Service with the agency's CAP.</t>
  </si>
  <si>
    <t>AZURE-83</t>
  </si>
  <si>
    <t>Ensure Web App is using the latest version of TLS encryption</t>
  </si>
  <si>
    <t>The TLS (Transport Layer Security) protocol secures transmission of data over the internet using standard encryption technology. Encryption should be set with the latest version of TLS. App service allows TLS 1.2 by default, which is the recommended TLS level by industry standards such as PCI DSS.</t>
  </si>
  <si>
    <t>From Azure Portal
1) Login to Azure Portal using https://portal.azure.com 
2) Go to App Services
3) Click on each App
4) Under Setting section, Click on TLS/SSL settings
5) Under the Bindings pane, ensure that Minimum TLS Version set to 1.2 under Protocol Settings
From Azure CLI
To check TLS Version for an existing app, run the following command,
az webapp config show --resource-group &lt;RESOURCE_GROUP_NAME&gt; --name &lt;APP_NAME&gt; --query minTlsVersion
The output should return 1.2 if TLS Version is set to 1.2 (Which is currently the latest version).
From PowerShell
List all web apps.
Get-AzWebApp
For each web app run the following command.
Get-AzWebApp -ResourceGroupName &lt;RESOURCE_GROUP_NAME&gt; -Name &lt;APP_NAME&gt; |Select-Object -ExpandProperty SiteConfig
Make sure the minTlsVersion is set to at least 1.2)</t>
  </si>
  <si>
    <t>Web App is using the latest version of TLS encryption.</t>
  </si>
  <si>
    <t>Web App is not using the latest version of TLS encryption.</t>
  </si>
  <si>
    <t>9.3</t>
  </si>
  <si>
    <t>App service currently allows the web app to set TLS versions 1.0, 1.1 and 1.2. It is highly recommended to use the latest TLS 1.2 version for web app secure connections.</t>
  </si>
  <si>
    <t>From Azure Portal
1) Login to Azure Portal using https://portal.azure.com 
2) Go to App Services
3) Click on each App
4) Under Setting section, Click on SSL settings
5) Under the Bindings pane, set Minimum TLS Version to 1.2 under Protocol Settings section
From Azure CLI
To set TLS Version for an existing app, run the following command:
az webapp config set --resource-group &lt;RESOURCE_GROUP_NAME&gt; --name &lt;APP_NAME&gt; --min-tls-version 1.2
From PowerShell
Set-AzWebApp -ResourceGroupName &lt;RESOURCE_GROUP_NAME&gt; -Name &lt;APP_NAME&gt; -MinTlsVersion 1.2</t>
  </si>
  <si>
    <t>Ensure Web App is using the latest version of TLS encryption.  One method to accomplish the recommended state is to execute the following:
From Azure Portal
1) Login to Azure Portal using https://portal.azure.com 
2) Go to App Services
3) Click on each App
4) Under Setting section, Click on SSL settings
5) Under the Bindings pane, set Minimum TLS Version to 1.2 under Protocol Settings section
From Azure CLI
To set TLS Version for an existing app, run the following command:
az webapp config set --resource-group &lt;RESOURCE_GROUP_NAME&gt; --name &lt;APP_NAME&gt; --min-tls-version 1.2
From PowerShell
Set-AzWebApp -ResourceGroupName &lt;RESOURCE_GROUP_NAME&gt; -Name &lt;APP_NAME&gt; -MinTlsVersion 1.2</t>
  </si>
  <si>
    <t>To close this finding, please provide screenshot showing Web App is using the latest version of TLS encryption with the agency's CAP.</t>
  </si>
  <si>
    <t>AZURE-84</t>
  </si>
  <si>
    <t>Enable Register with Azure Active Directory on App Service</t>
  </si>
  <si>
    <t>Managed service identity in App Service provides more security by eliminating secrets from the app, such as credentials in the connection strings. When registering with Azure Active Directory in App Service, the app will connect to other Azure services securely without the need for usernames and passwords.</t>
  </si>
  <si>
    <t>From Azure Portal
1) From Azure Portal open the Portal Menu in the top left
2) Go to App Services
3) Click on each App
4) Under the Setting section, Click on Identity
5) Under the System assigned pane, ensure that Status set to On
From Azure CLI
To check Register with Azure Active Directory feature status for an existing app, run the following command,
az webapp identity show --resource-group &lt;RESOURCE_GROUP_NAME&gt; --name &lt;APP_NAME&gt; --query principalId
The output should return unique Principal ID. 
If no output for the above command then Register with Azure Active Directory is not set.
From PowerShell
List the web apps.
Get-AzWebApp
For each web app run the following command.
Get-AzWebapp -ResourceGroupName &lt;app resource group&gt; -Name &lt;app name&gt;
Make sure the Identity setting contains a unique Principal ID</t>
  </si>
  <si>
    <t>Register with Azure Active Directory is enabled on App Service.</t>
  </si>
  <si>
    <t>Register with Azure Active Directory is not enabled on App Service.</t>
  </si>
  <si>
    <t>HAC34</t>
  </si>
  <si>
    <t>HAC34: Improper access to DBMS by non-DBAs</t>
  </si>
  <si>
    <t>9.5</t>
  </si>
  <si>
    <t>App Service provides a highly scalable, self-patching web hosting service in Azure. It also provides a managed identity for apps, which is a turn-key solution for securing access to Azure SQL Database and other Azure services.</t>
  </si>
  <si>
    <t>From Azure Portal
1) Login to Azure Portal using https://portal.azure.com 
2) Go to App Services
3) Click on each App
4) Under Setting section, Click on Identity
5) Under the System assigned pane, set Status to On
From Azure CLI
To set Register with Azure Active Directory feature for an existing app, run the following command:
az webapp identity assign --resource-group &lt;RESOURCE_GROUP_NAME&gt; --name &lt;APP_NAME&gt;
From PowerShell
To register with Azure Active Directory feature for an existing app, run the following command:
Set-AzWebApp -AssignIdentity $True -ResourceGroupName &lt;resource_Group_Name&gt; -Name &lt;App_Name&gt;</t>
  </si>
  <si>
    <t>Enable Register with Azure Active Directory on App Service. One method to accomplish the recommended state is to execute the following:
From Azure Portal
1) Login to Azure Portal using https://portal.azure.com 
2) Go to App Services
3) Click on each App
4) Under Setting section, Click on Identity
5) Under the System assigned pane, set Status to On</t>
  </si>
  <si>
    <t>To close this finding, please provide screenshot showing Register with Azure Active Directory is enabled on App Service with the agency's CAP.</t>
  </si>
  <si>
    <t>AZURE-85</t>
  </si>
  <si>
    <t>SA-22</t>
  </si>
  <si>
    <t>Unsupported System Components</t>
  </si>
  <si>
    <t>Ensure that PHP version is the Latest, If Used to Run the Web App</t>
  </si>
  <si>
    <t>Periodically newer versions are released for PHP software either due to security flaws or to include additional functionality. Using the latest PHP version for web apps is recommended in order to take advantage of security fixes, if any, and/or additional functionalities of the newer version.</t>
  </si>
  <si>
    <t>From Azure Portal
1) From Azure Home open the Portal Menu in the top left 
2) Go to App Services
3) Click on each App
4) Under Settings section, click on Configuration
5) Click on the General settings pane, ensure that for a Stack of PHP the Major Version and Minor Version reflect the latest stable and supported release.
The latest stable version can be confirmed by going to php.net. Navigate to the downloads, and then find the most recent version that is marked by Current Stable PHP [version_number]. 
NOTE: No action is required If PHP version is set to Off as PHP is not used by your web app.
From Azure CLI
To check PHP version for an existing app, run the following command,
az webapp config show --resource-group &lt;RESOURCE_GROUP_NAME&gt; --name &lt;APP_NAME&gt; --query phpVersion
From PowerShell
$application = Get-AzWebApp -ResourceGroupName &lt;resource group name&gt; -Name &lt;app name&gt;
$application.SiteConfig.phpVersion
The output should return the latest available version of PHP. Any other version of PHP would be considered a finding.
NOTE: No action is required, If the output is empty as PHP is not used by your web app.</t>
  </si>
  <si>
    <t xml:space="preserve">PHP version is the Latest. </t>
  </si>
  <si>
    <t>PHP version is not the Latest, If Used to Run the Web App.</t>
  </si>
  <si>
    <t>HSI2</t>
  </si>
  <si>
    <t>HSI2: System patch level is insufficient</t>
  </si>
  <si>
    <t>9.6</t>
  </si>
  <si>
    <t>Newer versions may contain security enhancements and additional functionality. Using the latest software version is recommended in order to take advantage of enhancements and new capabilities. With each software installation, organizations need to determine if a given update meets their requirements. They must also verify the compatibility and support provided for any additional software against the update revision that is selected.</t>
  </si>
  <si>
    <t>From Azure Portal
1) From Azure Home open the Portal Menu in the top left 
2) Go to App Services
3) Click on each App
4) Under Settings section, click on Configuration
5) Click on the General settings pane, ensure that for a Stack of PHP the Major Version and Minor Version reflect the latest stable and supported release.
NOTE: No action is required If PHP version is set to Off or is set with an empty value as PHP is not used by your web app. 
From Azure CLI
To set latest PHP version for an existing app, run the following command:
az webapp config set -g &lt;resource group name&gt; -n &lt;app name&gt; --php-version &lt;"x.y" latest stable/supported version&gt;
From PowerShell
To set latest PHP version for an existing app, run the following command:
Set-AzWebApp -ResourceGroupName &lt;resource group name&gt; -Name &lt;app name&gt; -phpVersion &lt;x.y latest stable/supported version&gt;</t>
  </si>
  <si>
    <t>Ensure that PHP version is the Latest. One method to accomplish the recommended state is to execute the following:
From Azure Portal
1) From Azure Home open the Portal Menu in the top left 
2) Go to App Services
3) Click on each App
4) Under Settings section, click on Configuration
5) Click on the General settings pane, ensure that for a Stack of PHP the Major Version and Minor Version reflect the latest stable and supported release.
NOTE: No action is required If PHP version is set to Off or is set with an empty value as PHP is not used by your web app.</t>
  </si>
  <si>
    <t>To close this finding, please provide screenshot showing PHP version is the Latest with the agency's CAP.</t>
  </si>
  <si>
    <t>AZURE-86</t>
  </si>
  <si>
    <t>Ensure that Python version is the Latest Stable Version, if Used to Run the Web App</t>
  </si>
  <si>
    <t>Periodically, newer versions are released for Python software either due to security flaws or to include additional functionality. Using the latest full Python version for web apps is recommended in order to take advantage of security fixes, if any, and/or additional functionalities of the newer version.</t>
  </si>
  <si>
    <t>From Azure Console
1) From Azure Home open the Portal Menu in the top left 
2) Go to App Services
3) Click on each App
4) Under Settings section, click on Configuration
5) Click on the General settings pane and ensure that for a Stack of Python, with Major Version of Python 3, that the Minor Version is set to the latest stable version available (Python 3)8, at the time of writing)
NOTE: No action is required if Python version is set to Off, as Python is not used by your web app. 
From Azure CLI
To check Python version for an existing app, run the following command, **NOTE: Only for Linux Web Apps**
az webapp config show --resource-group &lt;RESOURCE_GROUP_NAME&gt; --name &lt;APP_NAME&gt; --query linuxFxVersion
The output should return the latest stable version of Python.
NOTE: No action is required if the output is empty, as Python is not used by your web app.</t>
  </si>
  <si>
    <t xml:space="preserve">Python version is the Latest Stable Version. </t>
  </si>
  <si>
    <t xml:space="preserve">Python version is not the Latest Stable Version, if Used to Run the Web App. </t>
  </si>
  <si>
    <t>9.7</t>
  </si>
  <si>
    <t>Newer versions may contain security enhancements and additional functionality. Using the latest software version is recommended in order to take advantage of enhancements and new capabilities. With each software installation, organizations need to determine if a given update meets their requirements. They must also verify the compatibility and support provided for any additional software against the update revision that is selected. Using the latest full version will keep your stack secure to vulnerabilities and exploits.</t>
  </si>
  <si>
    <t>From Azure Portal
1) From Azure Home open the Portal Menu in the top left 
2) Go to App Services
3) Click on each App
4) Under Settings section, click on Configuration
5) Click on the General settings pane and ensure that the Major Version and the Minor Version is set to the latest stable version available (Python 3)8, at the time of writing)
NOTE: No action is required if Python version is set to Off, as Python is not used by your web app. 
From Azure CLI
To see the list of supported runtimes:
az webapp list-runtimes | grep python
To set latest Python version for an existing app, run the following command:
az webapp config set --resource-group &lt;RESOURCE_GROUP_NAME&gt; --name &lt;APP_NAME&gt; --linux-fx-version "PYTHON|3)8"</t>
  </si>
  <si>
    <t>Ensure that Python version is the Latest Stable Version. One method to accomplish the recommended state is to execute the following:
From Azure Portal
1) From Azure Home open the Portal Menu in the top left 
2) Go to App Services
3) Click on each App
4) Under Settings section, click on Configuration
5) Click on the General settings pane and ensure that the Major Version and the Minor Version is set to the latest stable version available (Python 3)8, at the time of writing)
NOTE: No action is required if Python version is set to Off, as Python is not used by your web app.</t>
  </si>
  <si>
    <t>To close this finding, please provide screenshot showing Python version is the Latest Stable Version with the agency's CAP.</t>
  </si>
  <si>
    <t>AZURE-87</t>
  </si>
  <si>
    <t>Ensure that Java version is the latest, if used to run the Web App</t>
  </si>
  <si>
    <t>Periodically, newer versions are released for Java software either due to security flaws or to include additional functionality. Using the latest Java version for web apps is recommended in order to take advantage of security fixes, if any, and/or new functionalities of the newer version.</t>
  </si>
  <si>
    <t>From Azure Portal
1) Login to Azure Portal using https://portal.azure.com 
2) Go to App Services
3) Click on each App
4) Under Settings section, click on Configuration
5) Click on the General settings pane and ensure that for a Stack of Java the Major Version and Minor Version reflect the latest stable and supported release, and that the Java web server version is set to the auto-update option.
NOTE: No action is required if Java version is set to Off, as Java is not used by your web app. 
From Azure CLI
To check Java version for an existing app, run the following command,
az webapp config show --resource-group &lt;RESOURCE_GROUP_NAME&gt; --name &lt;APP_NAME&gt; --query javaVersion
The output should return the latest available version of Java (if java is being used for the web app in question).</t>
  </si>
  <si>
    <t xml:space="preserve">Java version is the latest. </t>
  </si>
  <si>
    <t>Java version is not the latest.</t>
  </si>
  <si>
    <t>9.8</t>
  </si>
  <si>
    <t>From Azure Portal
1) Login to Azure Portal using https://portal.azure.com 
2) Go to App Services
3) Click on each App
4) Under Settings section, click on Configuration
5) Click on the General settings pane and ensure that for a Stack of Java the Major Version and Minor Version reflect the latest stable and supported release, and that the Java web server version is set to the auto-update option.
NOTE: No action is required if Java version is set to Off, as Java is not used by your web app. 
From Azure CLI
To see the list of supported runtimes:
az webapp list-runtimes | grep java
To set latest Java version for an existing app, run the following command:
az webapp config set --resource-group &lt;RESOURCE_GROUP_NAME&gt; --name &lt;APP_NAME&gt; --java-version &lt;JAVA_VERSION&gt; --java-container &lt;JAVA_CONTAINER&gt; --java-container-version &lt;JAVA_CONTAINER_VERSION&gt;</t>
  </si>
  <si>
    <t>Ensure that Java version is the latest. One method to accomplish the recommended state is to execute the following:
From Azure Portal
1) Login to Azure Portal using https://portal.azure.com 
2) Go to App Services
3) Click on each App
4) Under Settings section, click on Configuration
5) Click on the General settings pane and ensure that for a Stack of Java the Major Version and Minor Version reflect the latest stable and supported release, and that the Java web server version is set to the auto-update option.
NOTE: No action is required if Java version is set to Off, as Java is not used by your web app.</t>
  </si>
  <si>
    <t>To close this finding, please provide screenshot showing Java version is the latest with the agency's CAP.</t>
  </si>
  <si>
    <t>AZURE-88</t>
  </si>
  <si>
    <t>Ensure that HTTP Version is the Latest, if Used to Run the Web App</t>
  </si>
  <si>
    <t>Periodically, newer versions are released for HTTP either due to security flaws or to include additional functionality. Using the latest HTTP version for web apps to take advantage of security fixes, if any, and/or new functionalities of the newer version.</t>
  </si>
  <si>
    <t>From Azure Portal
1) Login to Azure Portal using https://portal.azure.com 
2) Go to App Services
3) Click on each App
4) Under Setting section, Click on Configuration
5) Ensure that HTTP Version set to 2)0 version under General settings
NOTE: Most modern browsers support HTTP 2)0 protocol over TLS only, while non-encrypted traffic continues to use HTTP 1.To ensure that client browsers connect to your app with HTTP/2, either buy an App Service Certificate for your apps custom domain or bind a third party certificate.
From Azure CLI
To check HTTP 2)0 version status for an existing app, run the following command,
az webapp config show --resource-group &lt;RESOURCE_GROUP_NAME&gt; --name &lt;APP_NAME&gt; --query http20Enabled
The output should return true if HTTPS 2)0 traffic value is set to On.
From PowerShell
For each application, run the following command:
Get-AzWebApp -ResourceGroupName &lt;app resource group&gt; -Name &lt;app name&gt; |Select-Object -ExpandProperty SiteConfig
If the value of the **Http20Enabled** setting is **true**, the application is compliant. Otherwise if the value of the **Http20Enabled** setting is **false**, the application is non-compliant.</t>
  </si>
  <si>
    <t xml:space="preserve">HTTP Version is the Latest. </t>
  </si>
  <si>
    <t xml:space="preserve">HTTP Version is not the Latest. </t>
  </si>
  <si>
    <t>9.9</t>
  </si>
  <si>
    <t>Newer versions may contain security enhancements and additional functionality. Using the latest version is recommended in order to take advantage of enhancements and new capabilities. With each software installation, organizations need to determine if a given update meets their requirements. They must also verify the compatibility and support provided for any additional software against the update revision that is selected.
HTTP 2.0 has additional performance improvements on the head-of-line blocking problem of old HTTP version, header compression, and prioritization of requests. HTTP 2.0 no longer supports HTTP 1.1's chunked transfer encoding mechanism, as it provides its own, more efficient, mechanisms for data streaming.</t>
  </si>
  <si>
    <t>From Azure Portal
1) Login to Azure Portal using https://portal.azure.com 
2) Go to App Services
3) Click on each App
4) Under Setting section, Click on Configuration
5) Set HTTP version to 2)0 under General settings
NOTE: Most modern browsers support HTTP 2)0 protocol over TLS only, while non-encrypted traffic continues to use HTTP 1.To ensure that client browsers connect to your app with HTTP/2, either buy an App Service Certificate for your apps custom domain or bind a third party certificate.
From Azure CLI
To set HTTP 2)0 version for an existing app, run the following command:
az webapp config set --resource-group &lt;RESOURCE_GROUP_NAME&gt; --name &lt;APP_NAME&gt; --http20-enabled true
From PowerShell
To enable HTTP 2)0 version support, run the following command:
Set-AzWebApp -ResourceGroupName &lt;app resource group&gt; -Name &lt;app name&gt; -Http20Enabled $true</t>
  </si>
  <si>
    <t>Ensure that HTTP Version is the Latest. One method to accomplish the recommended state is to execute the following:
From Azure Portal
1) Login to Azure Portal using https://portal.azure.com 
2) Go to App Services
3) Click on each App
4) Under Setting section, Click on Configuration
5) Set HTTP version to 2.0 under General settings
NOTE: Most modern browsers support HTTP 2.0 protocol over TLS only, while non-encrypted traffic continues to use HTTP 1.To ensure that client browsers connect to your app with HTTP/2, either buy an App Service Certificate for your apps custom domain or bind a third party certificate.</t>
  </si>
  <si>
    <t>To close this finding, please provide screenshot showing HTTP version is the latest with the agency's CAP.</t>
  </si>
  <si>
    <t>AZURE-89</t>
  </si>
  <si>
    <t>Disable FTP deployments</t>
  </si>
  <si>
    <t>By default, Azure Functions, Web, and API Services 
can be deployed over FTP. If FTP is required for an
essential deployment workflow, FTPS should be required
for FTP login for all App Service Apps and Functions.</t>
  </si>
  <si>
    <t>From Azure Portal
1) Go to the Azure Portal
2) Select App Services
3) Click on an app
4) Select Settings and then Configuration
5) Under General Settings, for the Platform Settings, the FTP state should not be set to All allowed
From Azure CLI
List webapps to obtain the ids.
az webapp list
List the publish profiles to obtain the username, password
and ftp server url.
az webapp deployment list-publishing-profiles --ids &lt;ids&gt;
{
"publishUrl": &lt;URL_FOR_WEB_APP&gt;,
"userName": &lt;USER_NAME&gt;,
"userPWD": &lt;USER_PASSWORD&gt;,
}
From PowerShell
List all Web Apps:
Get-AzWebApp
For each app:
Get-AzWebApp -ResourceGroupName &lt;resource group name&gt; -Name &lt;app name&gt; | Select-Object -ExpandProperty SiteConfig
In the output, look for the value of **FtpsState**. If its value is **AllAllowed** the setting is out of compliance. Any other value is considered in compliance with this check.</t>
  </si>
  <si>
    <t>FTP deployments are disabled.</t>
  </si>
  <si>
    <t>FTP deployments are not  disabled.</t>
  </si>
  <si>
    <t>HSI3: Antivirus does not exist on an internet-facing endpoint</t>
  </si>
  <si>
    <t>9.10</t>
  </si>
  <si>
    <t>Azure FTP deployment endpoints are public. An attacker listening to traffic on a wifi network used by a remote employee or a corporate network could see login traffic in clear-text which would then grant them full control of the code base of the app or service. This finding is more severe if User Credentials for deployment are set at the subscription level rather than using the default Application Credentials which are unique per App.</t>
  </si>
  <si>
    <t>From Azure Portal
1) Go to the Azure Portal
2) Select App Services
3) Click on an app
4) Select Settings and then Configuration
5) Under General Settings, for the Platform Settings, the FTP state should be set to Disabled or FTPS Only
From Azure CLI
For each out of compliance application, run the following choosing either disabled or FtpsOnly as appropriate:
az webapp config set --resource-group &lt;resource group name&gt; --name &lt;app name&gt; --ftps-state [disabled|FtpsOnly]
From PowerShell
For each out of compliance application, run the following:
Set-AzWebApp -ResourceGroupName &lt;resource group name&gt; -Name &lt;app name&gt; -FtpsState &lt;Disabled or FtpsOnly&gt;</t>
  </si>
  <si>
    <t>Disable FTP deployments. One method to accomplish the recommended state is to execute the following:
From Azure Portal
1) Go to the Azure Portal
2) Select App Services
3) Click on an app
4) Select Settings and then Configuration
5) Under General Settings, for the Platform Settings, the FTP state should be set to Disabled or FTPS Only</t>
  </si>
  <si>
    <t>To close this finding, please provide screenshot showing FTP deployments are disabled with the agency's CAP.</t>
  </si>
  <si>
    <t xml:space="preserve">NIST Control Name </t>
  </si>
  <si>
    <t>Google-01</t>
  </si>
  <si>
    <t>Ensure that Corporate Login Credentials are used</t>
  </si>
  <si>
    <t>Use corporate login credentials instead of personal accounts, such as Gmail accounts.</t>
  </si>
  <si>
    <t>For each Google Cloud Platform project, list the accounts that have been granted access to that project:
gcloud projects get-iam-policy PROJECT_ID
Also list the accounts added on each folder: 
gcloud resource-manager folders get-iam-policy FOLDER_ID 
And list your organization's IAM policy: 
gcloud organizations get-iam-policy ORGANIZATION_ID
No email accounts outside the organization domain should be granted permissions in the IAM policies. This excludes Google-owned service accounts.</t>
  </si>
  <si>
    <t>Corporate Login Credentials are used.</t>
  </si>
  <si>
    <t>Corporate login credentials are not used.</t>
  </si>
  <si>
    <t>It is recommended fully-managed corporate Google accounts be used for increased visibility, auditing, and controlling access to Cloud Platform resources. Email accounts based outside of the user's organization, such as personal accounts, should not be used for business purposes.</t>
  </si>
  <si>
    <t>Follow the documentation and setup corporate login accounts.
Prevention:
To ensure that no email addresses outside the organization can be granted IAM permissions to its Google Cloud projects, folders or organization, turn on the Organization Policy for Domain Restricted Sharing. Learn more at: [https://cloud.google.com/resource-manager/docs/organization-policy/restricting-domains](https://cloud.google.com/resource-manager/docs/organization-policy/restricting-domains)</t>
  </si>
  <si>
    <t>Configure access for all accounts to use fully managed corporate Google accounts corporate login credentials are used instead of Gmail accounts.
Prevention:
To ensure that no email addresses outside the organization can be granted IAM permissions to its Google Cloud projects, folders or organization, turn on the Organization Policy for Domain Restricted Sharing. Learn more at: [https://cloud.google.com/resource-manager/docs/organization-policy/restricting-domains](https://cloud.google.com/resource-manager/docs/organization-policy/restricting-domains)</t>
  </si>
  <si>
    <t>Google-02</t>
  </si>
  <si>
    <t>Enable Multi-Factor Authentication  for All Non-Service Accounts</t>
  </si>
  <si>
    <t>Setup multi-factor authentication for Google Cloud Platform accounts.</t>
  </si>
  <si>
    <t>From Console:
For each Google Cloud Platform project, folder, or organization:
1) Identify non-service accounts.
2) Manually verify that multi-factor authentication for each account is set.</t>
  </si>
  <si>
    <t>Enabled multi-factor authentication (MFA).</t>
  </si>
  <si>
    <t>Multi-factor authentication is not in use for platform access.</t>
  </si>
  <si>
    <t>Multi-factor authentication requires more than one mechanism to authenticate a user. This secures user logins from attackers exploiting stolen or weak credentials.</t>
  </si>
  <si>
    <t>From Console:
For each Google Cloud Platform project:
Identify non-service accounts.
Setup multi-factor authentication for each account.</t>
  </si>
  <si>
    <t>Enable Multi-Factor Authentication  for All Non-Service Accounts. One method to accomplish the recommended state is to execute the following:
From Console:
For each Google Cloud Platform project:
Identify non-service accounts.
Setup multi-factor authentication for each account.</t>
  </si>
  <si>
    <t>To close this finding, please provide screenshot showing multifactor authentication is enabled with the agency's CAP.</t>
  </si>
  <si>
    <t>Google-03</t>
  </si>
  <si>
    <t>Ensure that there are only GCP-managed service account keys for each service account</t>
  </si>
  <si>
    <t>User managed service accounts should not have user-managed keys.</t>
  </si>
  <si>
    <t>From Console:
1) Go to the IAM page in the GCP Console using https://console.cloud.google.com/iam-admin/iam
2) In the left navigation pane, click Service accounts. All service accounts and their corresponding keys are listed.
3) Click the service accounts and check if keys exist.
From Command Line:
List All the service accounts:
gcloud iam service-accounts list
Identify user-managed service accounts as such account EMAIL ends with iam.gserviceaccount.com
For each user-managed service account, list the keys managed by the user:
gcloud iam service-accounts keys list --iam-account=&lt;Service Account&gt; --managed-by=user
No keys should be listed.</t>
  </si>
  <si>
    <t>There are only GCP-managed service account keys for each service account.</t>
  </si>
  <si>
    <t>User managed service accounts  have user managed keys.</t>
  </si>
  <si>
    <t>Anyone who has access to the keys will be able to access resources through the service account. 
GCP-managed keys are used by Cloud Platform services such as App Engine and Compute Engine. These keys cannot be downloaded. Google will keep the keys and automatically rotate them on an approximately weekly basis.
User-managed keys are created, downloadable, and managed by users. They expire 10 years from creation.
For user-managed keys, the user has to take ownership of key management activities which include:
- Key storage
- Key distribution
- Key revocation
- Key rotation
- Protecting the keys from unauthorized users
- Key recovery
Even with key owner precautions, keys can be easily leaked by common development malpractices like checking keys into the source code or leaving them in the Downloads directory, or accidentally leaving them on support blogs/channels.
It is recommended to prevent user-managed service account keys.</t>
  </si>
  <si>
    <t>From Console:
1) Go to the IAM page in the GCP Console using https://console.cloud.google.com/iam-admin/iam
2) In the left navigation pane, click Service accounts. All service accounts and their corresponding keys are listed.
3) Click the service account.
4) Click the edit and delete the keys.
From Command Line:
To delete a user managed Service Account Key,
gcloud iam service-accounts keys delete --iam-account=&lt;user-managed-service-account-EMAIL&gt; &lt;KEY-ID&gt;
Prevention:
You can disable service account key creation through the Disable service account key creation Organization policy by visiting [https://console.cloud.google.com/iam-admin/orgpolicies/iam-disableServiceAccountKeyCreation](https://console.cloud.google.com/iam-admin/orgpolicies/iam-disableServiceAccountKeyCreation). Learn more at: [https://cloud.google.com/resource-manager/docs/organization-policy/restricting-service-accounts](https://cloud.google.com/resource-manager/docs/organization-policy/restricting-service-accounts)
In addition, if you do not need to have service accounts in your project, you can also prevent the creation of service accounts through the Disable service account creation Organization policy: [https://console.cloud.google.com/iam-admin/orgpolicies/iam-disableServiceAccountCreation](https://console.cloud.google.com/iam-admin/orgpolicies/iam-disableServiceAccountCreation).</t>
  </si>
  <si>
    <t>Ensure that there are only GCP-managed service account keys for each service account. One method to accomplish the recommended state is to execute the following:
From Console:
1) Go to the IAM page in the GCP Console using https://console.cloud.google.com/iam-admin/iam
2) In the left navigation pane, click Service accounts. All service accounts and their corresponding keys are listed.
3) Click the service account.
4) Click the edit and delete the keys.</t>
  </si>
  <si>
    <t>To close this finding, please provide a screenshot showing only GCP-managed service account keys exist with the agency's CAP.</t>
  </si>
  <si>
    <t>Google-04</t>
  </si>
  <si>
    <t>Ensure that ServiceAccount has no Admin privileges</t>
  </si>
  <si>
    <t>A service account is a special Google account that belongs to an application or a VM, instead of to an individual end-user. The application uses the service account to call the service's Google API so that users aren't directly involved. It's recommended not to use admin access for ServiceAccount.</t>
  </si>
  <si>
    <t>From Console:
1) Go to IAM &amp; admin/IAM using https://console.cloud.google.com/iam-admin/iam
2) Go to the Members
3) Ensure that there are no User-Managed user created service account(s) with roles containing *Admin or *admin or role matching Editor or role matching Owner
From Command Line:
1) Get the policy that you want to modify, and write it to a JSON file:
gcloud projects get-iam-policy PROJECT_ID --format json &gt; iam.json
2) The contents of the JSON file will look similar to the following. Note that role of members group associated with each serviceaccount does not contain *Admin or *admin or does not match roles/editor or does not match roles/owner.
This recommendation is only applicable to User-Managed user-created service accounts. These accounts have the nomenclature: SERVICE_ACCOUNT_NAME@PROJECT_ID.iam.gserviceaccount.com. Note that some Google-managed, Google-created service accounts have the same naming format, and should be excluded (e.g., appsdev-apps-dev-script-auth@system.gserviceaccount.com which needs the Owner role).
Sample Json output:
 {
 "bindings": [
 {
 "members": [
 "serviceAccount:our-project-123@appspot.gserviceaccount.com",
 ],
 "role": "roles/appengine.appAdmin"
 },
 {
 "members": [
 "user:email1@gmail.com"
 ],
 "role": "roles/owner"
 },
 {
 "members": [
 "serviceAccount:our-project-123@appspot.gserviceaccount.com",
 "serviceAccount:123456789012-compute@developer.gserviceaccount.com"
 ],
 "role": "roles/editor"
 }
 ],
 "etag": "BwUjMhCsNvY=",
 "version": 1
 }</t>
  </si>
  <si>
    <t>ServiceAccount has no Admin privileges.</t>
  </si>
  <si>
    <t>ServiceAccount has Admin privileges.</t>
  </si>
  <si>
    <t>Service accounts represent service-level security of the Resources (application or a VM) which can be determined by the roles assigned to it. Enrolling ServiceAccount with Admin rights gives full access to an assigned application or a VM. A ServiceAccount Access holder can perform critical actions like delete, update change settings, etc. without user intervention. For this reason, it's recommended that service accounts not have Admin rights.</t>
  </si>
  <si>
    <t>From Console:
1) Go to IAM &amp; admin/IAM using https://console.cloud.google.com/iam-admin/iam
2) Go to the Members
3) Identify User-Managed user created service account with roles containing *Admin or *admin or role matching Editor or role matching Owner
4) Click the Delete bin icon to remove the role from the member (service account in this case)
From Command Line:
gcloud projects get-iam-policy PROJECT_ID --format json &gt; iam.json
1) Using a text editor, Remove Role which contains roles/*Admin or roles/*admin or matched roles/editor or matches 'roles/owner. Add a role to the bindings array that defines the group members and the role for those members. 
For example, to grant the role roles/appengine.appViewer to the ServiceAccount which is roles/editor, you would change the example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</si>
  <si>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Ensure that ServiceAccount has no Admin privileges. One method to accomplish the recommended state is to execute the following:
From Console:
1) Go to IAM &amp; admin/IAM using https://console.cloud.google.com/iam-admin/iam
2) Go to the Members
3) Identify User-Managed user created service account with roles containing *Admin or *admin or role matching Editor or role matching Owner
4) Click the Delete bin icon to remove the role from the member (service account in this case).</t>
  </si>
  <si>
    <t>To close this finding, please provide screenshot showing that Service Account has no admin privileges with the agency's CAP.</t>
  </si>
  <si>
    <t>Google-05</t>
  </si>
  <si>
    <t>Ensure That IAM users are not assigned the service account user or service account token creator roles at project level</t>
  </si>
  <si>
    <t>It is recommended to assign the `Service Account User (iam.serviceAccountUser)` and `Service Account Token Creator (iam.serviceAccountTokenCreator)` roles to a user for a specific service account rather than assigning the role to a user at project level.</t>
  </si>
  <si>
    <t>From Console:
1) Go to the IAM page in the GCP Console by visiting [https://console.cloud.google.com/iam-admin/iam](https://console.cloud.google.com/iam-admin/iam)
2) Click on the filter table text bar, Type Role: Service Account User.
3) Ensure no user is listed as a result of the filter.
4) Click on the filter table text bar, Type Role: Service Account Token Creator.
3) Ensure no user is listed as a result of the filter.
From Command Line:
To ensure IAM users are not assigned Service Account User role at the project level:
gcloud projects get-iam-policy PROJECT_ID --format json | jq '.bindings[].role' | grep "roles/iam.serviceAccountUser"
gcloud projects get-iam-policy PROJECT_ID --format json | jq '.bindings[].role' | grep "roles/iam.serviceAccountTokenCreator"
These commands should not return any output.</t>
  </si>
  <si>
    <t>IAM users are not assigned Service Account User role at project level.</t>
  </si>
  <si>
    <t>IAM users are assigned Service Account User role at the project level.</t>
  </si>
  <si>
    <t>A service account is a special Google account that belongs to an application or a virtual machine (VM), instead of to an individual end-user. Application/VM-Instance uses the service account to call the service's Google API so that users aren't directly involved.
In addition to being an identity, a service account is a resource that has IAM policies attached to it. These policies determine who can use the service account.
Users with IAM roles to update the App Engine and Compute Engine instances (such as App Engine Deployer or Compute Instance Admin) can effectively run code as the service accounts used to run these instances, and indirectly gain access to all the resources for which the service accounts have access. Similarly, SSH access to a Compute Engine instance may also provide the ability to execute code as that instance/Service account.
Based on business needs, there could be multiple user-managed service accounts configured for a project. Granting the `iam.serviceAccountUser` or `iam.serviceAccountTokenCreator` roles to a user for a project gives the user access to all service accounts in the project, including service accounts that may be created in the future. This can result in elevation of privileges by using service accounts and corresponding `Compute Engine instances`.
In order to implement `least privileges` best practices, IAM users should not be assigned the `Service Account User` or `Service Account Token Creator` roles at the project level. Instead, these roles should be assigned to a user for a specific service account, giving that user access to the service account. The `Service Account User` allows a user to bind a service account to a long-running job service, whereas the `Service Account Token Creator` role allows a user to directly impersonate (or assert) the identity of a service account.</t>
  </si>
  <si>
    <t>From Console:
1) Go to the IAM page in the GCP Console by visiting: [https://console.cloud.google.com/iam-admin/iam](https://console.cloud.google.com/iam-admin/iam).
2) Click on the filter table text bar. Type Role: Service Account User
3) Click the Delete Bin icon in front of the role Service Account User for every user listed as a result of a filter.
4) Click on the filter table text bar. Type Role: Service Account Token Creator
5) Click the Delete Bin icon in front of the role Service Account Token Creator for every user listed as a result of a filter.
From Command Line:
1) Using a text editor, remove the bindings with the roles/iam.serviceAccountUser or roles/iam.serviceAccountTokenCreator. 
For example, you can use the iam.json file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</si>
  <si>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Ensure That IAM users are not assigned the service account user or service account token creator roles at project level. One method to accomplish the recommended state is to execute the following:
From Console:
1) Go to the IAM page in the GCP Console by visiting: [https://console.cloud.google.com/iam-admin/iam](https://console.cloud.google.com/iam-admin/iam).
2) Click on the filter table text bar. Type Role: Service Account User
3) Click the Delete Bin icon in front of the role Service Account User for every user listed as a result of a filter.
4) Click on the filter table text bar. Type Role: Service Account Token Creator
5) Click the Delete Bin icon in front of the role Service Account Token Creator for every user listed as a result of a filter.</t>
  </si>
  <si>
    <t>To close this finding, please provide screenshot showing that IAM users are not assigned Service Account User role at project level with the agency's CAP.</t>
  </si>
  <si>
    <t>Google-06</t>
  </si>
  <si>
    <t>Ensure user-managed/external keys for service accounts are rotated every 90 days or fewer</t>
  </si>
  <si>
    <t>Service Account keys consist of a key ID (Private_key_Id) and Private key, which are used to sign programmatic requests users make to Google cloud services accessible to that particular service account. It is recommended that all Service Account keys are regularly rotated.</t>
  </si>
  <si>
    <t>From Console:
1) Go to APIs &amp; Services\Credentials using https://console.cloud.google.com/apis/credentials
2) In the section Service Account Keys, for every External (user-managed) service account key listed ensure the creation date is within the past 90 days.
From Command Line:
1) List all Service accounts from a project.
gcloud iam service-accounts list
2) For every service account list service account keys.
gcloud iam service-accounts keys list --iam-account [Service_Account_Email_Id] --format=json
3) Ensure every service account key for a service account has a "validAfterTime" value within the past 90 days.</t>
  </si>
  <si>
    <t>User-managed/external keys for service accounts are rotated every 90 days or less.</t>
  </si>
  <si>
    <t>Access keys are not rotated.</t>
  </si>
  <si>
    <t>HPW2</t>
  </si>
  <si>
    <t>HPW2: Password does not expire timely</t>
  </si>
  <si>
    <t>Rotating Service Account keys will reduce the window of opportunity for an access key that is associated with a compromised or terminated account to be used. Service Account keys should be rotated to ensure that data cannot be accessed with an old key that might have been lost, cracked, or stolen.
Each service account is associated with a key pair managed by Google Cloud Platform (GCP). It is used for service-to-service authentication within GCP. Google rotates the keys daily.
GCP provides the option to create one or more user-managed (also called external key pairs) key pairs for use from outside GCP (for example, for use with Application Default Credentials). When a new key pair is created, the user is required to download the private key (which is not retained by Google). With external keys, users are responsible for keeping the private key secure and other management operations such as key rotation. External keys can be managed by the IAM API, gcloud command-line tool, or the Service Accounts page in the Google Cloud Platform Console. GCP facilitates up to 10 external service account keys per service account to facilitate key rotation.</t>
  </si>
  <si>
    <t>From Console:
Delete any external (user-managed) Service Account Key older than 90 days:
1) Go to APIs &amp; Services\Credentials using https://console.cloud.google.com/apis/credentials
2) In the Section Service Account Keys, for every external (user-managed) service account key where creation date is greater than or equal to the past 90 days, click Delete Bin Icon to Delete Service Account key
Create a new external (user-managed) Service Account Key for a Service Account:
1) Go to APIs &amp; Services\Credentials using https://console.cloud.google.com/apis/credentials
2) Click Create Credentials and Select Service Account Key.
3) Choose the service account in the drop-down list for which an External (user-managed) Service Account key needs to be created.
4) Select the desired key type format among JSON or P12)
5) Click Create. It will download the private key. Keep it safe. 
6) Click Close if prompted. 
7) The site will redirect to the APIs &amp; Services\Credentials page. Make a note of the new ID displayed in the Service account keys section.</t>
  </si>
  <si>
    <t>Ensure user-managed/external keys for service accounts are rotated every 90 days or fewer. One method to accomplish the recommended state is to execute the following:
From Console:
Delete any external (user-managed) Service Account Key older than 90 days:
1) Go to APIs &amp; Services\Credentials using https://console.cloud.google.com/apis/credentials
2) In the Section Service Account Keys, for every external (user-managed) service account key where creation date is greater than or equal to the past 90 days, click Delete Bin Icon to Delete Service Account key
Create a new external (user-managed) Service Account Key for a Service Account:
1) Go to APIs &amp; Services\Credentials using https://console.cloud.google.com/apis/credentials
2) Click Create Credentials and Select Service Account Key.
3) Choose the service account in the drop-down list for which an External (user-managed) Service Account key needs to be created.
4) Select the desired key type format among JSON or P12)
5) Click Create. It will download the private key. Keep it safe. 
6) Click Close if prompted. 
7) The site will redirect to the APIs &amp; Services\Credentials page. Make a note of the new ID displayed in the Service account keys section.</t>
  </si>
  <si>
    <t>To close this finding, please provide screenshot showing that user-managed/external keys are rotated every 90 days or less with the agency's CAP.</t>
  </si>
  <si>
    <t>Google-07</t>
  </si>
  <si>
    <t>Ensure that cloud KMS crypto keys are not anonymously or publicly accessible</t>
  </si>
  <si>
    <t>It is recommended that the IAM policy on Cloud KMS `cryptokeys` should restrict anonymous and/or public access.</t>
  </si>
  <si>
    <t xml:space="preserve">From Command Line:
1) List all Cloud KMS Cryptokeys.
gcloud kms keys list --keyring=[key_ring_name] --location=global --format=json | jq '.[].name'
2) Ensure the below command's output does not contain allUsers or allAuthenticatedUsers.
gcloud kms keys get-iam-policy [key_name] --keyring=[key_ring_name] --location=global --format=json | jq '.bindings[].members[]'
</t>
  </si>
  <si>
    <t>The cloud KMS crypto keys are not anonymously or publicly accessible.</t>
  </si>
  <si>
    <t>The cloud KMS crypto keys are anonymously or publicly accessible.</t>
  </si>
  <si>
    <t>Granting permissions to `allUsers` or `allAuthenticatedUsers` allows anyone to access the dataset. Such access might not be desirable if sensitive data is stored at the location. In this case, ensure that anonymous and/or public access to a Cloud KMS `cryptokey` is not allowed.</t>
  </si>
  <si>
    <t>From Command Line:
1) List all Cloud KMS Cryptokeys.
gcloud kms keys list --keyring=[key_ring_name] --location=global --format=json | jq '.[].name'
2) Remove IAM policy binding for a KMS key to remove access to allUsers and allAuthenticatedUsers using the below command.
gcloud kms keys remove-iam-policy-binding [key_name] --keyring=[key_ring_name] --location=global --member='allAuthenticatedUsers' --role='[role]'
gcloud kms keys remove-iam-policy-binding [key_name] --keyring=[key_ring_name] --location=global --member='allUsers' --role='[role]'</t>
  </si>
  <si>
    <t>Ensure that cloud KMS crypto keys are not anonymously or publicly accessible. One method to accomplish the recommended state is to execute the following:
From Command Line:
1) List all Cloud KMS Cryptokeys.
gcloud kms keys list --keyring=[key_ring_name] --location=global --format=json | jq '.[].name'
2) Remove IAM policy binding for a KMS key to remove access to allUsers and allAuthenticatedUsers using the below command.
gcloud kms keys remove-iam-policy-binding [key_name] --keyring=[key_ring_name] --location=global --member='allAuthenticatedUsers' --role='[role]'
gcloud kms keys remove-iam-policy-binding [key_name] --keyring=[key_ring_name] --location=global --member='allUsers' --role='[role]'</t>
  </si>
  <si>
    <t>To close this finding, please provide screenshot showing cloud KMS crypto keys are not anonymously or publicly accessible with the agency's CAP.</t>
  </si>
  <si>
    <t>Google-08</t>
  </si>
  <si>
    <t>Rotate KMS Encryption Keys within a period of 90 days</t>
  </si>
  <si>
    <t>Google Cloud Key Management Service stores cryptographic keys in a hierarchical structure designed for useful and elegant access control management. 
The format for the rotation schedule depends on the client library that is used. For the gcloud command-line tool, the next rotation time must be in `ISO` or `RFC3339` format, and the rotation period must be in the form `INTEGER[UNIT]`, where units can be one of seconds (s), minutes (m), hours (h) or days (d).</t>
  </si>
  <si>
    <t>From Console:
1) Go to Cryptographic Keys by visiting: [https://console.cloud.google.com/security/kms](https://console.cloud.google.com/security/kms).
2) Click on each key ring, then ensure each key in the keyring has Next Rotation set for less than 90 days from the current date.</t>
  </si>
  <si>
    <t>KMS Encryption Keys are rotated within a period of 90 days.</t>
  </si>
  <si>
    <t>KMS Encryption Keys are not rotated within a period of 90 days.</t>
  </si>
  <si>
    <t>Set a key rotation period and starting time. A key can be created with a specified `rotation period`, which is the time between when new key versions are generated automatically. A key can also be created with a specified next rotation time. A key is a named object representing a `cryptographic key` used for a specific purpose. The key material, the actual bits used for `encryption`, can change over time as new key versions are created.
A key is used to protect some `corpus of data`. A collection of files could be encrypted with the same key and people with `decrypt` permissions on that key would be able to decrypt those files. Therefore, it's necessary to make sure the `rotation period` is set to a specific time.</t>
  </si>
  <si>
    <t>From Console:
1) Go to Cryptographic Keys by visiting: [https://console.cloud.google.com/security/kms](https://console.cloud.google.com/security/kms).
2) Click on the specific key ring
3) From the list of keys, choose the specific key and Click on Right side pop up the blade (3 dots).
4) Click on Edit rotation period.
5) On the pop-up window, Select a new rotation period in days which should be less than 90 and then choose Starting on date (date from which the rotation period begins).
From Command Line:
Update and schedule rotation by ROTATION_PERIOD and NEXT_ROTATION_TIME for each key:
gcloud kms keys update new --keyring=KEY_RING --location=LOCATION --next-rotation-time=NEXT_ROTATION_TIME --rotation-period=ROTATION_PERIOD</t>
  </si>
  <si>
    <t>Rotate KMS Encryption Keys within a period of 90 days. One method to accomplish the recommended state is to execute the following:
From Console:
1) Go to Cryptographic Keys by visiting: [https://console.cloud.google.com/security/kms](https://console.cloud.google.com/security/kms).
2) Click on the specific key ring
3) From the list of keys, choose the specific key and Click on Right side pop up the blade (3 dots).
4) Click on Edit rotation period.
5) On the pop-up window, Select a new rotation period in days which should be less than 90 and then choose Starting on date (date from which the rotation period begins).
From Command Line:
Update and schedule rotation by ROTATION_PERIOD and NEXT_ROTATION_TIME for each key:
gcloud kms keys update new --keyring=KEY_RING --location=LOCATION --next-rotation-time=NEXT_ROTATION_TIME --rotation-period=ROTATION_PERIOD</t>
  </si>
  <si>
    <t>To close this finding, please provide screenshot showing KMS encryption keys are rotated within a period of 90 days with the agency's CAP.</t>
  </si>
  <si>
    <t>Google-09</t>
  </si>
  <si>
    <t>Restrict API keys to use by only specified Hosts and Apps</t>
  </si>
  <si>
    <t>Unrestricted keys are insecure because they can be viewed publicly, such as from within a browser, or they can be accessed on a device where the key resides. It is recommended to restrict API key usage to trusted hosts, HTTP referrers and apps.</t>
  </si>
  <si>
    <t>From Console:
1) Go to APIs &amp; Services\Credentials using https://console.cloud.google.com/apis/credentials
2) In the section API Keys, Click the API Key Name. The API Key properties display on a new page.
3) For every API Key, ensure the section Key restrictions parameter Application restrictions is not set to None.
Or,
Ensure Application restrictions is set to HTTP referrers and the referrer is not set to wild-cards (* or *.[TLD] or *.[TLD]/*) allowing access to any/wide HTTP referrer(s)
Or,
Ensure Application restrictions is set to IP addresses and referrer is not set to any host (0.0.0.0 or 0.0.0.0/0 or ::0)</t>
  </si>
  <si>
    <t>API keys are restricted to use by only specified Hosts and Apps.</t>
  </si>
  <si>
    <t>API keys are not restricted to use by only specified Hosts and Apps.</t>
  </si>
  <si>
    <t>Security risks involved in using API-Keys appear below:
- API keys are simple encrypted strings
- API keys do not identify the user or the application making the API request
- API keys are typically accessible to clients, making it easy to discover and steal an API key
In light of these potential risks, Google recommends using the standard authentication flow instead of API keys. However, there are limited cases where API keys are more appropriate. For example, if there is a mobile application that needs to use the Google Cloud Translation API, but doesn't otherwise need a backend server, API keys are the simplest way to authenticate to that API.
In order to reduce attack vectors, API-Keys can be restricted only to trusted hosts, HTTP referrers and applications.</t>
  </si>
  <si>
    <t>From Console:
1) Go to APIs &amp; Services\Credentials using https://console.cloud.google.com/apis/credentials
2) In the section API Keys, Click the API Key Name. The API Key properties display on a new page.
3) In the Key restrictions section, set the application restrictions to any of HTTP referrers, IP addresses, Android apps, iOS apps.
4) Click Save.
5) Repeat steps 2,3,4 for every unrestricted API key.
Note: Do not set HTTP referrers to wild-cards (* or *.[TLD] or *.[TLD]/*) allowing access to any/wide HTTP referrer(s)
Do not set IP addresses and referrer to any host (0.0.0.0 or 0.0.0.0/0 or ::0)</t>
  </si>
  <si>
    <t>Restrict API keys to use by only specified Hosts and Apps.One method to accomplish the recommended state is to execute the following:
From Console:
1) Go to APIs &amp; Services\Credentials using https://console.cloud.google.com/apis/credentials
2) In the section API Keys, Click the API Key Name. The API Key properties display on a new page.
3) In the Key restrictions section, set the application restrictions to any of HTTP referrers, IP addresses, Android apps, iOS apps.
4) Click Save.
5) Repeat steps 2,3,4 for every unrestricted API key.
Note: Do not set HTTP referrers to wild-cards (* or *.[TLD] or *.[TLD]/*) allowing access to any/wide HTTP referrer(s)
Do not set IP addresses and referrer to any host (0.0.0.0 or 0.0.0.0/0 or ::0)</t>
  </si>
  <si>
    <t>To close this finding, please provide a screenshot showing API key use is restricted to trusted Hosts and Apps with the agency's CAP.</t>
  </si>
  <si>
    <t>Google-10</t>
  </si>
  <si>
    <t>Restrict API keys to only APIs that application needs access</t>
  </si>
  <si>
    <t>API keys are always at risk because they can be viewed publicly, such as from within a browser, or they can be accessed on a device where the key resides. It is recommended to restrict API keys to use (call) only APIs required by an application.</t>
  </si>
  <si>
    <t>From Console:
1) Go to APIs &amp; Services\Credentials using https://console.cloud.google.com/apis/credentials
2) In the section API Keys, Click the API Key Name. The API Key properties display on a new page.
3) For every API Key, ensure the section Key restrictions parameter API restrictions is not set to None.
Or, 
Ensure API restrictions is not set to Google Cloud APIs
Note:Google Cloud APIs represents the API collection of all cloud services/APIs offered by Google cloud.</t>
  </si>
  <si>
    <t>API keys are restricted to APIs that require application access.</t>
  </si>
  <si>
    <t>API keys are not restricted to only APIs that need application access.</t>
  </si>
  <si>
    <t>Security risks involved in using API-Keys are below:
- API keys are simple encrypted strings
- API keys do not identify the user or the application making the API request
- API keys are typically accessible to clients, making it easy to discover and steal an API key
In light of these potential risks, Google recommends using the standard authentication flow instead of API-Keys. However, there are limited cases where API keys are more appropriate. For example, if there is a mobile application that needs to use the Google Cloud Translation API, but doesn't otherwise need a backend server, API keys are the simplest way to authenticate to that API.
In order to reduce attack surfaces by providing `least privileges`, API-Keys can be restricted to use (call) only APIs required by an application.</t>
  </si>
  <si>
    <t>From Console:
1) Go to APIs &amp; Services\Credentials using https://console.cloud.google.com/apis/credentials
2) In the section API Keys, Click the API Key Name. The API Key properties display on a new page.
3) In the Key restrictions section go to API restrictions.
4) Click the Select API drop-down to choose an API.
5) Click Save.
6) Repeat steps 2,3,4,5 for every unrestricted API key
Note: Do not set API restrictions to Google Cloud APIs, as this option allows access to all services offered by Google cloud.</t>
  </si>
  <si>
    <t>Restrict API keys to only APIs that need application access. One method to accomplish the recommended state is to execute the following:
From Console:
1) Go to APIs &amp; Services\Credentials using https://console.cloud.google.com/apis/credentials
2) In the section API Keys, Click the API Key Name. The API Key properties display on a new page.
3) In the Key restrictions section go to API restrictions.
4) Click the Select API drop-down to choose an API.
5) Click Save.
6) Repeat steps 2,3,4,5 for every unrestricted API key
Note: Do not set API restrictions to Google Cloud APIs, as this option allows access to all services offered by Google cloud.</t>
  </si>
  <si>
    <t>To close this finding, please provide evidence showing API keys are restricted to API's required by an application with the agency's CAP.</t>
  </si>
  <si>
    <t>Google-11</t>
  </si>
  <si>
    <t>Rotate API keys every 90 days</t>
  </si>
  <si>
    <t>It is recommended to rotate API keys every 90 days.</t>
  </si>
  <si>
    <t>From Console:
1) Go to APIs &amp; Services\Credentials using https://console.cloud.google.com/apis/credentials
2) In the section API Keys, for every key ensure the creation date is less than 90 days.</t>
  </si>
  <si>
    <t>The API keys are rotated every 90 days.</t>
  </si>
  <si>
    <t>API keys are not rotated at least once every 90 days.</t>
  </si>
  <si>
    <t>Security risks involved in using API-Keys are listed below:
- API keys are simple encrypted strings
- API keys do not identify the user or the application making the API request
- API keys are typically accessible to clients, making it easy to discover and steal an API key
Because of these potential risks, Google recommends using the standard authentication flow instead of API Keys. However, there are limited cases where API keys are more appropriate. For example, if there is a mobile application that needs to use the Google Cloud Translation API, but doesn't otherwise need a backend server, API keys are the simplest way to authenticate to that API.
Once a key is stolen, it has no expiration, meaning it may be used indefinitely unless the project owner revokes or regenerates the key. 
Rotating API keys will reduce the window of opportunity for an access key that is associated with a compromised or terminated account to be used. 
API keys should be rotated to ensure that data cannot be accessed with an old key that might have been lost, cracked, or stolen.</t>
  </si>
  <si>
    <t>From Console:
1) Go to APIs &amp; Services\Credentials using https://console.cloud.google.com/apis/credentials
2) In the section API Keys, Click the API Key Name. The API Key properties display on a new page.
3) Click REGENERATE KEY to rotate API key.
4) Click Save.
5) Repeat steps 2,3,4 for every API key that has not been rotated in the last 90 days.
Note: Do not set HTTP referrers to wild-cards (* or *.[TLD] or *.[TLD]/*) allowing access to any/wide HTTP referrer(s)
Do not set IP addresses and referrer to any host (0.0.0.0 or 0.0.0.0/0 or ::0)</t>
  </si>
  <si>
    <t>Rotate API keys every 90 days. One method to accomplish the recommended state is to execute the following:
From Console:
1) Go to APIs &amp; Services\Credentials using https://console.cloud.google.com/apis/credentials
2) In the section API Keys, Click the API Key Name. The API Key properties display on a new page.
3) Click REGENERATE KEY to rotate API key.
4) Click Save.
5) Repeat steps 2,3,4 for every API key that has not been rotated in the last 90 days.
Note: Do not set HTTP referrers to wild-cards (* or *.[TLD] or *.[TLD]/*) allowing access to any/wide HTTP referrer(s)
Do not set IP addresses and referrer to any host (0.0.0.0 or 0.0.0.0/0 or ::0)</t>
  </si>
  <si>
    <t>To close this finding, please provide screenshot showing API keys are rotated every 90 days with the agency's CAP.</t>
  </si>
  <si>
    <t>Google-12</t>
  </si>
  <si>
    <t>Configure essential contacts for organization</t>
  </si>
  <si>
    <t>It is recommended that Essential Contacts is configured to designate email addresses for Google Cloud services to notify of important technical or security information.</t>
  </si>
  <si>
    <t>From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Ensure that appropriate email addresses are configured for each of the following notification categories:
- Legal
- Security
- Suspension
- Technical
- Technical Incidents
Alternatively, appropriate email addresses can be configured for the All notification category to receive all possible important notifications.</t>
  </si>
  <si>
    <t>Essential Contacts is configured for organization.</t>
  </si>
  <si>
    <t>Essential Contacts is not configured for organization.</t>
  </si>
  <si>
    <t>Many Google Cloud services, such as Cloud Billing, send out notifications to share important information with Google Cloud users. By default, these notifications are sent to members with certain Identity and Access Management (IAM) roles. With Essential Contacts, you can customize who receives notifications by providing your own list of contacts.</t>
  </si>
  <si>
    <t>From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Click +Add contact
4) In the Email and Confirm Email fields, enter the email address of the contact.
5) From the Notification categories drop-down menu, select the notification categories that you want the contact to receive communications for.
6) Click Save
From Command Line:
1) To add an organization Essential Contacts run a command:
gcloud essential-contacts create --email="&lt;EMAIL&gt;" \
notification-categories="&lt;NOTIFICATION_CATEGORIES&gt;" \
organization=&lt;ORGANIZATION_ID&gt;</t>
  </si>
  <si>
    <t>Configure essential contacts for organization. One method to accomplish the recommended state is to execute the following:
From Console:
1) Go to Essential Contacts by visiting https://console.cloud.google.com/iam-admin/essential-contacts
2) Make sure the organization appears in the resource selector at the top of the page. The resource selector tells you what project, folder, or organization you are currently managing contacts for.
3) Click +Add contact
4) In the Email and Confirm Email fields, enter the email address of the contact.
5) From the Notification categories drop-down menu, select the notification categories that you want the contact to receive communications for.
6) Click Save
From Command Line:
1) To add an organization Essential Contacts run a command:
gcloud essential-contacts create --email="&lt;EMAIL&gt;" \
notification-categories="&lt;NOTIFICATION_CATEGORIES&gt;" \
organization=&lt;ORGANIZATION_ID&gt;</t>
  </si>
  <si>
    <t>Google-13</t>
  </si>
  <si>
    <t>Ensure secrets are not stored in cloud functions environment variables by using secret manager</t>
  </si>
  <si>
    <t>Google Cloud Functions allow you to host serverless code that is executed when an event is triggered, without the requiring the management a host operating system. These functions can also store environment variables to be used by the code that may contain authentication or other information that needs to remain confidential.</t>
  </si>
  <si>
    <t>Determine if Confidential Information is Stored in your Functions in Cleartext
From Console
1) Log in to the Google Cloud Web Portal (https://console.cloud.google.com/)
2) Within the project you wish to audit, select the Navigation hamburger menu in the top left. Scroll down to under the heading 'Serverless', then select 'Cloud Functions'
3) Click on a function name from the list
4) Open the Variables tab and you will see both buildEnvironmentVariables and environmentVariables
5) Review the variables whether they are secrets
6) Repeat step 3-5 until all functions are reviewed
Determine if Secret Manager API is 'Enabled' for your Project
From Console
1) Within the project you wish to audit,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If it is enabled, the blue box that normally says 'Enable' will instead say 'Manage'.</t>
  </si>
  <si>
    <t>Secrets are not stored in cloud functions environment variables by using secret manager.</t>
  </si>
  <si>
    <t>Secrets are stored in cloud functions environment variables by using secret manager.</t>
  </si>
  <si>
    <t>1.18</t>
  </si>
  <si>
    <t>It is recommended to use the Secret Manager, because environment variables are stored unencrypted, and accessible for all users who have access to the code.</t>
  </si>
  <si>
    <t>Enable Secret Manager API for your Project
From Console
1) Within the project you wish to enable,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Click the blue box that says 'Enable'.
From Command Line
1) Within the project you wish to enable the API in, run the following command.
gcloud services enable Secret Manager API 
Reviewing Environment Variables That Should Be Migrated to Secret Manager
From Console
1) Log in to the Google Cloud Web Portal (https://console.cloud.google.com/)
2) Go to Cloud Functions
3) Click on a function name from the list
4) Click on Edit and review the Runtime environment for variables that should be secrets. Leave this list open for the next step.
From Command Line
1) To view a list of your cloud functions run
cloud functions list
2) For each cloud function run the following command.
gcloud functions describe &lt;function_name&gt;
3) Review the settings of the buildEnvironmentVariables and environmentVariables. Keep this information for the next step.
Migrating Environment Variables to Secrets within the Secret Manager
From Console: 
1) Go to the Secret Manager page in the Cloud Console.
2) On the Secret Manager page, click Create Secret.
3) On the Create secret page, under Name, enter the name of the Environment Variable you are replacing. This will then be the Secret Variable you will reference in your code.
4) You will also need to add a version. This is the actual value of the variable that will be referenced from the code. To add a secret version when creating the initial secret, in the Secret value field, enter the value from the Environment Variable you are replacing.
5) Leave the Regions section unchanged.
6) Click the Create secret button.
7) Repeat for all Environment Variables
From Command Line
1) Run the following command with the Environment Variable name you are replacing in the &lt;secret-id&gt;. It is most secure to point this command to a file with the Environment Variable value located in it, as if you entered it via command line it would show up in your shell’s command history.
gcloud secrets create &lt;secret-id&gt; --data-file="/path/to/file.txt"
Granting your Runtime's Service Account Access to Secrets
From Console
1) Within the project containing your runtime login with account that has the 'roles/secretmanager.secretAccessor' permission. 
2) Select the Navigation hamburger menu in the top left. Hover over 'Security' to under the then select 'Secret Manager' in the menu that opens up.
3) Click the name of a secret listed in this screen.
4) If it is not already open, click Show Info Panel in this screen to open the panel.
5) In the info panel, click Add principal.
6) In the New principals field, enter the service account your function uses for its identity. (If you need help locating or updating your runtime's service account, please see the 'docs/securing/function-identity#runtime_service_account' reference.)
7) In the Select a role dropdown, choose Secret Manager and then Secret Manager Secret Accessor.
From Command Line: 
As of the time of writing, using Google CLI to list Runtime variables is only in beta. Because this is likely to change we are not including it here.
Modifying the Code to use the Secrets in Secret Manager
From Console
This depends heavily on which language your runtime is in. For the sake of the brevity of this recommendation, please see the '/docs/creating-and-accessing-secrets#access' reference
for language specific instructions.
From Command Line
This depends heavily on which language your runtime is in. For the sake of the brevity of this recommendation, please see the' /docs/creating-and-accessing-secrets#access' reference
for language specific instructions.
Deleting the Insecure Environment Variables
Be certain to do this step last. Removing variables from code actively referencing them will prevent it from completing successfully.**
From Console
1) Select the Navigation hamburger menu in the top left. Hover over 'Security' then select 'Secret Manager' in the menu that opens up.
2) Click the name of a function. Click Edit.
3) Click Runtime, build and connections settings to expand the advanced configuration options.
4) Click 'Security’. Hover over the secret you want to remove, then click 'Delete'.
5) Click Next. Click Deploy. The latest version of the runtime will now reference the secrets in Secret Manager.
From Command Line
gcloud functions deploy &lt;Function name&gt;--remove-env-vars &lt;env vars&gt;
If you need to find the env vars to remove, they are from the step where ‘gcloud functions describe &lt;function_name&gt;’ was run.</t>
  </si>
  <si>
    <t>Enable Secret Manager API for your Project.  One method to accomplish the recommended state is to execute the following:
From Console
1) Within the project you wish to enable, select the Navigation hamburger menu in the top left. Hover over 'APIs &amp; Services' to under the heading 'Serverless', then select 'Enabled APIs &amp; Services' in the menu that opens up.
2) Click the button '+ Enable APIS and Services'
3) In the Search bar, search for 'Secret Manager API' and select it.
4) Click the blue box that says 'Enable'.
From Command Line
1) Within the project you wish to enable the API in, run the following command.
gcloud services enable Secret Manager API 
Reviewing Environment Variables That Should Be Migrated to Secret Manager
From Console
1) Log in to the Google Cloud Web Portal (https://console.cloud.google.com/)
2) Go to Cloud Functions
3) Click on a function name from the list
4) Click on Edit and review the Runtime environment for variables that should be secrets. Leave this list open for the next step.
From Command Line
1) To view a list of your cloud functions run
cloud functions list
2) For each cloud function run the following command.
gcloud functions describe &lt;function_name&gt;
3) Review the settings of the buildEnvironmentVariables and environmentVariables. Keep this information for the next step.
Migrating Environment Variables to Secrets within the Secret Manager
From Console: 
1) Go to the Secret Manager page in the Cloud Console.
2) On the Secret Manager page, click Create Secret.
3) On the Create secret page, under Name, enter the name of the Environment Variable you are replacing. This will then be the Secret Variable you will reference in your code.
4) You will also need to add a version. This is the actual value of the variable that will be referenced from the code. To add a secret version when creating the initial secret, in the Secret value field, enter the value from the Environment Variable you are replacing.
5) Leave the Regions section unchanged.
6) Click the Create secret button.
7) Repeat for all Environment Variables
From Command Line
1) Run the following command with the Environment Variable name you are replacing in the &lt;secret-id&gt;. It is most secure to point this command to a file with the Environment Variable value located in it, as if you entered it via command line it would show up in your shell’s command history.
gcloud secrets create &lt;secret-id&gt; --data-file="/path/to/file.txt"
Granting your Runtime's Service Account Access to Secrets
From Console
1) Within the project containing your runtime login with account that has the 'roles/secretmanager.secretAccessor' permission. 
2) Select the Navigation hamburger menu in the top left. Hover over 'Security' to under the then select 'Secret Manager' in the menu that opens up.
3) Click the name of a secret listed in this screen.
4) If it is not already open, click Show Info Panel in this screen to open the panel.
5) In the info panel, click Add principal.
6) In the New principals field, enter the service account your function uses for its identity. (If you need help locating or updating your runtime's service account, please see the 'docs/securing/function-identity#runtime_service_account' reference.)
7) In the Select a role dropdown, choose Secret Manager and then Secret Manager Secret Accessor.
From Command Line: 
As of the time of writing, using Google CLI to list Runtime variables is only in beta. Because this is likely to change we are not including it here.
Modifying the Code to use the Secrets in Secret Manager
From Console
This depends heavily on which language your runtime is in. For the sake of the brevity of this recommendation, please see the '/docs/creating-and-accessing-secrets#access' reference
for language specific instructions.
From Command Line
This depends heavily on which language your runtime is in. For the sake of the brevity of this recommendation, please see the' /docs/creating-and-accessing-secrets#access' reference
for language specific instructions.
Deleting the Insecure Environment Variables
Be certain to do this step last. Removing variables from code actively referencing them will prevent it from completing successfully.
From Console
1) Select the Navigation hamburger menu in the top left. Hover over 'Security' then select 'Secret Manager' in the menu that opens up.
2) Click the name of a function. Click Edit.
3) Click Runtime, build and connections settings to expand the advanced configuration options.
4) Click 'Security’. Hover over the secret you want to remove, then click 'Delete'.
5) Click Next. Click Deploy. The latest version of the runtime will now reference the secrets in Secret Manager.
From Command Line
gcloud functions deploy &lt;Function name&gt;--remove-env-vars &lt;env vars&gt;
If you need to find the env vars to remove, they are from the step where ‘gcloud functions describe &lt;function_name&gt;’ was run.</t>
  </si>
  <si>
    <t>To close this finding, please provide screenshot showing secrets are not stored in cloud functions environment variables by using secret manager with the agency's CAP.</t>
  </si>
  <si>
    <t>Google-14</t>
  </si>
  <si>
    <t>Configure Cloud Audit Logging properly across all services and all users from a project</t>
  </si>
  <si>
    <t>It is recommended that Cloud Audit Logging is configured to track all admin activities and read, write access to user data.</t>
  </si>
  <si>
    <t>From Console:
1) Go to Audit Logs by visiting [https://console.cloud.google.com/iam-admin/audit](https://console.cloud.google.com/iam-admin/audit).
2) Ensure that Admin Read, Data Write, and Data Read are enabled for all Google Cloud services and that no exemptions are allowed.</t>
  </si>
  <si>
    <t>Cloud Audit Logging is configured to log all security relevant events.</t>
  </si>
  <si>
    <t>Cloud Audit Logging is not configured to log all security relevant events.</t>
  </si>
  <si>
    <t>Cloud Audit Logging maintains two audit logs for each project, folder, and organization: Admin Activity and Data Access.
1. Admin Activity logs contain log entries for API calls or other administrative actions that modify the configuration or metadata of resources. Admin Activity audit logs are enabled for all services and cannot be configured.
2. Data Access audit logs record API calls that create, modify, or read user-provided data. These are disabled by default and should be enabled.
 There are three kinds of Data Access audit log information:
 - Admin read: Records operations that read metadata or configuration information. Admin Activity audit logs record writes of metadata and configuration information that cannot be disabled.
 - Data read: Records operations that read user-provided data.
 - Data write: Records operations that write user-provided data.
It is recommended to have an effective default audit config configured in such a way that:
1. logtype is set to DATA_READ (to log user activity tracking) and DATA_WRITES (to log changes/tampering to user data).
2. audit config is enabled for all the services supported by the Data Access audit logs feature.
3. Logs should be captured for all users, i.e., there are no exempted users in any of the audit config sections. This will ensure overriding the audit config will not contradict the requirement.</t>
  </si>
  <si>
    <t>From Console:
1) Go to Audit Logs by visiting [https://console.cloud.google.com/iam-admin/audit](https://console.cloud.google.com/iam-admin/audit).
2) Follow the steps at [https://cloud.google.com/logging/docs/audit/configure-data-access](https://cloud.google.com/logging/docs/audit/configure-data-access) to enable audit logs for all Google Cloud services. Ensure that no exemptions are allowed.
From Command Line:
1) To read the project's IAM policy and store it in a file run a command:
gcloud projects get-iam-policy PROJECT_ID &gt; /tmp/project_policy.yaml
Alternatively, the policy can be set at the organization or folder level. If setting the policy at the organization level, it is not necessary to also set it for each folder or project.
gcloud organizations get-iam-policy ORGANIZATION_ID &gt; /tmp/org_policy.yaml
gcloud resource-manager folders get-iam-policy FOLDER_ID &gt; /tmp/folder_policy.yaml
2) Edit policy in /tmp/policy.yaml, adding or changing only the audit logs configuration to:
Note:  Admin Activity Logs are enabled by default, and cannot be disabled. So they are not listed in these configuration changes.
auditConfigs:
auditLogConfigs:
logType: DATA_WRITE
logType: DATA_READ
service: allServices
Note: exemptedMembers: is not set as audit logging should be enabled for all the users
3) To write new IAM policy run command:
gcloud organizations set-iam-policy ORGANIZATION_ID /tmp/org_policy.yaml
gcloud resource-manager folders set-iam-policy FOLDER_ID /tmp/folder_policy.yaml
gcloud projects set-iam-policy PROJECT_ID /tmp/project_policy.yaml
If the preceding command reports a conflict with another change, then repeat these steps, starting with the first step.</t>
  </si>
  <si>
    <t>Configure Cloud Audit Logging properly across all services and all users from a project. One method to accomplish the recommended state is to execute the following:
From Console:
1) Go to Audit Logs by visiting [https://console.cloud.google.com/iam-admin/audit](https://console.cloud.google.com/iam-admin/audit).
2) Follow the steps at [https://cloud.google.com/logging/docs/audit/configure-data-access](https://cloud.google.com/logging/docs/audit/configure-data-access) to enable audit logs for all Google Cloud services. Ensure that no exemptions are allowed.
From Command Line:
1) To read the project's IAM policy and store it in a file run a command:
gcloud projects get-iam-policy PROJECT_ID &gt; /tmp/project_policy.yaml
Alternatively, the policy can be set at the organization or folder level. If setting the policy at the organization level, it is not necessary to also set it for each folder or project.
gcloud organizations get-iam-policy ORGANIZATION_ID &gt; /tmp/org_policy.yaml
gcloud resource-manager folders get-iam-policy FOLDER_ID &gt; /tmp/folder_policy.yaml
2) Edit policy in /tmp/policy.yaml, adding or changing only the audit logs configuration to:
Note:  Admin Activity Logs are enabled by default, and cannot be disabled. So they are not listed in these configuration changes.
auditConfigs:
auditLogConfigs:
logType: DATA_WRITE
logType: DATA_READ
service: allServices
Note: exemptedMembers: is not set as audit logging should be enabled for all the users
3) To write new IAM policy run command:
gcloud organizations set-iam-policy ORGANIZATION_ID /tmp/org_policy.yaml
gcloud resource-manager folders set-iam-policy FOLDER_ID /tmp/folder_policy.yaml
gcloud projects set-iam-policy PROJECT_ID /tmp/project_policy.yaml
If the preceding command reports a conflict with another change, then repeat these steps, starting with the first step.</t>
  </si>
  <si>
    <t>To close this finding, please provide a screenshot showing cloud audit logging is configured to log all security relevant events with the agency's CAP.</t>
  </si>
  <si>
    <t>Google-15</t>
  </si>
  <si>
    <t>Configure sinks for all log entries</t>
  </si>
  <si>
    <t>It is recommended to create a sink that will export copies of all the log entries. This can help aggregate logs from multiple projects and export them to a Security Information and Event Management (SIEM).</t>
  </si>
  <si>
    <t>From Console:
1) Go to Logs Router by visiting [https://console.cloud.google.com/logs/router](https://console.cloud.google.com/logs/router).
2) For every sink, click the 3-dot button for Menu options and select View sink details.
3) Ensure there is at least one sink with an empty Inclusion filter.
4) Additionally, ensure that the resource configured as Destination exists.</t>
  </si>
  <si>
    <t>Sinks are configured for all Log entries.</t>
  </si>
  <si>
    <t>Sinks are not configured for all log entries.</t>
  </si>
  <si>
    <t>HAU23</t>
  </si>
  <si>
    <t>HAU23: Audit storage capacity threshold has not been defined</t>
  </si>
  <si>
    <t>Log entries are held in Cloud Logging. To aggregate logs, export them to a SIEM. To keep them longer, it is recommended to set up a log sink. Exporting involves writing a filter that selects the log entries to export, and choosing a destination in Cloud Storage, BigQuery, or Cloud Pub/Sub. The filter and destination are held in an object called a sink. To ensure all log entries are exported to sinks, ensure that there is no filter configured for a sink.
Sinks can be created in projects, organizations, folders, and billing accounts.</t>
  </si>
  <si>
    <t>From Console:
1) Go to Logs Router by visiting [https://console.cloud.google.com/logs/router](https://console.cloud.google.com/logs/router).
2) Click on the arrow symbol with CREATE SINK text.
3) Fill out the fields for Sink details.
4) Choose Cloud Logging bucket in the Select sink destination drop down menu.
5) Choose a log bucket in the next drop down menu.
6) If an inclusion filter is not provided for this sink, all ingested logs will be routed to the destination provided above. This may result in higher than expected resource usage.
7) Click Create Sink.
For more information, see [https://cloud.google.com/logging/docs/export/configure_export_v2#dest-create](https://cloud.google.com/logging/docs/export/configure_export_v2#dest-create).
From Command Line:
To create a sink to export all log entries in a Google Cloud Storage bucket: 
gcloud logging sinks create &lt;sink-name&gt; storage.googleapis.com/DESTINATION_BUCKET_NAME
Sinks can be created for a folder or organization, which will include all projects.
gcloud logging sinks create &lt;sink-name&gt; storage.googleapis.com/DESTINATION_BUCKET_NAME --include-children --folder=FOLDER_ID | --organization=ORGANIZATION_ID
Note:
1) A sink created by the command-line above will export logs in storage buckets. However, sinks can be configured to export logs into BigQuery, or Cloud Pub/Sub, or Custom Destination.
2) While creating a sink, the sink option --log-filter is not used to ensure the sink exports all log entries.
3) A sink can be created at a folder or organization level that collects the logs of all the projects underneath bypassing the option --include-children in the gcloud command.</t>
  </si>
  <si>
    <t>Configure sinks for all log entries. One method to accomplish the recommended state is to execute the following:
From Console:
1) Go to Logs Router by visiting [https://console.cloud.google.com/logs/router](https://console.cloud.google.com/logs/router).
2) Click on the arrow symbol with CREATE SINK text.
3) Fill out the fields for Sink details.
4) Choose Cloud Logging bucket in the Select sink destination drop down menu.
5) Choose a log bucket in the next drop down menu.
6) If an inclusion filter is not provided for this sink, all ingested logs will be routed to the destination provided above. This may result in higher than expected resource usage.
7) Click Create Sink.
For more information, see [https://cloud.google.com/logging/docs/export/configure_export_v2#dest-create](https://cloud.google.com/logging/docs/export/configure_export_v2#dest-create).</t>
  </si>
  <si>
    <t>To close this finding, please provide a screenshot showing sinks are configured for all log entries with the agency's CAP.</t>
  </si>
  <si>
    <t>Google-16</t>
  </si>
  <si>
    <t>Ensure log metric filter and alerts exists for Project Ownership assignments/changes</t>
  </si>
  <si>
    <t>In order to prevent unnecessary project ownership assignments to users/service-accounts and further misuses of projects and resources, all `roles/Owner` assignments should be monitored.
Members (users/Service-Accounts) with a role assignment to primitive role `roles/Owner` are project owners.
The project owner has all the privileges on the project the role belongs to. These are summarized below:
```
- All viewer permissions on all GCP Services within the project
- Permissions for actions that modify the state of all GCP services within the project
- Manage roles and permissions for a project and all resources within the project
- Set up billing for a project
```
Granting the owner role to a member (user/Service-Account) will allow that member to modify the Identity and Access Management (IAM) policy. Therefore, grant the owner role only if the member has a legitimate purpose to manage the IAM policy. This is because the project IAM policy contains sensitive access control data. Having a minimal set of users allowed to manage IAM policy will simplify any auditing that may be necessary.</t>
  </si>
  <si>
    <t>From Console:
Ensure that the prescribed log metric is present:
1) Go to Logging/Log-based Metrics by visiting [https://console.cloud.google.com/logs/metrics](https://console.cloud.google.com/logs/metrics).
2) In the User-defined Metrics section, ensure that at least one metric &lt;Log_Metric_Name&gt; is present with filter text: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your organization.
5) Ensure that the appropriate notifications channels have been set up.</t>
  </si>
  <si>
    <t>Log metric filter and alerts exists for Project Ownership assignments/changes</t>
  </si>
  <si>
    <t>Log metric filter and alerts do not exists for project ownership assignments and changes.</t>
  </si>
  <si>
    <t>Project ownership has the highest level of privileges on a project. To avoid misuse of project resources, the project ownership assignment/change actions mentioned above should be monitored and alerted to concerned recipients.
```
- Sending project ownership invites
- Acceptance/Rejection of project ownership invite by user
- Adding `role\Owner` to a user/service-account
- Removing a user/Service account from `role\Owner`
```</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</si>
  <si>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4) Click Submit Filter. The logs display based on the filter text entered by the user.
5) In the Metric Editor menu on the right, fill out the name field. Set Units to 1 (default) and the Type to Counter. This ensures that the log metric counts the number of log entries matching the advanced logs query.
6) Click Create Metric. 
Create the display prescribed Alert Policy:
1) Identify the newly created metric under the section User-defined Metrics at [https://console.cloud.google.com/logs/metrics](https://console.cloud.google.com/logs/metrics).
2) Click the 3-dot icon in the rightmost column for the desired metric and select Create alert from Metric. A new page opens.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
From Command Line:
Create a prescribed Log Metric:
Use the command: gcloud beta logging metrics create 
Reference for Command Usage: https://cloud.google.com/sdk/gcloud/reference/beta/logging/metrics/create
Create prescribed Alert Policy 
Use the command: gcloud alpha monitoring policies create
Reference for Command Usage: https://cloud.google.com/sdk/gcloud/reference/alpha/monitoring/policies/create</t>
  </si>
  <si>
    <t>Ensure log metric filter and alerts exists for Project Ownership assignments/changes.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(protoPayload.serviceName="cloudresourcemanager.googleapis.com") 
AND (ProjectOwnership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4) Click Submit Filter. The logs display based on the filter text entered by the user.
5) In the Metric Editor menu on the right, fill out the name field. Set Units to 1 (default) and the Type to Counter. This ensures that the log metric counts the number of log entries matching the advanced logs query.
6) Click Create Metric. 
Create the display prescribed Alert Policy:
1) Identify the newly created metric under the section User-defined Metrics at [https://console.cloud.google.com/logs/metrics](https://console.cloud.google.com/logs/metrics).
2) Click the 3-dot icon in the rightmost column for the desired metric and select Create alert from Metric. A new page opens.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</si>
  <si>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To close this finding, please provide a screenshot showing log metric filter and alerts for project ownership assignments/changes exist with the agency's CAP.</t>
  </si>
  <si>
    <t>Google-17</t>
  </si>
  <si>
    <t>Ensure log metric filter and alerts exists for audit configuration changes</t>
  </si>
  <si>
    <t>Google Cloud Platform (GCP) services write audit log entries to the Admin Activity and Data Access logs to help answer the questions of, "who did what, where, and when?" within GCP projects.
Cloud audit logging records information includes the identity of the API caller, the time of the API call, the source IP address of the API caller, the request parameters, and the response elements returned by GCP services. Cloud audit logging provides a history of GCP API calls for an account, including API calls made via the console, SDKs, command-line tools, and other GCP services.</t>
  </si>
  <si>
    <t>From Console:
Ensure the prescribed log metric is present:
1) Go to Logging/Logs-based Metrics by visiting [https://console.cloud.google.com/logs/metrics](https://console.cloud.google.com/logs/metrics).
2) In the User-defined Metrics section, ensure that at least one metric &lt;Log_Metric_Name&gt; is present with the filter text:
protoPayload.methodName="SetIamPolicy" AND
protoPayload.serviceData.policyDelta.auditConfigDeltas:*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0 for greater than zero(0) seconds, means that the alert will trigger for any new owner change. Verify that the chosen alerting thresholds make sense for the user's organization.
5) Ensure that appropriate notifications channels have been set up.
From Command Line:
Ensure that the prescribed log metric is present:
1) List the log metrics:
gcloud beta logging metrics list --format json
2) Ensure that the output contains at least one metric with the filter set to: 
protoPayload.methodName="SetIamPolicy" AND
protoPayload.serviceData.policyDelta.auditConfigDeltas:*
3) Note the value of the property metricDescriptor.type for the identified metric, in the format logging.googleapis.com/user/&lt;Log Metric Name&gt;.
Ensure that the prescribed alerting policy is present:
4) List the alerting policies:
gcloud alpha monitoring policies list --format json
5) Ensure that the output contains at least one alert policy where:
- conditions.conditionThreshold.filter is set to metric.type=\"logging.googleapis.com/user/&lt;Log Metric Name&gt;\"
- AND enabled is set to true</t>
  </si>
  <si>
    <t>Log metric filter and alerts do exist for audit configuration changes.</t>
  </si>
  <si>
    <t>Log metric filter and alerts do not  exist for audit configuration changes.</t>
  </si>
  <si>
    <t>Admin activity and data access logs produced by cloud audit logging enable security analysis, resource change tracking, and compliance auditing.
Configuring the metric filter and alerts for audit configuration changes ensures the recommended state of audit configuration is maintained so that all activities in the project are audit-able at any point in time.</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</si>
  <si>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protoPayload.methodName="SetIamPolicy" AND
protoPayload.serviceData.policyDelta.auditConfigDeltas:*
4) Click Submit Filter. Display logs appear based on the filter text entered by the user.
5) In the Metric Editor menu on the right, fill out the name field. Set Units to 1 (default) and Type to Counter. This will ensure that the log metric counts the number of log entries matching the user's advanced logs query.
6) Click Create Metric. 
Create a prescribed Alert Policy:
1) Identify the new metric the user just created, under the section User-defined Metrics at [https://console.cloud.google.com/logs/metrics](https://console.cloud.google.com/logs/metrics).
2) Click the 3-dot icon in the rightmost column for the new metric and select Create alert from Metric. A new page opens.
3) Fill out the alert policy configuration and click Save. Choose the alerting threshold and configuration that makes sense for the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
From Command Line:
Create a prescribed Log Metric:
Use the command: gcloud beta logging metrics create 
Reference for command usage: [https://cloud.google.com/sdk/gcloud/reference/beta/logging/metrics/create
](https://cloud.google.com/sdk/gcloud/reference/beta/logging/metrics/create)
Create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</si>
  <si>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audit configuration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protoPayload.methodName="SetIamPolicy" AND
protoPayload.serviceData.policyDelta.auditConfigDeltas:*
4) Click Submit Filter. Display logs appear based on the filter text entered by the user.
5) In the Metric Editor menu on the right, fill out the name field. Set Units to 1 (default) and Type to Counter. This will ensure that the log metric counts the number of log entries matching the user's advanced logs query.
6) Click Create Metric. 
Create a prescribed Alert Policy:
1) Identify the new metric the user just created, under the section User-defined Metrics at [https://console.cloud.google.com/logs/metrics](https://console.cloud.google.com/logs/metrics).
2) Click the 3-dot icon in the rightmost column for the new metric and select Create alert from Metric. A new page opens.
3) Fill out the alert policy configuration and click Save. Choose the alerting threshold and configuration that makes sense for the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</si>
  <si>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To close this finding, please provide a screenshot showing log metric filter and alerts for audit configuration changes exist with the agency's CAP.</t>
  </si>
  <si>
    <t>Google-18</t>
  </si>
  <si>
    <t>Ensure log metric filter and alerts exists for Custom Role changes</t>
  </si>
  <si>
    <t>It is recommended that a metric filter and alarm be established for changes to Identity and Access Management (IAM) role creation, deletion and updating activities.</t>
  </si>
  <si>
    <t>From Console:
Ensure that the prescribed log metric is present:
1) Go to Logging/Logs-based Metrics by visiting [https://console.cloud.google.com/logs/metrics](https://console.cloud.google.com/logs/metrics).
2) In the User-defined Metrics section, ensure that at least one metric &lt;Log_Metric_Name&gt; is present with filter text:
resource.type="iam_role" 
AND protoPayload.methodName = "google.iam.admin.v1)CreateRole" 
OR protoPayload.methodName="google.iam.admin.v1)DeleteRole" 
OR protoPayload.methodName="google.iam.admin.v1)UpdateRole"
Ensure that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the user's organization.
5) Ensure that the appropriate notifications channels have been set up.
From Command Line:
Ensure that the prescribed log metric is present:
1) List the log metrics:
gcloud beta logging metrics list --format json
2) Ensure that the output contains at least one metric with the filter set to:
resource.type="iam_role" AND protoPayload.methodName = "google.iam.admin.v1)CreateRole" OR
 protoPayload.methodName="google.iam.admin.v1)DeleteRole" OR
 protoPayload.methodName="google.iam.admin.v1)UpdateRole"
3) Note the value of the property metricDescriptor.type for the identified metric, in the format logging.googleapis.com/user/&lt;Log Metric Name&gt;.
Ensure that the prescribed alerting policy is present:
4) List the alerting policies:
gcloud alpha monitoring policies list --format json
5) Ensure that the output contains an least one alert policy where:
- conditions.conditionThreshold.filter is set to metric.type=\"logging.googleapis.com/user/&lt;Log Metric Name&gt;\"
- AND enabled is set to true.</t>
  </si>
  <si>
    <t>Log metric filter and alerts do exists for custom role changes.</t>
  </si>
  <si>
    <t>Log metric filter and alerts do not exists for custom role changes.</t>
  </si>
  <si>
    <t>Google Cloud IAM provides predefined roles that give granular access to specific Google Cloud Platform resources and prevent unwanted access to other resources. However, to cater to organization-specific needs, Cloud IAM also provides the ability to create custom roles. Project owners and administrators with the Organization Role Administrator role or the IAM Role Administrator role can create custom roles. 
Monitoring role creation, deletion and updating activities will help in identifying any over-privileged role at early stages.</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</si>
  <si>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resource.type="iam_role" 
AND protoPayload.methodName = "google.iam.admin.v1)CreateRole" 
OR protoPayload.methodName="google.iam.admin.v1)DeleteRole" 
OR protoPayload.methodName="google.iam.admin.v1)UpdateRole"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a prescribed Alert Policy:** 
1) Identify the new metric that was just created under the section User-defined Metrics at [https://console.cloud.google.com/logs/metrics](https://console.cloud.google.com/logs/metrics).
2) Click the 3-dot icon in the rightmost column for the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</si>
  <si>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Custom Role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resource.type="iam_role" 
AND protoPayload.methodName = "google.iam.admin.v1)CreateRole" 
OR protoPayload.methodName="google.iam.admin.v1)DeleteRole" 
OR protoPayload.methodName="google.iam.admin.v1)UpdateRole"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a prescribed Alert Policy:** 
1) Identify the new metric that was just created under the section User-defined Metrics at [https://console.cloud.google.com/logs/metrics](https://console.cloud.google.com/logs/metrics).
2) Click the 3-dot icon in the rightmost column for the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 channels in the section Notifications.
5) Name the policy and click Save.</t>
  </si>
  <si>
    <t>To close this finding, please provide a screenshot showing log metric filter and alerts for custom role changes exist with the agency's CAP.</t>
  </si>
  <si>
    <t>Google-19</t>
  </si>
  <si>
    <t>Ensure log metric filter and alerts exists for VPC Network Firewall rule changes</t>
  </si>
  <si>
    <t>It is recommended that a metric filter and alarm be established for Virtual Private Cloud (VPC) Network Firewall rule changes.</t>
  </si>
  <si>
    <t>From Console:
Ensure that the prescribed log metric is present:
Go to Logging/Logs-based Metrics by visiting [https://console.cloud.google.com/logs/metrics](https://console.cloud.google.com/logs/metrics).
In the User-defined Metrics section, ensure at least one metric &lt;Log_Metric_Name&gt; is present with this filter text:
resource.type="gce_firewall_rule" 
AND protoPayload.methodName:"compute.firewalls.patch" 
OR protoPayload.methodName:"compute.firewalls.insert"
OR protoPayload.methodName:"compute.firewalls.delete"
Ensure that the prescribed alerting policy is present:
Go to Alerting by visiting [https://console.cloud.google.com/monitoring/alerting](https://console.cloud.google.com/monitoring/alerting).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the user's organization.
Ensure that appropriate notification channels have been set up.</t>
  </si>
  <si>
    <t>Log metric filter and alerts exists for VPC Network Firewall rule changes.</t>
  </si>
  <si>
    <t>Log metric filter and alerts do not exist for VPC Network Firewall rule changes.</t>
  </si>
  <si>
    <t>2.7</t>
  </si>
  <si>
    <t>Monitoring for Create or Update Firewall rule events gives insight to network access changes and may reduce the time it takes to detect suspicious activity.</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</si>
  <si>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resource.type="gce_firewall_rule" 
AND protoPayload.methodName:"compute.firewalls.patch" 
OR protoPayload.methodName:"compute.firewalls.insert"
OR protoPayload.methodName:"compute.firewalls.delete"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notifications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</si>
  <si>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VPC Network Firewall rule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resource.type="gce_firewall_rule" 
AND protoPayload.methodName:"compute.firewalls.patch" 
OR protoPayload.methodName:"compute.firewalls.insert"
OR protoPayload.methodName:"compute.firewalls.delete"
4) Click Submit Filter. Display logs appear based on the filter text entered by the user.
5) In the Metric Editor menu on the right, fill out the name field. Set Units to 1 (default) and Type to Counter. This ensures that the log metric counts the number of log entries matching the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</si>
  <si>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To close this finding, please provide a screenshot showing log metric filter and alerts for VPC Network Firewall rule changes exist with the agency's CAP.</t>
  </si>
  <si>
    <t>Google-20</t>
  </si>
  <si>
    <t>Ensure log metric filter and alerts exists for VPC network route changes</t>
  </si>
  <si>
    <t>It is recommended that a metric filter and alarm be established for Virtual Private Cloud (VPC) network route changes.</t>
  </si>
  <si>
    <t>From Console:
Ensure that the prescribed Log metric is present:
1) Go to Logging/Logs-based Metrics by visiting [https://console.cloud.google.com/logs/metrics](https://console.cloud.google.com/logs/metrics).
2) In the User-defined Metrics section, ensure that at least one metric &lt;Log_Metric_Name&gt; is present with the filter text:
resource.type="gce_route" 
AND (protoPayload.methodName:"compute.routes.delete" 
OR protoPayload.methodName:"compute.routes.insert"
Ensure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0 for greater than zero(0) seconds means that the alert will trigger for any new owner change. Verify that the chosen alert thresholds make sense for the user's organization.
5) Ensure that the appropriate notification channels have been set up.</t>
  </si>
  <si>
    <t>Log metric filter and alerts do exist for VPC network route changes.</t>
  </si>
  <si>
    <t>Log metric filter and alerts do not exist for VPC network route changes.</t>
  </si>
  <si>
    <t>2.8</t>
  </si>
  <si>
    <t>Google Cloud Platform (GCP) routes define the paths network traffic takes from a VM instance to another destination. The other destination can be inside the organization VPC network (such as another VM) or outside of it. Every route consists of a destination and a next hop. Traffic whose destination IP is within the destination range is sent to the next hop for delivery. 
Monitoring changes to route tables will help ensure that all VPC traffic flows through an expected path.</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</si>
  <si>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resource.type="gce_route" 
AND (protoPayload.methodName:"compute.routes.delete" 
OR protoPayload.methodName:"compute.routes.insert"
4) Click Submit Filter. Display logs appear based on the filter text entered by the user.
5) In the Metric Editor menu on the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the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</si>
  <si>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VPC network route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resource.type="gce_route" 
AND (protoPayload.methodName:"compute.routes.delete" 
OR protoPayload.methodName:"compute.routes.insert"
4) Click Submit Filter. Display logs appear based on the filter text entered by the user.
5) In the Metric Editor menu on the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displays.
3) Fill out the alert policy configuration and click Save. Choose the alerting threshold and configuration that makes sense for the user's organization. For example, a threshold of zero(0) for the most recent value ensures that a notification is triggered for every owner change in the project:
Set Aggregator to Count
Set Configuration:
Condition: above
Threshold: 0
For: most recent value
4) Configure the desired notification channels in the section Notifications.
5) Name the policy and click Save.</t>
  </si>
  <si>
    <t>To close this finding, please provide a screenshot showing log metric filter and alerts for VPC network route changes exist with the agency's CAP.</t>
  </si>
  <si>
    <t>Google-21</t>
  </si>
  <si>
    <t>Ensure log metric filter and alerts exists for VPC network changes</t>
  </si>
  <si>
    <t>It is recommended that a metric filter and alarm be established for Virtual Private Cloud (VPC) network changes.</t>
  </si>
  <si>
    <t>From Console:
Ensure the prescribed log metric is present:
1) Go to Logging/Logs-based Metrics by visiting [https://console.cloud.google.com/logs/metrics](https://console.cloud.google.com/logs/metrics).
2) In the User-defined Metrics section, ensure at least one metric &lt;Log_Metric_Name&gt; is present with filter text:
resource.type=gce_network 
AND (protoPayload.methodName:"compute.networks.insert" 
OR protoPayload.methodName:"compute.networks.patch" 
OR protoPayload.methodName:"compute.networks.delete" 
OR protoPayload.methodName:"compute.networks.removePeering" 
OR protoPayload.methodName:"compute.networks.addPeering")
Ensure the prescribed alerting policy is present:
3) Go to Alerting by visiting [https://console.cloud.google.com/monitoring/alerting](https://console.cloud.google.com/monitoring/alerting).
4) Under the Policies section, ensure that at least one alert policy exists for the log metric above. Clicking on the policy should show that it is configured with a condition. For example, Violates when: Any logging.googleapis.com/user/&lt;Log Metric Name&gt; stream is above a threshold of 0 for greater than 0 seconds means that the alert will trigger for any new owner change. Verify that the chosen alerting thresholds make sense for the user's organization.
5) Ensure that appropriate notification channels have been set up.
From Command Line:
Ensure the log metric is present:
1) List the log metrics:
gcloud beta logging metrics list --format json
2) Ensure that the output contains at least one metric with filter set to: 
resource.type=gce_network 
AND protoPayload.methodName="beta.compute.networks.insert" 
OR protoPayload.methodName="beta.compute.networks.patch" 
OR protoPayload.methodName="v1)compute.networks.delete" 
OR protoPayload.methodName="v1)compute.networks.removePeering" 
OR protoPayload.methodName="v1)compute.networks.addPeering"
3) Note the value of the property metricDescriptor.type for the identified metric, in the format logging.googleapis.com/user/&lt;Log Metric Name&gt;.
Ensure the prescribed alerting policy is present:
4) List the alerting policies:
gcloud alpha monitoring policies list --format json
5) Ensure that the output contains at least one alert policy where:
- conditions.conditionThreshold.filter is set to metric.type=\"logging.googleapis.com/user/&lt;Log Metric Name&gt;\"
- AND enabled is set to true</t>
  </si>
  <si>
    <t>Log metric filter and alerts do exists for VPC network changes.</t>
  </si>
  <si>
    <t>Log metric filter and alerts do not exists for VPC network changes.</t>
  </si>
  <si>
    <t>It is possible to have more than one VPC within a project. In addition, it is also possible to create a peer connection between two VPCs enabling network traffic to route between VPCs. 
Monitoring changes to a VPC will help ensure VPC traffic flow is not getting impacted.</t>
  </si>
  <si>
    <t>From Console:
Create the prescribed log metric:
1) Go to Logging/Logs-based Metrics by visiting [https://console.cloud.google.com/logs/metrics](https://console.cloud.google.com/logs/metrics) and click "CREATE METRIC".
2) Click the down arrow symbol on Filter Bar at the rightmost corner and select Convert to Advanced Filter.
3) Clear any text and add: 
resource.type=gce_network 
AND (protoPayload.methodName:"compute.networks.insert" 
OR protoPayload.methodName:"compute.networks.patch" 
OR protoPayload.methodName:"compute.networks.delete" 
OR protoPayload.methodName:"compute.networks.removePeering" 
OR protoPayload.methodName:"compute.networks.addPeering")
4) Click Submit Filter. Display logs appear based on the filter text entered by the user.
5) In the Metric Editor menu on the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0 for the most recent value will ensure that a notification is triggered for every owner change in the project:
Set Aggregator to Count
Set Configuration:
Condition: above
Threshold: 0
For: most recent value
4) Configure the desired notification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</si>
  <si>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VPC network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Filter Bar at the rightmost corner and select Convert to Advanced Filter.
3) Clear any text and add: 
resource.type=gce_network 
AND (protoPayload.methodName:"compute.networks.insert" 
OR protoPayload.methodName:"compute.networks.patch" 
OR protoPayload.methodName:"compute.networks.delete" 
OR protoPayload.methodName:"compute.networks.removePeering" 
OR protoPayload.methodName:"compute.networks.addPeering")
4) Click Submit Filter. Display logs appear based on the filter text entered by the user.
5) In the Metric Editor menu on the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0 for the most recent value will ensure that a notification is triggered for every owner change in the project:
Set Aggregator to Count
Set Configuration:
Condition: above
Threshold: 0
For: most recent value
4) Configure the desired notification channels in the section Notifications.
5) Name the policy and click Save.</t>
  </si>
  <si>
    <t>To close this finding, please provide a screenshot showing log metric filter and alerts for VPC network changes exist with the agency's CAP.</t>
  </si>
  <si>
    <t>Google-22</t>
  </si>
  <si>
    <t>Ensure log metric filter and alerts exists for Cloud Storage IAM permission changes</t>
  </si>
  <si>
    <t>It is recommended that a metric filter and alarm be established for Cloud Storage Bucket IAM changes.</t>
  </si>
  <si>
    <t>From Console:
Ensure the prescribed log metric is present:
1) For each project that contains cloud storage buckets, go to Logging/Logs-based Metrics by visiting [https://console.cloud.google.com/logs/metrics](https://console.cloud.google.com/logs/metrics).
2) In the User-defined Metrics section, ensure at least one metric &lt;Log_Metric_Name&gt; is present with the filter text:
resource.type=gcs_bucket 
AND protoPayload.methodName="storage.setIamPermissions"
Ensure that the prescribed alerting policy is present:
Go to Alerting by visiting [https://console.cloud.google.com/monitoring/alerting](https://console.cloud.google.com/monitoring/alerting).
Under the Policies section, ensure that at least one alert policy exists for the log metric above. Clicking on the policy should show that it is configured with a condition. For example, Violates when: Any logging.googleapis.com/user/&lt;Log Metric Name&gt; stream is above a threshold of 0 for greater than 0 seconds means that the alert will trigger for any new owner change. Verify that the chosen alerting thresholds make sense for the user's organization.
Ensure that the appropriate notifications channels have been set up.
*From Command Line:**
Ensure that the prescribed log metric is present:
1) List the log metrics:
gcloud beta logging metrics list --format json
2) Ensure that the output contains at least one metric with the filter set to: 
resource.type=gcs_bucket 
AND protoPayload.methodName="storage.setIamPermissions"
3) Note the value of the property metricDescriptor.type for the identified metric, in the format logging.googleapis.com/user/&lt;Log Metric Name&gt;.
Ensure the prescribed alerting policy is present:
4) List the alerting policies:
gcloud alpha monitoring policies list --format json
5) Ensure that the output contains an least one alert policy where:
- conditions.conditionThreshold.filter is set to metric.type=\"logging.googleapis.com/user/&lt;Log Metric Name&gt;\"
- AND enabled is set to true</t>
  </si>
  <si>
    <t>Log metric filter and alerts does exists for Cloud Storage IAM permission changes.</t>
  </si>
  <si>
    <t>Log metric filter and alerts does not exists for Cloud Storage IAM permission changes.</t>
  </si>
  <si>
    <t>Monitoring changes to cloud storage bucket permissions may reduce the time needed to detect and correct permissions on sensitive cloud storage buckets and objects inside the bucket.</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</si>
  <si>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resource.type=gcs_bucket 
AND protoPayload.methodName="storage.setIamPermissions"
4) Click Submit Filter. Display logs appear based on the filter text entered by the user.
5) In the Metric Editor menu on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</si>
  <si>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Cloud Storage IAM permission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resource.type=gcs_bucket 
AND protoPayload.methodName="storage.setIamPermissions"
4) Click Submit Filter. Display logs appear based on the filter text entered by the user.
5) In the Metric Editor menu on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project:
Set Aggregator to Count
Set Configuration:
Condition: above
Threshold: 0
For: most recent value
4) Configure the desired notifications channels in the section Notifications.
5) Name the policy and click Save.</t>
  </si>
  <si>
    <t>To close this finding, please provide a screenshot showing log metric filter and alerts for cloud storage IAM permission changes exist with the agency's CAP.</t>
  </si>
  <si>
    <t>Google-23</t>
  </si>
  <si>
    <t>Ensure log metric filter and alerts exists for SQL instance configuration changes</t>
  </si>
  <si>
    <t>It is recommended that a metric filter and alarm be established for SQL instance configuration changes.</t>
  </si>
  <si>
    <t>From Console:
Ensure the prescribed log metric is present:
For each project that contains Cloud SQL instances, go to Logging/Logs-based Metrics by visiting [https://console.cloud.google.com/logs/metrics](https://console.cloud.google.com/logs/metrics).
In the User-defined Metrics section, ensure that at least one metric &lt;Log_Metric_Name&gt; is present with the filter text:
protoPayload.methodName="cloudsql.instances.update
Ensure that the prescribed alerting policy is present:
Go to Alerting by visiting [https://console.cloud.google.com/monitoring/alerting](https://console.cloud.google.com/monitoring/alerting).
Under the Policies section, ensure that at least one alert policy exists for the log metric above. Clicking on the policy should show that it is configured with a condition. For example, Violates when: Any logging.googleapis.com/user/&lt;Log Metric Name&gt; stream is above a threshold of zero(0) for greater than zero(0) seconds means that the alert will trigger for any new owner change. Verify that the chosen alerting thresholds make sense for the user's organization.
Ensure that the appropriate notifications channels have been set up.</t>
  </si>
  <si>
    <t>Log metric filter and alerts does exists for SQL instance configuration changes.</t>
  </si>
  <si>
    <t>Log metric filter and alerts does not exists for SQL instance configuration changes.</t>
  </si>
  <si>
    <t>Monitoring changes to SQL instance configuration changes may reduce the time needed to detect and correct misconfigurations done on the SQL server. 
Below are a few of the configurable options which may the impact security posture of an SQL instance:
- Enable auto backups and high availability: Misconfiguration may adversely impact business continuity, disaster recovery, and high availability 
- Authorize networks: Misconfiguration may increase exposure to untrusted networks</t>
  </si>
  <si>
    <t>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protoPayload.methodName="cloudsql.instances.update"
4) Click Submit Filter. Display logs appear based on the filter text entered by the user.
5) In the Metric Editor menu on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user's project:
Set Aggregator to Count
Set Configuration:
Condition: above
Threshold: 0
For: most recent value
4) Configure the desired notification channels in the section Notifications.
5) Name the policy and click Save.
From Command Line:
Create the prescribed log metric:
Use the command: gcloud beta logging metrics create 
Reference for command usage: [https://cloud.google.com/sdk/gcloud/reference/beta/logging/metrics/create](https://cloud.google.com/sdk/gcloud/reference/beta/logging/metrics/create)
Create the prescribed alert policy: 
Use the command: gcloud alpha monitoring policies create
Reference for command usage: [https://cloud.google.com/sdk/gcloud/reference/alpha/monitoring/policies/create](https://cloud.google.com/sdk/gcloud/reference/alpha/monitoring/policies/create)</t>
  </si>
  <si>
    <t>Ensure log metric filter and alerts exists for SQL instance configuration changes. One method to accomplish the recommended state is to execute the following:
From Console:
Create the prescribed Log Metric:
1) Go to Logging/Logs-based Metrics by visiting [https://console.cloud.google.com/logs/metrics](https://console.cloud.google.com/logs/metrics) and click "CREATE METRIC".
2) Click the down arrow symbol on the Filter Bar at the rightmost corner and select Convert to Advanced Filter.
3) Clear any text and add: 
protoPayload.methodName="cloudsql.instances.update"
4) Click Submit Filter. Display logs appear based on the filter text entered by the user.
5) In the Metric Editor menu on right, fill out the name field. Set Units to 1 (default) and Type to Counter. This ensures that the log metric counts the number of log entries matching the user's advanced logs query.
6) Click Create Metric. 
Create the prescribed alert policy: 
1) Identify the newly created metric under the section User-defined Metrics at [https://console.cloud.google.com/logs/metrics](https://console.cloud.google.com/logs/metrics).
2) Click the 3-dot icon in the rightmost column for the new metric and select Create alert from Metric. A new page appears.
3) Fill out the alert policy configuration and click Save. Choose the alerting threshold and configuration that makes sense for the user's organization. For example, a threshold of zero(0) for the most recent value will ensure that a notification is triggered for every owner change in the user's project:
Set Aggregator to Count
Set Configuration:
Condition: above
Threshold: 0
For: most recent value
4) Configure the desired notification channels in the section Notifications.
5) Name the policy and click Save.</t>
  </si>
  <si>
    <t>To close this finding, please provide a screenshot showing log metric filter and alerts for SQL instance configuration changes exist with the agency's CAP.</t>
  </si>
  <si>
    <t>Google-24</t>
  </si>
  <si>
    <t>Enable cloud DNS logging for all VPC networks</t>
  </si>
  <si>
    <t>Cloud DNS logging records the queries from the name servers within your VPC to Stackdriver. Logged queries can come from Compute Engine VMs, GKE containers, or other GCP resources provisioned within the VPC.</t>
  </si>
  <si>
    <t>From Command Line:
1) List all VPCs networks in a project:
gcloud compute networks list --format="table[box,title='All VPC Networks'](name:label='VPC Network Name')"
2) List all DNS policies, logging enablement, and associated VPC networks:
gcloud dns policies list --flatten="networks[]" --format="table[box,title='All DNS Policies By VPC Network'](name:label='Policy Name',enableLogging:label='Logging Enabled':align=center,networks.networkUrl.basename():label='VPC Network Name')"
Each VPC Network should be associated with a DNS policy with logging enabled.</t>
  </si>
  <si>
    <t>The Cloud DNS logging is enabled for all VPC networks.</t>
  </si>
  <si>
    <t>The Cloud DNS logging is not enabled for all VPC networks.</t>
  </si>
  <si>
    <t>Security monitoring and forensics cannot depend solely on IP addresses from VPC flow logs, especially when considering the dynamic IP usage of cloud resources, HTTP virtual host routing, and other technology that can obscure the DNS name used by a client from the IP address. Monitoring of Cloud DNS logs provides visibility to DNS names requested by the clients within the VPC. These logs can be monitored for anomalous domain names, evaluated against threat intelligence, and 
Note: For full capture of DNS, firewall must block egress UDP/53 (DNS) and TCP/443 (DNS over HTTPS) to prevent client from using external DNS name server for resolution.</t>
  </si>
  <si>
    <t>From Command Line:
Add New DNS Policy With Logging Enabled
For each VPC network that needs a DNS policy with logging enabled:
gcloud dns policies create enable-dns-logging --enable-logging --description="Enable DNS Logging" --networks=VPC_NETWORK_NAME
The VPC_NETWORK_NAME can be one or more networks in comma-separated list
Enable Logging for Existing DNS Policy
For each VPC network that has an existing DNS policy that needs logging enabled:
gcloud dns policies update POLICY_NAME --enable-logging --networks=VPC_NETWORK_NAME
The VPC_NETWORK_NAME can be one or more networks in comma-separated list</t>
  </si>
  <si>
    <t>Enable cloud DNS logging for all VPC networks. One method to accomplish the recommended state is to execute the following:
From Command Line:
Add New DNS Policy With Logging Enabled
For each VPC network that needs a DNS policy with logging enabled:
gcloud dns policies create enable-dns-logging --enable-logging --description="Enable DNS Logging" --networks=VPC_NETWORK_NAME
The VPC_NETWORK_NAME can be one or more networks in comma-separated list
Enable Logging for Existing DNS Policy
For each VPC network that has an existing DNS policy that needs logging enabled:
gcloud dns policies update POLICY_NAME --enable-logging --networks=VPC_NETWORK_NAME
The VPC_NETWORK_NAME can be one or more networks in comma-separated list</t>
  </si>
  <si>
    <t>To close this finding, please provide screenshot showing cloud DNS logging is enabled for all VPC networks with the agency's CAP.</t>
  </si>
  <si>
    <t>Google-25</t>
  </si>
  <si>
    <t>System Component Inventory</t>
  </si>
  <si>
    <t>Enable Cloud Asset Inventory</t>
  </si>
  <si>
    <t>GCP Cloud Asset Inventory is services that provides a historical view of GCP resources and IAM policies through a time-series database. The information recorded includes metadata on Google Cloud resources, metadata on policies set on Google Cloud projects or resources, and runtime information gathered within a Google Cloud resource.</t>
  </si>
  <si>
    <t>From Console:
Ensure that the Cloud Asset API is enabled:
1) Go to API &amp; Services/Library by visiting [https://console.cloud.google.com/apis/library](https://console.cloud.google.com/apis/library)
2) Search for Cloud Asset API and select the result for _Cloud Asset API_
3) Ensure that API Enabled is displayed.
From Command Line:
Ensure that the Cloud Asset API is enabled:
Query enabled services:
gcloud services list --enabled --filter=name:cloudasset.googleapis.com
If the API is listed, then it is enabled. If the response is Listed 0 items the API is not enabled.</t>
  </si>
  <si>
    <t>The Cloud Asset Inventory is enabled.</t>
  </si>
  <si>
    <t>The Cloud Asset Inventory setting is not enabled.</t>
  </si>
  <si>
    <t>HCM18</t>
  </si>
  <si>
    <t>HCM18: Software asset inventory does not exist</t>
  </si>
  <si>
    <t>2.13</t>
  </si>
  <si>
    <t>The GCP resources and IAM policies captured by GCP Cloud Asset Inventory enables security analysis, resource change tracking, and compliance auditing.</t>
  </si>
  <si>
    <t>From Console:
1) Go to API &amp; Services/Library by visiting [https://console.cloud.google.com/apis/library](https://console.cloud.google.com/apis/library)
2) Search for Cloud Asset API and select the result for _Cloud Asset API_
3) Click the ENABLE button.
From Command Line:
Enable the Cloud Asset API through the services interface:
gcloud services enable cloudasset.googleapis.com</t>
  </si>
  <si>
    <t>Enable Cloud Asset Inventory. One method to accomplish the recommended state is to execute the following:
From Console:
1) Go to API &amp; Services/Library by visiting [https://console.cloud.google.com/apis/library](https://console.cloud.google.com/apis/library)
2) Search for Cloud Asset API and select the result for _Cloud Asset API_
3) Click the ENABLE button.</t>
  </si>
  <si>
    <t>Google-26</t>
  </si>
  <si>
    <t>Enable Access Transparency</t>
  </si>
  <si>
    <t>GCP Access Transparency provides audit logs for all actions that Google personnel take in your Google Cloud resources.</t>
  </si>
  <si>
    <t>Determine if Access Transparency is Enabled
From the Google Cloud Home, click on the Navigation hamburger menu in the top left. Hover over the IAM &amp; Admin Menu. Select settings in the middle of the column that opens.
The status will be under the heading Access Transparency. Status should be Enabled</t>
  </si>
  <si>
    <t>The Access Transparency is enabled.</t>
  </si>
  <si>
    <t>The Access Transparency setting is not enabled.</t>
  </si>
  <si>
    <t>2.14</t>
  </si>
  <si>
    <t>Controlling access to your information is one of the foundations of information security. Given that Google Employees do have access to your organizations' projects for support reasons, you should have logging in place to view who, when, and why your information is being accessed.</t>
  </si>
  <si>
    <t>Add privileges to enable Access Transparency
1) From the Google Cloud Home, within the project you wish to check, click on the Navigation hamburger menu in the top left. Hover over the 'IAM and Admin'. Select IAM in the top of the column that opens. 
2) Click the blue button the says +add at the top of the screen.
3) In the principals field, select a user or group by typing in their associated email address.
4) Click on the role field to expand it. In the filter field enter Access Transparency Admin and select it.
5) Click save.
Verify that the Google Cloud project is associated with a billing account
1) From the Google Cloud Home, click on the Navigation hamburger menu in the top left. Select Billing.
2) If you see This project is not associated with a billing account you will need to enter billing information or switch to a project with a billing account.
Enable Access Transparency
1) From the Google Cloud Home, click on the Navigation hamburger menu in the top left. Hover over the IAM &amp; Admin Menu. Select settings in the middle of the column that opens.
2) Click the blue button labeled Enable Access Transparency for Organization</t>
  </si>
  <si>
    <t>Enable Access Transparency. One method to accomplish the recommended state is to execute the following:
Add privileges to enable Access Transparency
1) From the Google Cloud Home, within the project you wish to check, click on the Navigation hamburger menu in the top left. Hover over the 'IAM and Admin'. Select IAM in the top of the column that opens. 
2) Click the blue button the says +add at the top of the screen.
3) In the principals field, select a user or group by typing in their associated email address.
4) Click on the role field to expand it. In the filter field enter Access Transparency Admin and select it.
5) Click save.
Verify that the Google Cloud project is associated with a billing account
1) From the Google Cloud Home, click on the Navigation hamburger menu in the top left. Select Billing.
2) If you see This project is not associated with a billing account you will need to enter billing information or switch to a project with a billing account.
Enable Access Transparency
1) From the Google Cloud Home, click on the Navigation hamburger menu in the top left. Hover over the IAM &amp; Admin Menu. Select settings in the middle of the column that opens.
2) Click the blue button labeled Enable Access Transparency for Organization</t>
  </si>
  <si>
    <t>To close this finding, please provide screenshot showing access transparency is enabled with the agency's CAP.</t>
  </si>
  <si>
    <t>Google-27</t>
  </si>
  <si>
    <t>Ensure legacy networks does not  exists for a project</t>
  </si>
  <si>
    <t>In order to prevent use of legacy networks, a project should not have a legacy network configured. As of now, Legacy Networks are gradually being phased out, and you can no longer create projects with them. This recommendation is to check older projects to ensure that they are not using Legacy Networks.</t>
  </si>
  <si>
    <t>For each Google Cloud Platform project,
Set the project name in the Google Cloud Shell:
gcloud config set project &lt;Project-ID&gt; 
List the networks configured in that project:
gcloud compute networks list 
None of the listed networks should be in the legacy mode.</t>
  </si>
  <si>
    <t>Legacy networks do not exist for platform projects.</t>
  </si>
  <si>
    <t>Legacy networks do exist for platform projects.</t>
  </si>
  <si>
    <t xml:space="preserve">HCM45: System configuration provides additional attack surface
</t>
  </si>
  <si>
    <t>3.2</t>
  </si>
  <si>
    <t>Legacy networks have a single network IPv4 prefix range and a single gateway IP address for the whole network. The network is global in scope and spans all cloud regions. Subnetworks cannot be created in a legacy network and are unable to switch from legacy to auto or custom subnet networks. Legacy networks can have an impact for high network traffic projects and are subject to a single point of contention or failure.</t>
  </si>
  <si>
    <t>For each Google Cloud Platform project,
1) Follow the documentation and create a non-legacy network suitable for the organization's requirements.
2) Follow the documentation and delete the networks in the legacy mode.</t>
  </si>
  <si>
    <t>Ensure legacy networks does not  exists for a project. One method to accomplish the recommended state is to execute the following:
For each Google Cloud Platform project,
1) Follow the documentation and create a non-legacy network suitable for the organization's requirements.
2) Follow the documentation and delete the networks in the legacy mode.</t>
  </si>
  <si>
    <t>To close this finding, please provide screenshot showing legacy networks do not exist in a project with the agency's CAP.</t>
  </si>
  <si>
    <t>Google-28</t>
  </si>
  <si>
    <t>SC-20</t>
  </si>
  <si>
    <t>Secure Name/Address Resolution Service (Authoritative Source)</t>
  </si>
  <si>
    <t>Enable DNSSEC for cloud DNS</t>
  </si>
  <si>
    <t>Cloud Domain Name System (DNS) is a fast, reliable and cost-effective domain name system that powers millions of domains on the internet. Domain Name System Security Extensions (DNSSEC) in Cloud DNS enables domain owners to take easy steps to protect their domains against DNS hijacking and man-in-the-middle and other attacks.</t>
  </si>
  <si>
    <t>From Console:
1) Go to Cloud DNS by visiting [https://console.cloud.google.com/net-services/dns/zones](https://console.cloud.google.com/net-services/dns/zones).
2) For each zone of Type Public, ensure that DNSSEC is set to On.
From Command Line:
List all the Managed Zones in a project:
gcloud dns managed-zones list
For each zone of VISIBILITY public, get its metadata: 
gcloud dns managed-zones describe ZONE_NAME
Ensure that dnssecConfig.state property is on.</t>
  </si>
  <si>
    <t>DNSSEC is enabled for zones within the Cloud DNS.</t>
  </si>
  <si>
    <t>DNSSEC is not enabled for zones within the Cloud DNS.</t>
  </si>
  <si>
    <t>Domain Name System Security Extensions (DNSSEC) adds security to the DNS protocol by enabling DNS responses to be validated. Having a trustworthy DNS that translates a domain name like www.example.com into its associated IP address is an increasingly important building block of today’s web-based applications. Attackers can hijack this process of domain/IP lookup and redirect users to a malicious site through DNS hijacking and man-in-the-middle attacks. DNSSEC helps mitigate the risk of such attacks by cryptographically signing DNS records. As a result, it prevents attackers from issuing fake DNS responses that may misdirect browsers to nefarious websites.</t>
  </si>
  <si>
    <t>From Console:
1) Go to Cloud DNS by visiting [https://console.cloud.google.com/net-services/dns/zones](https://console.cloud.google.com/net-services/dns/zones).
2) For each zone of Type Public, set DNSSEC to On.
From Command Line:
Use the below command to enable DNSSEC for Cloud DNS Zone Name.
gcloud dns managed-zones update ZONE_NAME --dnssec-state on</t>
  </si>
  <si>
    <t>Enable DNSSEC for cloud DNS. One method to accomplish the recommended state is to execute the following:
From Console:
1) Go to Cloud DNS by visiting [https://console.cloud.google.com/net-services/dns/zones](https://console.cloud.google.com/net-services/dns/zones).
2) For each zone of Type Public, set DNSSEC to On.</t>
  </si>
  <si>
    <t>To close this finding, please provide screenshot showing DNSSEC is enabled for Cloud DNS with the agency's CAP.</t>
  </si>
  <si>
    <t>Google-29</t>
  </si>
  <si>
    <t>Ensure that RSASHA1 is not used for key-signing key in Cloud DNS DNSSEC</t>
  </si>
  <si>
    <t>NOTE: Currently, the SHA1 algorithm has been removed from general use by Google, and, if being used, needs to be whitelisted on a project basis by Google and will also, therefore, require a Google Cloud support contract.
DNSSEC algorithm numbers in this registry may be used in CERT RRs. Zone signing (DNSSEC) and transaction security mechanisms (SIG(0) and TSIG) make use of particular subsets of these algorithms. The algorithm used for key signing should be a recommended one and it should be strong.</t>
  </si>
  <si>
    <t>Currently there is no support to audit this setting through console.
From Command Line:*
Ensure the property algorithm for keyType keySigning is not using RSASHA1)
gcloud dns managed-zones describe ZONENAME --format="json(dnsName,dnssecConfig.state,dnssecConfig.defaultKeySpecs)"</t>
  </si>
  <si>
    <t>RSASHA1 is not used for key-signing key in Cloud DNS DNSSEC.</t>
  </si>
  <si>
    <t>RSASHA1 is used for key-signing key in Cloud DNS DNSSEC.</t>
  </si>
  <si>
    <t>Domain Name System Security Extensions (DNSSEC) algorithm numbers in this registry may be used in CERT RRs. Zonesigning (DNSSEC) and transaction security mechanisms (SIG(0) and TSIG) make use of particular subsets of these algorithms.
The algorithm used for key signing should be a recommended one and it should be strong. When enabling DNSSEC for a managed zone, or creating a managed zone with DNSSEC, the user can select the DNSSEC signing algorithms and the denial-of-existence type. Changing the DNSSEC settings is only effective for a managed zone if DNSSEC is not already enabled. If there is a need to change the settings for a managed zone where it has been enabled, turn DNSSEC off and then re-enable it with different settings.</t>
  </si>
  <si>
    <t>1) If it is necessary to change the settings for a managed zone where it has been enabled, NSSEC must be turned off and re-enabled with different settings. To turn off DNSSEC, run the following command:
gcloud dns managed-zones update ZONE_NAME --dnssec-state off
2) To update key-signing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ECDSAP256SHA256 256 256
ECDSAP384SHA384 384 384</t>
  </si>
  <si>
    <t>Ensure that RSASHA1 is not used for key-signing key in Cloud DNS DNSSEC. One method to accomplish the recommended state is to execute the following:
1) If it is necessary to change the settings for a managed zone where it has been enabled, NSSEC must be turned off and re-enabled with different settings. To turn off DNSSEC, run the following command:
gcloud dns managed-zones update ZONE_NAME --dnssec-state off
2) To update key-signing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ECDSAP256SHA256 256 256
ECDSAP384SHA384 384 384</t>
  </si>
  <si>
    <t>To close this finding, please provide screenshot showing that RSASHA is not used for key-signing key in Cloud DNS DNSSEC with the agency's CAP.</t>
  </si>
  <si>
    <t>Google-30</t>
  </si>
  <si>
    <t>Ensure that RSASHA1 is not used for zone-signing key in Cloud DNS DNSSEC</t>
  </si>
  <si>
    <t>Currently there is no support to audit this setting through the console.
From Command Line:
Ensure the property algorithm for keyType zone signing is not using RSASHA1)
gcloud dns managed-zones describe --format="json(dnsName,dnssecConfig.state,dnssecConfig.defaultKeySpecs)"</t>
  </si>
  <si>
    <t xml:space="preserve">The RSASHA1 is not used for zone-signing key in Cloud DNS DNSSEC. </t>
  </si>
  <si>
    <t>RSASHA1 is used for zone-signing key in Cloud DNS DNSSEC.</t>
  </si>
  <si>
    <t>3.5</t>
  </si>
  <si>
    <t>DNSSEC algorithm numbers in this registry may be used in CERT RRs. Zone signing (DNSSEC) and transaction security mechanisms (SIG(0) and TSIG) make use of particular subsets of these algorithms.
The algorithm used for key signing should be a recommended one and it should be strong. When enabling DNSSEC for a managed zone, or creating a managed zone with DNSSEC, the DNSSEC signing algorithms and the denial-of-existence type can be selected. Changing the DNSSEC settings is only effective for a managed zone if DNSSEC is not already enabled. If the need exists to change the settings for a managed zone where it has been enabled, turn DNSSEC off and then re-enable it with different settings.</t>
  </si>
  <si>
    <t>1) If the need exists to change the settings for a managed zone where it has been enabled, DNSSEC must be turned off and then re-enabled with different settings. To turn off DNSSEC, run following command:
gcloud dns managed-zones update ZONE_NAME --dnssec-state off
2) To update zone-signing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ECDSAP256SHA256 256 384
ECDSAP384SHA384 384 384</t>
  </si>
  <si>
    <t>Ensure that RSASHA1 is not used for zone-signing key in Cloud DNS DNSSEC. One method to accomplish the recommended state is to execute the following:
1) If the need exists to change the settings for a managed zone where it has been enabled, DNSSEC must be turned off and then re-enabled with different settings. To turn off DNSSEC, run following command:
\gcloud dns managed-zones update ZONE_NAME --dnssec-state off
2) To update zone-signing for a reported managed DNS Zone, run the following command:
gcloud dns managed-zones update ZONE_NAME --dnssec-state on --ksk-algorithm KSK_ALGORITHM --ksk-key-length KSK_KEY_LENGTH --zsk-algorithm ZSK_ALGORITHM --zsk-key-length ZSK_KEY_LENGTH --denial-of-existence DENIAL_OF_EXISTENCE
Supported algorithm options and key lengths are as follows.
Algorithm KSK Length ZSK Length
--------- ---------- ----------
RSASHA1 1024,2048 1024,2048
RSASHA256 1024,2048 1024,2048
RSASHA512 1024,2048 1024,2048
ECDSAP256SHA256 256 384
ECDSAP384SHA384 384 384</t>
  </si>
  <si>
    <t>To close this finding, please provide screenshot showing RSASHA1 is not used for zone-signing key in Cloud DNS DNSSE with the agency's CAP.</t>
  </si>
  <si>
    <t>Google-31</t>
  </si>
  <si>
    <t>Enable VPC Flow logs for every subnet in VPC Network</t>
  </si>
  <si>
    <t>Flow Logs is a feature that enables users to capture information about the IP traffic going to and from network interfaces in the organization's VPC Subnets. Once a flow log is created, the user can view and retrieve its data in Stackdriver Logging. It is recommended that Flow Logs be enabled for every business-critical VPC subnet.</t>
  </si>
  <si>
    <t>From Console:
1) Go to the VPC network GCP Console visiting https://console.cloud.google.com/networking/networks/list 
2) From the list of network subnets, make sure for each subnet:
- Flow Logs is set to On
- Aggregation Interval is set to 5 sec
- Include metadata checkbox is checked
- Sample rate is set to 100%
Note: It is not possible to determine if a Log filter has been defined from the console.
From Command Line:
gcloud compute networks subnets list --format json | \
 jq -r '(["Subnet","Purpose","Flow_Logs","Aggregation_Interval","Flow_Sampling","Metadata","Logs_Filtered"] | (., map(length*"-"))), 
 (.[] | 
 [
 .name, 
 .purpose,
 (if has("enableFlowLogs") and .enableFlowLogs == true then "Enabled" else "Disabled" end),
 (if has("logConfig") then .logConfig.aggregationInterval else "N/A" end),
 (if has("logConfig") then .logConfig.flowSampling else "N/A" end),
 (if has("logConfig") then .logConfig.metadata else "N/A" end),
 (if has("logConfig") then (.logConfig | has("filterExpr")) else "N/A" end)
 ]
 ) | 
 @tsv' | \
 column -t
The output of the above command will list:
- each subnet
- the subnet's purpose
- a Enabled or Disabled value if Flow Logs are enabled
- the value for Aggregation Interval or N/A if disabled, the value for Flow Sampling or N/A if disabled
- the value for Metadata or N/A if disabled
- 'true' or 'false' if a Logging Filter is configured or 'N/A' if disabled.
If the subnet's purpose is PRIVATE then Flow Logs should be Enabled.
If Flow Logs is enabled then:
- Aggregation_Interval should be INTERVAL_5_SEC
- Flow_Sampling should be 1
- Metadata should be INCLUDE_ALL_METADATA
- Logs_Filtered should be false.</t>
  </si>
  <si>
    <t>The VPC Flow logs is enabled for every subnet in VPC Network.</t>
  </si>
  <si>
    <t>VPC Flow logs is not enabled for every subnet in VPC Network.</t>
  </si>
  <si>
    <t>VPC networks and subnetworks not reserved for internal HTTP(S) load balancing provide logically isolated and secure network partitions where GCP resources can be launched. When Flow Logs are enabled for a subnet, VMs within that subnet start reporting on all Transmission Control Protocol (TCP) and User Datagram Protocol (UDP) flows.
Each VM samples the TCP and UDP flows it sees, inbound and outbound, whether the flow is to or from another VM, a host in the on-premises datacenter, a Google service, or a host on the Internet. If two GCP VMs are communicating, and both are in subnets that have VPC Flow Logs enabled, both VMs report the flows.
Flow Logs supports the following use cases:
- Network monitoring
- Understanding network usage and optimizing network traffic expenses
- Network forensics
- Real-time security analysis
Flow Logs provide visibility into network traffic for each VM inside the subnet and can be used to detect anomalous traffic or provide insight during security workflows.
The Flow Logs must be configured such that all network traffic is logged, the interval of logging is granular to provide detailed information on the connections, no logs are filtered, and metadata to facilitate investigations are included.
**Note**: Subnets reserved for use by internal HTTP(S) load balancers do not support VPC flow logs.</t>
  </si>
  <si>
    <t>From Console:
1) Go to the VPC network GCP Console visiting https://console.cloud.google.com/networking/networks/list 
2) Click the name of a subnet, The Subnet details page displays.
3) Click the EDIT button.
4) Set Flow Logs to On.
5) Expand the Configure Logs section.
6) Set Aggregation Interval to 5 SEC.
7) Check the box beside Include metadata.
8) Set Sample rate to 100.
9) Click Save.
Note: It is not possible to configure a Log filter from the console.
From Command Line:
To enable VPC Flow Logs for a network subnet, run the following command:
gcloud compute networks subnets update [SUBNET_NAME] --region [REGION] --enable-flow-logs --logging-aggregation-interval=interval-5-sec --logging-flow-sampling=1 --logging-metadata=include-all</t>
  </si>
  <si>
    <t>Enable VPC Flow logs for every subnet in VPC Network. One method to accomplish the recommended state is to execute the following:
From Console:
1) Go to the VPC network GCP Console visiting https://console.cloud.google.com/networking/networks/list 
2) Click the name of a subnet, The Subnet details page displays.
3) Click the EDIT button.
4) Set Flow Logs to On.
5) Expand the Configure Logs section.
6) Set Aggregation Interval to 5 SEC.
7) Check the box beside Include metadata.
8) Set Sample rate to 100.
9) Click Save.
Note: It is not possible to configure a Log filter from the console.</t>
  </si>
  <si>
    <t>To close this finding, please provide screenshot showing VPC Flow logs for every subnet in VPC Network are enabled with the agency's CAP.</t>
  </si>
  <si>
    <t>Google-32</t>
  </si>
  <si>
    <t>Ensure no HTTPS or SSL proxy load balancers permit SSL policies with weak cipher suites</t>
  </si>
  <si>
    <t>Secure Sockets Layer (SSL) policies determine what port Transport Layer Security (TLS) features clients are permitted to use when connecting to load balancers. To prevent usage of insecure features, SSL policies should use (a) at least TLS 1.2 with the MODERN profile; or (b) the RESTRICTED profile, because it effectively requires clients to use TLS 1.2 regardless of the chosen minimum TLS version; or (3) a CUSTOM profile that does not support any of the following features: 
```
TLS_RSA_WITH_AES_128_GCM_SHA256
TLS_RSA_WITH_AES_256_GCM_SHA384
TLS_RSA_WITH_AES_128_CBC_SHA
TLS_RSA_WITH_AES_256_CBC_SHA
TLS_RSA_WITH_3DES_EDE_CBC_SHA
```</t>
  </si>
  <si>
    <t>From Console:
1) See all load balancers by visiting [https://console.cloud.google.com/net-services/loadbalancing/loadBalancers/list](https://console.cloud.google.com/net-services/loadbalancing/loadBalancers/list).
2) For each load balancer for SSL (Proxy) or HTTPS, click on its name to go the Load balancer details page.
3) Ensure that each target proxy entry in the Frontend table has an SSL Policy configured. 
4) Click on each SSL policy to go to its SSL policy details page.
5) Ensure that the SSL policy satisfies one of the following conditions: 
- has a Min TLS set to TLS 1.2 and Profile set to Modern profile, or
- has Profile set to Restricted. Note that a Restricted profile effectively requires clients to use TLS 1.2 regardless of the chosen minimum TLS version, or
- has Profile set to Custom and the following features are all disabled:
TLS_RSA_WITH_AES_128_GCM_SHA256
TLS_RSA_WITH_AES_256_GCM_SHA384
TLS_RSA_WITH_AES_128_CBC_SHA
TLS_RSA_WITH_AES_256_CBC_SHA
TLS_RSA_WITH_3DES_EDE_CBC_SHA
From Command Line:
List all TargetHttpsProxies and TargetSslProxies.
gcloud compute target-https-proxies list
gcloud compute target-ssl-proxies list
For each target proxy, list its properties:
gcloud compute target-https-proxies describe TARGET_HTTPS_PROXY_NAME
gcloud compute target-ssl-proxies describe TARGET_SSL_PROXY_NAME
Ensure that the sslPolicy field is present and identifies the name of the SSL policy: 
sslPolicy: https://www.googleapis.com/compute/v1/projects/PROJECT_ID/global/sslPolicies/SSL_POLICY_NAME
If the sslPolicy field is missing from the configuration, it means that the GCP default policy is used, which is insecure.
Describe the SSL policy:
gcloud compute ssl-policies describe SSL_POLICY_NAME
Ensure that the policy satisfies one of the following conditions:
- has Profile set to Modern and minTlsVersion set to TLS_1_2, or
- has Profile set to Restricted, or
- has Profile set to Custom and  enabledFeatures does not contain any of the following values:
TLS_RSA_WITH_AES_128_GCM_SHA256
TLS_RSA_WITH_AES_256_GCM_SHA384
TLS_RSA_WITH_AES_128_CBC_SHA
TLS_RSA_WITH_AES_256_CBC_SHA
TLS_RSA_WITH_3DES_EDE_CBC_SHA</t>
  </si>
  <si>
    <t>No HTTPS or SSL proxy load balancers permit SSL policies with weak cipher suites.</t>
  </si>
  <si>
    <t>HTTPS or SSL proxy load balancers permit SSL policies with weak cipher suites.</t>
  </si>
  <si>
    <t>3.9</t>
  </si>
  <si>
    <t>Load balancers are used to efficiently distribute traffic across multiple servers. Both SSL proxy and HTTPS load balancers are external load balancers, meaning they distribute traffic from the Internet to a GCP network. GCP customers can configure load balancer SSL policies with a minimum TLS version (1.0, 1.1, or 1.2) that clients can use to establish a connection, along with a profile (Compatible, Modern, Restricted, or Custom) that specifies permissible cipher suites. To comply with users using outdated protocols, GCP load balancers can be configured to permit insecure cipher suites. In fact, the GCP default SSL policy uses a minimum TLS version of 1.0 and a Compatible profile, which allows the widest range of insecure cipher suites. As a result, it is easy for customers to configure a load balancer without even knowing that they are permitting outdated cipher suites.</t>
  </si>
  <si>
    <t>From Console:
1) If the TargetSSLProxy or TargetHttpsProxy does not have an SSL policy configured, create a new SSL policy. Otherwise, modify the existing insecure policy. 
2) Navigate to the SSL Policies page by visiting: [https://console.cloud.google.com/net-security/sslpolicies](https://console.cloud.google.com/net-security/sslpolicies)
3) Click on the name of the insecure policy to go to its SSL policy details page.
3) Click EDIT.
4) Set Minimum TLS version to TLS 1.2)
5) Set Profile to Modern or Restricted. 
6) Alternatively, if teh user selects the profile Custom, make sure that the following features are disabled: 
TLS_RSA_WITH_AES_128_GCM_SHA256
TLS_RSA_WITH_AES_256_GCM_SHA384
TLS_RSA_WITH_AES_128_CBC_SHA
TLS_RSA_WITH_AES_256_CBC_SHA
TLS_RSA_WITH_3DES_EDE_CBC_SHA
From Command Line:
1) For each insecure SSL policy, update it to use secure cyphers:
gcloud compute ssl-policies update NAME [--profile COMPATIBLE|MODERN|RESTRICTED|CUSTOM] --min-tls-version 1.2 [--custom-features FEATURES]
2) If the target proxy has a GCP default SSL policy, use the following command corresponding to the proxy type to update it.
gcloud compute target-ssl-proxies update TARGET_SSL_PROXY_NAME --ssl-policy SSL_POLICY_NAME
gcloud compute target-https-proxies update TARGET_HTTPS_POLICY_NAME --ssl-policy SSL_POLICY_NAME</t>
  </si>
  <si>
    <t>Disable weak cipher suites in all HTTPS or SSL proxies / load balancers. One method to accomplish the recommended state is to execute the following:
From Console:
1) If the TargetSSLProxy or TargetHttpsProxy does not have an SSL policy configured, create a new SSL policy. Otherwise, modify the existing insecure policy. 
2) Navigate to the SSL Policies page by visiting: [https://console.cloud.google.com/net-security/sslpolicies](https://console.cloud.google.com/net-security/sslpolicies)
3) Click on the name of the insecure policy to go to its SSL policy details page.
3) Click EDIT.
4) Set Minimum TLS version to TLS 1.2)
5) Set Profile to Modern or Restricted. 
6) Alternatively, if teh user selects the profile Custom, make sure that the following features are disabled: 
TLS_RSA_WITH_AES_128_GCM_SHA256
TLS_RSA_WITH_AES_256_GCM_SHA384
TLS_RSA_WITH_AES_128_CBC_SHA
TLS_RSA_WITH_AES_256_CBC_SHA
TLS_RSA_WITH_3DES_EDE_CBC_SHA</t>
  </si>
  <si>
    <t>To close this finding, please provide screenshot showing no HTTPS or SSL proxy load balancers permit SSL policies with weak cipher suite with the agency's CAP.</t>
  </si>
  <si>
    <t>Google-33</t>
  </si>
  <si>
    <t xml:space="preserve">Access Enforcement </t>
  </si>
  <si>
    <t>Ensure that instances are not configured to use the default service account</t>
  </si>
  <si>
    <t>It is recommended to configure your instance to not use the default Compute Engine service account because it has the Editor role on the project.</t>
  </si>
  <si>
    <t>From Console:
1) Go to the VM instances page by visiting: [https://console.cloud.google.com/compute/instances](https://console.cloud.google.com/compute/instances).
2) Click on each instance name to go to its VM instance details page.
3) Under the section API and identity management, ensure that the default Compute Engine service account is not used. This account is named [PROJECT_NUMBER]-compute@developer.gserviceaccount.com.
From Command Line:
List the instances in your project and get details on each instance:
gcloud compute instances list --format=json | jq -r '. | "SA: \(.[].serviceAccounts[].email) Name: \(.[].name)"'
Ensure that the service account section has an email that does not match the pattern [PROJECT_NUMBER]-compute@developer.gserviceaccount.com.
Exception:
VMs created by GKE should be excluded. These VMs have names that start with gke- and are labeled goog-gke-node.</t>
  </si>
  <si>
    <t>Instances are not configured to use the default service account.</t>
  </si>
  <si>
    <t>Instances are configured to use the default service account.</t>
  </si>
  <si>
    <t>HAC27</t>
  </si>
  <si>
    <t>HAC27: Default accounts have not been disabled or renamed</t>
  </si>
  <si>
    <t>The default Compute Engine service account has the Editor role on the project, which allows read and write access to most Google Cloud Services. To defend against privilege escalations if your VM is compromised and prevent an attacker from gaining access to all of your project, it is recommended to not use the default Compute Engine service account. Instead, you should create a new service account and assigning only the permissions needed by your instance.
The default Compute Engine service account is named `[PROJECT_NUMBER]-compute@developer.gserviceaccount.com`.</t>
  </si>
  <si>
    <t>From Console:
1) Go to the VM instances page by visiting: [https://console.cloud.google.com/compute/instances](https://console.cloud.google.com/compute/instances).
2) Click on the instance name to go to its VM instance details page.
3) Click STOP and then click EDIT.
4) Under the section API and identity management, select a service account other than the default Compute Engine service account. You may first need to create a new service account.
5) Click Save and then click START.
From Command Line:
1) Stop the instance:
gcloud compute instances stop &lt;INSTANCE_NAME&gt;
2) Update the instance:
gcloud compute instances set-service-account &lt;INSTANCE_NAME&gt; --service-account=&lt;SERVICE_ACCOUNT&gt; 
3) Restart the instance:
gcloud compute instances start &lt;INSTANCE_NAME&gt;</t>
  </si>
  <si>
    <t>Ensure that instances are not configured to use the default service account. One method to accomplish the recommended state is to execute the following:
From Console:
1) Go to the VM instances page by visiting: [https://console.cloud.google.com/compute/instances](https://console.cloud.google.com/compute/instances).
2) Click on the instance name to go to its VM instance details page.
3) Click STOP and then click EDIT.
4) Under the section API and identity management, select a service account other than the default Compute Engine service account. You may first need to create a new service account.
5) Click Save and then click START.</t>
  </si>
  <si>
    <t>To close this finding, please provide screenshot showing instances are not configured to use the default service account with the agency's CAP.</t>
  </si>
  <si>
    <t>Google-34</t>
  </si>
  <si>
    <t>Ensure that instances are not configured to use the default service account with full access to all Cloud APIs</t>
  </si>
  <si>
    <t>To support principle of least privileges and prevent potential privilege escalation it is recommended that instances are not assigned to default service account `Compute Engine default service account` with Scope `Allow full access to all Cloud APIs`.</t>
  </si>
  <si>
    <t>From Console:
1) Go to the VM instances page by visiting: [https://console.cloud.google.com/compute/instances](https://console.cloud.google.com/compute/instances).
2) Click on each instance name to go to its VM instance details page.
3) Under the API and identity management, ensure that Cloud API access scopes is not set to Allow full access to all Cloud APIs.
From Command Line:
List the instances in your project and get details on each instance:
gcloud compute instances list --format=json | jq -r '. | "SA Scopes: \(.[].serviceAccounts[].scopes) Name: \(.[].name)"'
Ensure that the service account section has an email that does not match the pattern [PROJECT_NUMBER]-compute@developer.gserviceaccount.com.
Exception:
VMs created by GKE should be excluded. These VMs have names that start with gke- and are labeled goog-gke-node</t>
  </si>
  <si>
    <t>The instances are not configured to use the default service account with full access to all Cloud APIs.</t>
  </si>
  <si>
    <t>Instances are configured to use the default service account with full access to all Cloud APIs.</t>
  </si>
  <si>
    <t>Along with ability to optionally create, manage and use user managed custom service accounts, Google Compute Engine provides default service account `Compute Engine default service account` for an instances to access necessary cloud services.
`Project Editor` role is assigned to `Compute Engine default service account` hence, This service account has almost all capabilities over all cloud services except billing.
However, when `Compute Engine default service account` assigned to an instance it can operate in 3 scopes.
```
1. Allow default access: Allows only minimum access required to run an Instance (Least Privileges)
2. Allow full access to all Cloud APIs: Allow full access to all the cloud APIs/Services (Too much access)
3. Set access for each API: Allows Instance administrator to choose only those APIs that are needed to perform specific business functionality expected by instance
```
When an instance is configured with `Compute Engine default service account` with Scope `Allow full access to all Cloud APIs`, based on IAM roles assigned to the user(s) accessing Instance, it may allow user to perform cloud operations/API calls that user is not supposed to perform leading to successful privilege escalation.</t>
  </si>
  <si>
    <t>From Console:
1) Go to the VM instances page by visiting: [https://console.cloud.google.com/compute/instances](https://console.cloud.google.com/compute/instances).
2) Click on the impacted VM instance.
3) If the instance is not stopped, click the Stop button. Wait for the instance to be stopped.
4) Next, click the Edit button.
5) Scroll down to the Service Account section.
6) Select a different service account or ensure that Allow full access to all Cloud APIs is not selected.
7) Click the Save button to save your changes and then click START.
From Command Line:
1) Stop the instance:
gcloud compute instances stop &lt;INSTANCE_NAME&gt;
2) Update the instance:
gcloud compute instances set-service-account &lt;INSTANCE_NAME&gt; --service-account=&lt;SERVICE_ACCOUNT&gt; --scopes [SCOPE1, SCOPE2)..]
3) Restart the instance:
gcloud compute instances start &lt;INSTANCE_NAME&gt;</t>
  </si>
  <si>
    <t>Ensure that instances are not configured to use the default service account with full access to all Cloud APIs. One method to accomplish the recommended state is to execute the following:
From Console:
1) Go to the VM instances page by visiting: [https://console.cloud.google.com/compute/instances](https://console.cloud.google.com/compute/instances).
2) Click on the impacted VM instance.
3) If the instance is not stopped, click the Stop button. Wait for the instance to be stopped.
4) Next, click the Edit button.
5) Scroll down to the Service Account section.
6) Select a different service account or ensure that Allow full access to all Cloud APIs is not selected.
7) Click the Save button to save your changes and then click START.
From Command Line:
1) Stop the instance:
gcloud compute instances stop &lt;INSTANCE_NAME&gt;
2) Update the instance:
gcloud compute instances set-service-account &lt;INSTANCE_NAME&gt; --service-account=&lt;SERVICE_ACCOUNT&gt; --scopes [SCOPE1, SCOPE2)..]
3) Restart the instance:
gcloud compute instances start &lt;INSTANCE_NAME&gt;</t>
  </si>
  <si>
    <t>To close this finding, please provide a screenshot showing  instances are not configured to use the default service account with full access to all Cloud APIs with the agency's CAP.</t>
  </si>
  <si>
    <t>Google-35</t>
  </si>
  <si>
    <t>Enable Block Project-wide SSH keys for VM instances</t>
  </si>
  <si>
    <t>It is recommended to use Instance specific SSH key(s) instead of using common/shared project-wide SSH key(s) to access Instances.</t>
  </si>
  <si>
    <t>From Console:
1) Go to the VM instances page by visiting [https://console.cloud.google.com/compute/instances](https://console.cloud.google.com/compute/instances). It will list all the instances in your project.
2) For every instance, click on the name of the instance.
3) Under SSH Keys, ensure Block project-wide SSH keys is selected.
From Command Line:
List the instances in your project and get details on each instance:
gcloud compute instances list --format=json
Ensure key: block-project-ssh-keys is set to value: 'true'.</t>
  </si>
  <si>
    <t>The Block Project-wide SSH keys is enabled for VM instances.</t>
  </si>
  <si>
    <t>The Block Project-wide SSH keys is not  enabled for VM instances.</t>
  </si>
  <si>
    <t>Project-wide SSH keys are stored in Compute/Project-meta-data. Project wide SSH keys can be used to login into all the instances within project. Using project-wide SSH keys eases the SSH key management but if compromised, poses the security risk which can impact all the instances within project.
It is recommended to use Instance specific SSH keys which can limit the attack surface if the SSH keys are compromised.</t>
  </si>
  <si>
    <t>From Console:
1) Go to the VM instances page by visiting: [https://console.cloud.google.com/compute/instances](https://console.cloud.google.com/compute/instances). It will list all the instances in your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From Command Line:
To block project-wide public SSH keys, set the metadata value to TRUE:
gcloud compute instances add-metadata &lt;INSTANCE_NAME&gt; --metadata block-project-ssh-keys=TRUE</t>
  </si>
  <si>
    <t>Enable Block Project-wide SSH keys for VM instances. One method to accomplish the recommended state is to execute the following:
From Console:
1) Go to the VM instances page by visiting: [https://console.cloud.google.com/compute/instances](https://console.cloud.google.com/compute/instances). It will list all the instances in your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From Command Line:
To block project-wide public SSH keys, set the metadata value to TRUE:
gcloud compute instances add-metadata &lt;INSTANCE_NAME&gt; --metadata block-project-ssh-keys=TRUE</t>
  </si>
  <si>
    <t>To close this finding, please provide screenshot showing Block Project-wide SSH keys is enabled for VM instance with the agency's CAP.</t>
  </si>
  <si>
    <t>Google-36</t>
  </si>
  <si>
    <t>IA-7</t>
  </si>
  <si>
    <t>Cryptographic Module Authentication</t>
  </si>
  <si>
    <t>Enable oslogin for a project</t>
  </si>
  <si>
    <t>Enabling OS login binds SSH certificates to IAM users and facilitates effective SSH certificate management.</t>
  </si>
  <si>
    <t>From Console:
1) Go to the VM compute metadata page by visiting [https://console.cloud.google.com/compute/metadata](https://console.cloud.google.com/compute/metadata).
2) Ensure that key enable-oslogin is present with value set to TRUE. 
3) Because instances can override project settings, ensure that no instance has custom metadata with key enable-oslogin and value FALSE.
From Command Line:
List the instances in your project and get details on each instance:
gcloud compute instances list --format=json
Verify that the section commonInstanceMetadata has a key enable-oslogin set to value TRUE.
Exception:
VMs created by GKE should be excluded. These VMs have names that start with gke- and are labeled goog-gke-node</t>
  </si>
  <si>
    <t>Oslogin is enabled for a project.</t>
  </si>
  <si>
    <t>Oslogin is not enabled for a project.</t>
  </si>
  <si>
    <t>Enabling osLogin ensures that SSH keys used to connect to instances are mapped with IAM users. Revoking access to IAM user will revoke all the SSH keys associated with that particular user. It facilitates centralized and automated SSH key pair management which is useful in handling cases like response to compromised SSH key pairs and/or revocation of external/third-party/Vendor users.</t>
  </si>
  <si>
    <t>From Console:
1) Go to the VM compute metadata page by visiting: [https://console.cloud.google.com/compute/metadata](https://console.cloud.google.com/compute/metadata).
2) Click Edit.
3) Add a metadata entry where the key is enable-oslogin and the value is TRUE.
4) Click Save to apply the changes.
5) For every instances that overrides the project setting, go to the VM Instances page at [https://console.cloud.google.com/compute/instances](https://console.cloud.google.com/compute/instances).
6) Click the name of the instance on which you want to remove the metadata value.
7) At the top of the instance details page, click Edit to edit the instance settings.
8) Under Custom metadata, remove any entry with key enable-oslogin and the value is FALSE
9) At the bottom of the instance details page, click Save to apply your changes to the instance.
From Command Line:
1) Configure oslogin on the project:
gcloud compute project-info add-metadata --metadata enable-oslogin=TRUE
2) Remove instance metadata that overrides the project setting.
gcloud compute instances remove-metadata &lt;INSTANCE_NAME&gt; --keys=enable-oslogin
Optionally, you can enable two factor authentication for OS login. For more information, see: [https://cloud.google.com/compute/docs/oslogin/setup-two-factor-authentication](https://cloud.google.com/compute/docs/oslogin/setup-two-factor-authentication).</t>
  </si>
  <si>
    <t>Enable oslogin for a project. One method to accomplish the recommended state is to execute the following:
From Console:
1) Go to the VM compute metadata page by visiting: [https://console.cloud.google.com/compute/metadata](https://console.cloud.google.com/compute/metadata).
2) Click Edit.
3) Add a metadata entry where the key is enable-oslogin and the value is TRUE.
4) Click Save to apply the changes.
5) For every instances that overrides the project setting, go to the VM Instances page at [https://console.cloud.google.com/compute/instances](https://console.cloud.google.com/compute/instances).
6) Click the name of the instance on which you want to remove the metadata value.
7) At the top of the instance details page, click Edit to edit the instance settings.
8) Under Custom metadata, remove any entry with key enable-oslogin and the value is FALSE
9) At the bottom of the instance details page, click Save to apply your changes to the instance.
From Command Line:
1) Configure oslogin on the project:
gcloud compute project-info add-metadata --metadata enable-oslogin=TRUE
2) Remove instance metadata that overrides the project setting.
gcloud compute instances remove-metadata &lt;INSTANCE_NAME&gt; --keys=enable-oslogin
Optionally, you can enable two factor authentication for OS login. For more information, see: [https://cloud.google.com/compute/docs/oslogin/setup-two-factor-authentication](https://cloud.google.com/compute/docs/oslogin/setup-two-factor-authentication).</t>
  </si>
  <si>
    <t>To close this finding, please provide screenshot showing oslogin is enabled for the project with the agency's CAP.</t>
  </si>
  <si>
    <t>Google-37</t>
  </si>
  <si>
    <t>Disable (Enable connecting to serial ports) for VM Instance</t>
  </si>
  <si>
    <t>Interacting with a serial port is often referred to as the serial console, which is similar to using a terminal window, in that input and output is entirely in text mode and there is no graphical interface or mouse support.
If you enable the interactive serial console on an instance, clients can attempt to connect to that instance from any IP address. Therefore interactive serial console support should be disabled.</t>
  </si>
  <si>
    <t>From Console:
1) Login to Google Cloud console
2) Go to Computer Engine
3) Go to VM instances
4) Click on the Specific VM
5) Ensure Enable connecting to serial ports below Remote access block is unselected.
From Command Line:
Ensure the below command's output shows null:
gcloud compute instances describe &lt;vmName&gt; --zone=&lt;region&gt; --format="json(metadata.items[].key,metadata.items[].value)"
or key and value properties from below command's json response are equal to serial-port-enable and 0 or false respectively.
 {
 "metadata": {
 "items": [
 {
 "key": "serial-port-enable",
 "value": "0"
 }
 ]
 }
 }</t>
  </si>
  <si>
    <t>(Enable connecting to serial ports) is disabled for VM Instance.</t>
  </si>
  <si>
    <t>Connecting to serial ports is enabled for VM Instance.</t>
  </si>
  <si>
    <t>HSC19</t>
  </si>
  <si>
    <t>HSC19: Network perimeter devices do not properly restrict traffic</t>
  </si>
  <si>
    <t>A virtual machine instance has four virtual serial ports. Interacting with a serial port is similar to using a terminal window, in that input and output is entirely in text mode and there is no graphical interface or mouse support. The instance's operating system, BIOS, and other system-level entities often write output to the serial ports, and can accept input such as commands or answers to prompts. Typically, these system-level entities use the first serial port (port 1) and serial port 1 is often referred to as the serial console.
The interactive serial console does not support IP-based access restrictions such as IP whitelists. If you enable the interactive serial console on an instance, clients can attempt to connect to that instance from any IP address. This allows anybody to connect to that instance if they know the correct SSH key, username, project ID, zone, and instance name.
Therefore interactive serial console support should be disabled.</t>
  </si>
  <si>
    <t>From Console:
1) Login to Google Cloud console
2) Go to Computer Engine
3) Go to VM instances
4) Click on the Specific VM
5) Click EDIT
6) Unselect Enable connecting to serial ports below Remote access block.
7) Click Save
From Command Line:
Use the below command to disable 
gcloud compute instances add-metadata &lt;INSTANCE_NAME&gt; --zone=&lt;ZONE&gt; --metadata=serial-port-enable=false
or
gcloud compute instances add-metadata &lt;INSTANCE_NAME&gt; --zone=&lt;ZONE&gt; --metadata=serial-port-enable=0
Prevention:
You can prevent VMs from having serial port access enable by Disable VM serial port access organization policy: 
[https://console.cloud.google.com/iam-admin/orgpolicies/compute-disableSerialPortAccess](https://console.cloud.google.com/iam-admin/orgpolicies/compute-disableSerialPortAccess).</t>
  </si>
  <si>
    <t>Disable (Enable connecting to serial ports) for VM Instance. One method to accomplish the recommended state is to execute the following:
From Console:
1) Login to Google Cloud console
2) Go to Computer Engine
3) Go to VM instances
4) Click on the Specific VM
5) Click EDIT
6) Unselect Enable connecting to serial ports below Remote access block.
7) Click Save
From Command Line:
Use the below command to disable 
gcloud compute instances add-metadata &lt;INSTANCE_NAME&gt; --zone=&lt;ZONE&gt; --metadata=serial-port-enable=false
or
gcloud compute instances add-metadata &lt;INSTANCE_NAME&gt; --zone=&lt;ZONE&gt; --metadata=serial-port-enable=0
Prevention:
You can prevent VMs from having serial port access enable by Disable VM serial port access organization policy: 
[https://console.cloud.google.com/iam-admin/orgpolicies/compute-disableSerialPortAccess](https://console.cloud.google.com/iam-admin/orgpolicies/compute-disableSerialPortAccess).</t>
  </si>
  <si>
    <t>To close this finding, please provide screenshot ahowing (Enable connecting to serial ports) is disabled for VM Instance with the agency's CAP.</t>
  </si>
  <si>
    <t>Google-38</t>
  </si>
  <si>
    <t>Disable IP forwarding on Instances</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</si>
  <si>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Forwarding of data packets should be disabled to prevent data loss or information disclosure.</t>
  </si>
  <si>
    <t>From Console:
1) Go to the VM Instances page by visiting: [https://console.cloud.google.com/compute/instances](https://console.cloud.google.com/compute/instances). 
2) For every instance, click on its name to go to the VM instance details page.
3) Under the Network interfaces section, ensure that IP forwarding is set to Off for every network interface.
From Command Line:
List all instances:
gcloud compute instances list --format='table(name,canIpForward)'
Ensure that CAN_IP_FORWARD column in the output of above command does not contain True for any VM instance.
Exception:
Instances created by GKE should be excluded because they need to have IP forwarding enabled and cannot be changed. Instances created by GKE have names that start with "gke-".</t>
  </si>
  <si>
    <t>IP forwarding is disabled on Instances.</t>
  </si>
  <si>
    <t>IP forwarding is enabled on Instances.</t>
  </si>
  <si>
    <t>4.6</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</si>
  <si>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To enable this source and destination IP check, disable the `canIpForward` field, which allows an instance to send and receive packets with non-matching destination or source IPs.</t>
  </si>
  <si>
    <t>You only edit the canIpForward setting at instance creation time. Therefore, you need to delete the instance and create a new one where canIpForward is set to false.
From Console:
1) Go to the VM Instances page by visiting: [https://pantheon.corp.google.com/compute/instances](https://pantheon.corp.google.com/compute/instances). 
2) Select the VM Instance you want to remediate.
3) Click the Delete button.
4) On the 'VM Instances' page, click CREATE INSTANCE'.
5) Create a new instance with the desired configuration. By default, the instance is configured to not allow IP forwarding.
From Command Line:
1) Delete the instance:
gcloud compute instances delete INSTANCE_NAME
2) Create a new instance to replace it, with IP forwarding set to Off
gcloud compute instances create</t>
  </si>
  <si>
    <t>Disable IP forwarding on Instances. One method to accomplish the recommended state is to execute the following:
You only edit the canIpForward setting at instance creation time. Therefore, you need to delete the instance and create a new one where canIpForward is set to false.
From Console:
1) Go to the VM Instances page by visiting: [https://pantheon.corp.google.com/compute/instances](https://pantheon.corp.google.com/compute/instances). 
2) Select the VM Instance you want to remediate.
3) Click the Delete button.
4) On the 'VM Instances' page, click CREATE INSTANCE'.
5) Create a new instance with the desired configuration. By default, the instance is configured to not allow IP forwarding.</t>
  </si>
  <si>
    <t>To close this finding, please provide screenshot showing IP forwarding is disabled on Instances with the agency's CAP.</t>
  </si>
  <si>
    <t>Google-39</t>
  </si>
  <si>
    <t>Ensure that Cloud Storage bucket is not anonymously or publicly accessible</t>
  </si>
  <si>
    <t>It is recommended that IAM policy on Cloud Storage bucket does not allows anonymous or public access.</t>
  </si>
  <si>
    <t>From Console:
1) Go to Storage browser by visiting [https://console.cloud.google.com/storage/browser](https://console.cloud.google.com/storage/browser).
2) Click on each bucket name to go to its Bucket details page.
3) Click on the Permissions tab.
4) Ensure that allUsers and allAuthenticatedUsers are not in the Members list.
From Command Line:
List all buckets in a project
gsutil ls
Check the IAM Policy for each bucket:
gsutil iam get gs://BUCKET_NAME
No role should contain allUsers and/or allAuthenticatedUsers as a member.
Using Rest API
1) List all buckets in a project
Get https://www.googleapis.com/storage/v1/b?project=&lt;ProjectName&gt;
2) Check the IAM Policy for each bucket
GET https://www.googleapis.com/storage/v1/b/&lt;bucketName&gt;/iam
No role should contain allUsers and/or allAuthenticatedUsers as a member.</t>
  </si>
  <si>
    <t>The Cloud Storage bucket is not anonymously or publicly accessible.</t>
  </si>
  <si>
    <t>Cloud Storage bucket is anonymously or publicly accessible.</t>
  </si>
  <si>
    <t>HSC20</t>
  </si>
  <si>
    <t>HSC20: Publicly available systems contain FTI</t>
  </si>
  <si>
    <t>Allowing anonymous or public access grants permissions to anyone to access bucket content. Such access might not be desired if you are storing any sensitive data. Hence, ensure that anonymous or public access to a bucket is not allowed.</t>
  </si>
  <si>
    <t>From Console:
1) Go to Storage browser by visiting [https://console.cloud.google.com/storage/browser](https://console.cloud.google.com/storage/browser).
2) Click on the bucket name to go to its Bucket details page.
3) Click on the Permissions tab. 
4) Click Delete button in front of allUsers and allAuthenticatedUsers to remove that particular role assignment.
From Command Line:
Remove allUsers and allAuthenticatedUsers access.
gsutil iam ch -d allUsers gs://BUCKET_NAME
gsutil iam ch -d allAuthenticatedUsers gs://BUCKET_NAME
Prevention:
You can prevent Storage buckets from becoming publicly accessible by setting up the Domain restricted sharing organization policy at:[ https://console.cloud.google.com/iam-admin/orgpolicies/iam-allowedPolicyMemberDomains ](https://console.cloud.google.com/iam-admin/orgpolicies/iam-allowedPolicyMemberDomains).</t>
  </si>
  <si>
    <t>Ensure that Cloud Storage bucket is not anonymously or publicly accessible. One method to accomplish the recommended state is to execute the following:
From Console:
1) Go to Storage browser by visiting [https://console.cloud.google.com/storage/browser](https://console.cloud.google.com/storage/browser).
2) Click on the bucket name to go to its Bucket details page.
3) Click on the Permissions tab. 
4) Click Delete button in front of allUsers and allAuthenticatedUsers to remove that particular role assignment.
Prevention:
You can prevent Storage buckets from becoming publicly accessible by setting up the Domain restricted sharing organization policy at:[ https://console.cloud.google.com/iam-admin/orgpolicies/iam-allowedPolicyMemberDomains ](https://console.cloud.google.com/iam-admin/orgpolicies/iam-allowedPolicyMemberDomains).</t>
  </si>
  <si>
    <t>To close this finding, please provide screenshot showing cloud storage bucket is not anonymously or publicly accessible with the agency's CAP.</t>
  </si>
  <si>
    <t>Google-40</t>
  </si>
  <si>
    <t>Ensure that Cloud SQL database instance requires all incoming connections to use SSL</t>
  </si>
  <si>
    <t>It is recommended to enforce all incoming connections to SQL database instance to use SSL.</t>
  </si>
  <si>
    <t>From Console:
1) Go to [https://console.cloud.google.com/sql/instances](https://console.cloud.google.com/sql/instances).
2) Click on an instance name to see its configuration overview.
3) In the left-side panel, select Connections.
4) In the SSL connections section, ensure that Only secured connections are allowed to connect to this instance..
From Command Line:
Get the detailed configuration for every SQL database instance using the following command:
gcloud sql instances list --format=json
Ensure that section settings: ipConfiguration has the parameter requireSsl set to true.</t>
  </si>
  <si>
    <t>The Cloud SQL database instance requires all incoming connections to use SSL.</t>
  </si>
  <si>
    <t xml:space="preserve">Cloud SQL database instance does not use SSL for all incoming connections. </t>
  </si>
  <si>
    <t>HSC42: Encryption capabilities do not meet the latest FIPS 140 requirements</t>
  </si>
  <si>
    <t>SQL database connections if successfully trapped (MITM); can reveal sensitive data like credentials, database queries, query outputs etc.
For security, it is recommended to always use SSL encryption when connecting to your instance.
This recommendation is applicable for Postgresql, MySql generation 1, MySql generation 2 and SQL Server 2017 instances.</t>
  </si>
  <si>
    <t>From Console:
1) Go to [https://console.cloud.google.com/sql/instances](https://console.cloud.google.com/sql/instances).
2) Click on an instance name to see its configuration overview.
3) In the left-side panel, select Connections.
3) In the SSL connections section, click Allow only SSL connections.
4) Under Configure SSL server certificates click Create new certificate.
5) Under Configure SSL client certificates click Create a client certificate. 
6) Follow the instructions shown to learn how to connect to your instance. 
From Command Line:
To enforce SSL encryption for an instance run the command:
gcloud sql instances patch &lt;INSTANCE_NAME&gt; --require-ssl
Note:RESTART is required for type MySQL Generation 1 Instances (backendType: FIRST_GEN) to get this configuration in effect.</t>
  </si>
  <si>
    <t xml:space="preserve">Ensure that Cloud SQL database instance requires all incoming connections to use SSL. One method to accomplish the recommended state is to execute the following:
From Console:
1) Go to [https://console.cloud.google.com/sql/instances](https://console.cloud.google.com/sql/instances).
2) Click on an instance name to see its configuration overview.
3) In the left-side panel, select Connections.
3) In the SSL connections section, click Allow only SSL connections.
4) Under Configure SSL server certificates click Create new certificate.
5) Under Configure SSL client certificates click Create a client certificate. 
6) Follow the instructions shown to learn how to connect to your instance. </t>
  </si>
  <si>
    <t>To close this finding, please provide screenshot showing cloud SQL database instance requires all incoming connections to use SSL with the agency's CAP.</t>
  </si>
  <si>
    <t>Google-41</t>
  </si>
  <si>
    <t>Ensure that Cloud SQL database instances do not implicitly whitelist all public IP addresses</t>
  </si>
  <si>
    <t>Database Server should accept connections only from trusted Network(s)/IP(s) and restrict access from public IP addresses.</t>
  </si>
  <si>
    <t>From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Ensure that no authorized network is configured to allow 0.0.0.0/0.
From Command Line:
Get detailed configuration for every Cloud SQL database instance.
gcloud sql instances list --format=json
Ensure that the section settings: ipConfiguration : authorizedNetworks does not have any parameter value containing 0.0.0.0/0.</t>
  </si>
  <si>
    <t>The Cloud SQL database instances do not implicitly whitelist all public IP addresse.</t>
  </si>
  <si>
    <t>The Cloud SQL database instances do implicitly whitelist all public IP addresse.</t>
  </si>
  <si>
    <t>6.5</t>
  </si>
  <si>
    <t>To minimize attack surface on a Database server instance, only trusted/known and required IP(s) should be white-listed to connect to it.
An authorized network should not have IPs/networks configured to `0.0.0.0/0` which will allow access to the instance from anywhere in the world. Note that authorized networks apply only to instances with public IPs.</t>
  </si>
  <si>
    <t>From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Click the delete icon for the authorized network 0.0.0.0/0.
6) Click Save to update the instance.
From Command Line:
Update the authorized network list by dropping off any addresses.
gcloud sql instances patch &lt;INSTANCE_NAME&gt; --authorized-networks=IP_ADDR1,IP_ADDR2)..
Prevention:
To prevent new SQL instances from being configured to accept incoming connections from any IP addresses, set up a Restrict Authorized Networks on Cloud SQL instances Organization Policy at: [https://console.cloud.google.com/iam-admin/orgpolicies/sql-restrictAuthorizedNetworks](https://console.cloud.google.com/iam-admin/orgpolicies/sql-restrictAuthorizedNetworks).</t>
  </si>
  <si>
    <t>Ensure that Cloud SQL database instances do not implicitly whitelist all public IP addresses. One method to accomplish the recommended state is to execute the following:
From Console:
1) Go to the Cloud SQL Instances page in the Google Cloud Console by visiting [https://console.cloud.google.com/sql/instances](https://console.cloud.google.com/sql/instances).
2) Click the instance name to open its Instance details page.
3) Under the Configuration section click Edit configurations
4) Under Configuration options expand the Connectivity section.
5) Click the delete icon for the authorized network 0.0.0.0/0.
6) Click Save to update the instance.
Prevention:
To prevent new SQL instances from being configured to accept incoming connections from any IP addresses, set up a Restrict Authorized Networks on Cloud SQL instances Organization Policy at: [https://console.cloud.google.com/iam-admin/orgpolicies/sql-restrictAuthorizedNetworks](https://console.cloud.google.com/iam-admin/orgpolicies/sql-restrictAuthorizedNetworks).</t>
  </si>
  <si>
    <t>To close this finding, please provide screenshot showing cloud SQL database instances do not implicitly whitelist all public IP addresses with the agency's CAP.</t>
  </si>
  <si>
    <t>Google-42</t>
  </si>
  <si>
    <t>CP-9</t>
  </si>
  <si>
    <t>Information System Backup</t>
  </si>
  <si>
    <t>Configure Cloud SQL database instances with automated backups</t>
  </si>
  <si>
    <t>It is recommended to have all SQL database instances set to enable automated backups.</t>
  </si>
  <si>
    <t>From Console:
1) Go to the Cloud SQL Instances page in the Google Cloud Console by visiting [https://console.cloud.google.com/sql/instances](https://console.cloud.google.com/sql/instances).
2) Click the instance name to open its instance details page.
3) Go to the Backups menu.
4) Ensure that Automated backups is set to Enabled and Backup time is mentioned.
From Command Line:
List all Cloud SQL database instances using the following command:
gcloud sql instances list
Ensure that the below command returns True for every Cloud SQL database instance.
gcloud sql instances describe &lt;INSTANCE_NAME&gt; --format="value('Enabled':settings.backupConfiguration.enabled)"</t>
  </si>
  <si>
    <t>The Cloud SQL database instances are configured with automated backups.</t>
  </si>
  <si>
    <t>The Cloud SQL database instances are not configured with automated backups.</t>
  </si>
  <si>
    <t>HCP5</t>
  </si>
  <si>
    <t>HCP5: Backup data is not adequately protected</t>
  </si>
  <si>
    <t>Backups provide a way to restore a Cloud SQL instance to recover lost data or recover from a problem with that instance. Automated backups need to be set for any instance that contains data that should be protected from loss or damage. This recommendation is applicable for SQL Server, PostgreSql, MySql generation 1 and MySql generation 2 instances.</t>
  </si>
  <si>
    <t>From Console:
1) Go to the Cloud SQL Instances page in the Google Cloud Console by visiting [https://console.cloud.google.com/sql/instances](https://console.cloud.google.com/sql/instances).
2) Select the instance where the backups need to be configured.
3) Click Edit.
4) In the Backups section, check Enable automated backups', and choose a backup window.
5) Click Save.
From Command Line:
1) List all Cloud SQL database instances using the following command:
gcloud sql instances list
2) Enable Automated backups for every Cloud SQL database instance using the below command:
gcloud sql instances patch &lt;INSTANCE_NAME&gt; --backup-start-time &lt;[HH:MM]&gt;
The backup-start-time parameter is specified in 24-hour time, in the UTC±00 time zone, and specifies the start of a 4-hour backup window. Backups can start any time during the backup window.</t>
  </si>
  <si>
    <t>Configure Cloud SQL database instances with automated backups. One method to accomplish the recommended state is to execute the following:
From Console:
1) Go to the Cloud SQL Instances page in the Google Cloud Console by visiting [https://console.cloud.google.com/sql/instances](https://console.cloud.google.com/sql/instances).
2) Select the instance where the backups need to be configured.
3) Click Edit.
4) In the Backups section, check Enable automated backups', and choose a backup window.
5) Click Save.</t>
  </si>
  <si>
    <t>To close this finding, please provide screenshot showing cloud SQL database instances are configured with automated backups with the agency's CAP.</t>
  </si>
  <si>
    <t>Google-43</t>
  </si>
  <si>
    <t>Ensure that MySql database instance does not allow anyone to connect with administrative privileges.</t>
  </si>
  <si>
    <t>It is recommended to set a password for the administrative user (`root` by default) to prevent unauthorized access to the SQL database instances.
This recommendation is applicable only for MySQL Instances. PostgreSQL does not offer any setting for No Password from the cloud console.</t>
  </si>
  <si>
    <t>From Command Line:
List All SQL database instances of type MySQL:
gcloud sql instances list --filter='DATABASE_VERSION:MYSQL* --project &lt;project_id&gt; --format="(NAME,PRIMARY_ADDRESS)"'
For every MySQL instance try to connect using the PRIMARY_ADDRESS, if available:
mysql -u root -h &lt;mysql_instance_ip_address&gt;
The command should return either an error message or a password prompt.
Sample Error message:
ERROR 1045 (28000): Access denied for user 'root'@'&lt;Instance_IP&gt;' (using password: NO)
If a command produces the mysql&gt; prompt, the MySQL instance allows anyone to connect with administrative privileges without needing a password.
Note:The No Password setting is exposed only at the time of MySQL instance creation. Once the instance is created, the Google Cloud Platform Console does not expose the set to confirm whether a password for an administrative user is set to a MySQL instance.</t>
  </si>
  <si>
    <t>The MySql database instance does not allow anyone to connect with administrative privileges.</t>
  </si>
  <si>
    <t>MySql database instance does  allow anyone to connect with administrative privileges.</t>
  </si>
  <si>
    <t>6.1.1</t>
  </si>
  <si>
    <t>At the time of MySQL Instance creation, not providing an administrative password allows anyone to connect to the SQL database instance with administrative privileges. The root password should be set to ensure only authorized users have these privileges.</t>
  </si>
  <si>
    <t>From Console:
1) Go to the Cloud SQL Instances page in the Google Cloud Platform Console using https://console.cloud.google.com/sql/
2) Select the instance to open its Overview page.
3) Select Access Control &gt; Users.
4) Click the More actions icon for the user to be updated.
5) Select Change password, specify a New password, and click OK.
From Command Line:
1) Set a password to a MySql instance:
gcloud sql users set-password root --host=&lt;host&gt; --instance=&lt;instance_name&gt; --prompt-for-password
2) A prompt will appear, requiring the user to enter a password:
Instance Password:
3) With a successful password configured, the following message should be seen:
Updating Cloud SQL user...done.</t>
  </si>
  <si>
    <t>Ensure that MySql database instance does not allow anyone to connect with administrative privileges. One method to accomplish the recommended state is to execute the following:
From Console:
1) Go to the Cloud SQL Instances page in the Google Cloud Platform Console using https://console.cloud.google.com/sql/
2) Select the instance to open its Overview page.
3) Select Access Control &gt; Users.
4) Click the More actions icon for the user to be updated.
5) Select Change password, specify a New password, and click OK.</t>
  </si>
  <si>
    <t>To close this finding, please provide screenshot showing MySql database instance does not allow anyone to connect with administrative privileges with the agency's CAP.</t>
  </si>
  <si>
    <t>Google-44</t>
  </si>
  <si>
    <t>Set Skip_show_database Database Flag for Cloud SQL MySQL Instance to On</t>
  </si>
  <si>
    <t>It is recommended to set `skip_show_database` database flag for Cloud SQL Mysql instance to `on`</t>
  </si>
  <si>
    <t>Using Console:
1) Go to the Cloud SQL Instances page in the Google Cloud Console by visiting [https://console.cloud.google.com/sql/instances](https://console.cloud.google.com/sql/instances).
2) Select the instance to open its Instance Overview page
3) Ensure the database flag skip_show_database that has been set is listed under the Database flags section.
Using Command Line:
List all Cloud SQL database Instances
gcloud sql instances list
Ensure the below command returns on for every Cloud SQL Mysql database instance
gcloud sql instances describe INSTANCE_NAME --format=json | jq '.settings.databaseFlags[] | select(.name=="skip_show_database")|.value'</t>
  </si>
  <si>
    <t>The Skip_show_database Database Flag for Cloud SQL MySQL Instance Is Set to On.</t>
  </si>
  <si>
    <t>The Skip_show_database Database Flag for Cloud SQL MySQL Instance is not set to On.</t>
  </si>
  <si>
    <t>6.1.2</t>
  </si>
  <si>
    <t>skip_show_database' database flag prevents people from using the SHOW DATABASES statement if they do not have the SHOW DATABASES privilege. This can improve security if you have concerns about users being able to see databases belonging to other users. Its effect depends on the SHOW DATABASES privilege: If the variable value is ON, the SHOW DATABASES statement is permitted only to users who have the SHOW DATABASES privilege, and the statement displays all database names. If the value is OFF, SHOW DATABASES is permitted to all users, but displays the names of only those databases for which the user has the SHOW DATABASES or other privilege. This recommendation is applicable to Mysql database instances.</t>
  </si>
  <si>
    <t>Using Console:
1) Go to the Cloud SQL Instances page in the Google Cloud Console by visiting [https://console.cloud.google.com/sql/instances](https://console.cloud.google.com/sql/instances).
2) Select the Mysql instance for which you want to enable to database flag.
3) Click Edit.
4) Scroll down to the Flags section.
5) To set a flag that has not been set on the instance before, click Add item, choose the flag skip_show_database from the drop-down menu, and set its value to on.
6) Click Save to save your changes.
7) Confirm your changes under Flags on the Overview page.
Using Command Line:
1) List all Cloud SQL database Instances
gcloud sql instances list
2) Configure the skip_show_database database flag for every Cloud SQL Mysql database instance using the below command.
gcloud sql instances patch INSTANCE_NAME --database-flags skip_show_database=on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</si>
  <si>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Skip_show_database Database Flag for Cloud SQL MySQL Instance to On. One method to accomplish the recommended state is to execute the following:
From Console:
1) Go to the Cloud SQL Instances page in the Google Cloud Console by visiting [https://console.cloud.google.com/sql/instances](https://console.cloud.google.com/sql/instances).
2) Select the Mysql instance for which you want to enable to database flag.
3) Click Edit.
4) Scroll down to the Flags section.
5) To set a flag that has not been set on the instance before, click Add item, choose the flag skip_show_database from the drop-down menu, and set its value to on.
6) Click Save to save your changes.
7) Confirm your changes under Flags on the Overview page.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</si>
  <si>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Skip_show_database Database Flag for Cloud SQL MySQL Instance Is Set to on with the agency's CAP.</t>
  </si>
  <si>
    <t>Google-45</t>
  </si>
  <si>
    <t>Set Local_infile Database Flag for a Cloud SQL MySQL Instance to Off</t>
  </si>
  <si>
    <t>It is recommended to set the `local_infile` database flag for a Cloud SQL MySQL instance to `off`.</t>
  </si>
  <si>
    <t>From Console:
1) Go to the Cloud SQL Instances page in the Google Cloud Console by visiting [https://console.cloud.google.com/sql/instances](https://console.cloud.google.com/sql/instances).
2) Select the instance to open its Instance Overview page
3) Ensure the database flag local_infile that has been set is listed under the Database flags section.
From Command Line:
List all Cloud SQL database instances:
gcloud sql instances list
Ensure the below command returns off for every Cloud SQL MySQL database instance.
gcloud sql instances describe INSTANCE_NAME --format=json | jq '.settings.databaseFlags[] | select(.name=="local_infile")|.value'</t>
  </si>
  <si>
    <t>The Local_infile Database Flag for a Cloud SQL MySQL Instance is set to Off.</t>
  </si>
  <si>
    <t>The Local_infile Database Flag for a Cloud SQL MySQL Instance is not set to Off.</t>
  </si>
  <si>
    <t>6.1.3</t>
  </si>
  <si>
    <t>The `local_infile` flag controls the server-side LOCAL capability for LOAD DATA statements. Depending on the `local_infile` setting, the server refuses or permits local data loading by clients that have LOCAL enabled on the client side.
To explicitly cause the server to refuse LOAD DATA LOCAL statements (regardless of how client programs and libraries are configured at build time or runtime), start mysqld with local_infile disabled. local_infile can also be set at runtime.
Due to security issues associated with the `local_infile` flag, it is recommended to disable it. This recommendation is applicable to MySQL database instances.</t>
  </si>
  <si>
    <t>From Console:
1) Go to the Cloud SQL Instances page in the Google Cloud Console by visiting [https://console.cloud.google.com/sql/instances](https://console.cloud.google.com/sql/instances).
2) Select the MySQL instance where the database flag needs to be enabled.
3) Click Edit.
4) Scroll down to the Flags section.
5) To set a flag that has not been set on the instance before, click Add item, choose the flag local_infile from the drop-down menu, and set its value to off.
6) Click Save.
7) Confirm the changes under Flags on the Overview page.
From Command Line:
1) List all Cloud SQL database instances using the following command:
gcloud sql instances list
2) Configure the local_infile database flag for every Cloud SQL Mysql database instance using the below command:
gcloud sql instances patch INSTANCE_NAME --database-flags local_infile=off
Note: This command will overwrite all database flags that were previously set. To keep those and add new ones, include the values for all flags to be set on the instance; any flag not specifically included is set to its default value. For flags that do not take a value, specify the flag name followed by an equals sign ("=").</t>
  </si>
  <si>
    <t>Set Local_infile Database Flag for a Cloud SQL MySQL Instance to Off. One method to accomplish the recommended state is to execute the following:
From Console:
1) Go to the Cloud SQL Instances page in the Google Cloud Console by visiting [https://console.cloud.google.com/sql/instances](https://console.cloud.google.com/sql/instances).
2) Select the MySQL instance where the database flag needs to be enabled.
3) Click Edit.
4) Scroll down to the Flags section.
5) To set a flag that has not been set on the instance before, click Add item, choose the flag local_infile from the drop-down menu, and set its value to off.
6) Click Save.
7) Confirm the changes under Flags on the Overview page.
From Command Line:
1) List all Cloud SQL database instances using the following command:
gcloud sql instances list
2) Configure the local_infile database flag for every Cloud SQL Mysql database instance using the below command:
gcloud sql instances patch INSTANCE_NAME --database-flags local_infile=off
Note: This command will overwrite all database flags that were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</si>
  <si>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Local_infile Database Flag for a Cloud SQL MySQL Instance is set to Off with the agency's CAP.</t>
  </si>
  <si>
    <t>Google-46</t>
  </si>
  <si>
    <t>Set the Log_connections Database Flag for Cloud SQL PostgreSQL Instance to On</t>
  </si>
  <si>
    <t>Enabling the `log_connections` setting causes each attempted connection to the server to be logged, along with successful completion of client authentication. This parameter cannot be changed after the session starts.</t>
  </si>
  <si>
    <t>From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log_connections flag to determine if it is configured as expected.
From Command Line:
Ensure the below command returns on for every Cloud SQL PostgreSQL database instance:
gcloud sql instances list --format=json | jq '.settings.databaseFlags[] | select(.name=="log_connections")|.value'</t>
  </si>
  <si>
    <t>The Log_connections Database Flag for Cloud SQL PostgreSQL Instance is set to On.</t>
  </si>
  <si>
    <t>The Log_connections Database Flag for Cloud SQL PostgreSQL Instance is not set to On.</t>
  </si>
  <si>
    <t>6.2.2</t>
  </si>
  <si>
    <t>PostgreSQL does not log attempted connections by default. Enabling the `log_connections` setting will create log entries for each attempted connection as well as successful completion of client authentication which can be useful in troubleshooting issues and to determine any unusual connection attempts to the server. This recommendation is applicable to PostgreSQL database instances.</t>
  </si>
  <si>
    <t>From Console:
1) Go to the Cloud SQL Instances page in the Google Cloud Console by visiting https://console.cloud.google.com/sql/instances.
2) Select the PostgreSQL instance for which you want to enable the database flag.
3) Click Edit.
4) Scroll down to the Flags section.
5) To set a flag that has not been set on the instance before, click Add item, choose the flag log_connections from the drop-down menu and set the value as on.
6) Click Save.
7) Confirm the changes under Flags on the Overview page.
From Command Line:
Configure the log_connections database flag for every Cloud SQL PosgreSQL database instance using the below command.
gcloud sql instances patch &lt;INSTANCE_NAME&gt; --database-flags log_connections=on
Note: This command will overwrite all previously set database flags. To keep those and add new ones, include the values for all flags to be set on the instance; any flag not specifically included is set to its default value. For flags that do not take a value, specify the flag name followed by an equals sign ("=").</t>
  </si>
  <si>
    <t>Set the Log_connections Database Flag for Cloud SQL PostgreSQL Instance to On. One method to accomplish the recommended state is to execute the following:
From Console:
1) Go to the Cloud SQL Instances page in the Google Cloud Console by visiting https://console.cloud.google.com/sql/instances.
2) Select the PostgreSQL instance for which you want to enable the database flag.
3) Click Edit.
4) Scroll down to the Flags section.
5) To set a flag that has not been set on the instance before, click Add item, choose the flag log_connections from the drop-down menu and set the value as on.
6) Click Save.
7) Confirm the changes under Flags on the Overview page.
Note: This command will overwrite all previously set database flags. To keep those and add new ones, include the values for all flags to be set on the instance; any flag not specifically included is set to its default value. For flags that do not take a value, specify the flag name followed by an equals sign ("=") in the command line.</t>
  </si>
  <si>
    <t>To close this finding, please provide screenshot showing Log_connections Database Flag for Cloud SQL PostgreSQL Instance is set to on with the agency's CAP.</t>
  </si>
  <si>
    <t>Google-47</t>
  </si>
  <si>
    <t>Set the Log_disconnections Database Flag for Cloud SQL PostgreSQL Instance to On</t>
  </si>
  <si>
    <t>Enabling the `log_disconnections` setting logs the end of each session, including the session duration.</t>
  </si>
  <si>
    <t>From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log_disconnections flag is configured as expected.
From Command Line:
Ensure the below command returns on for every Cloud SQL PostgreSQL database instance:
gcloud sql instances list --format=json | jq '.settings.databaseFlags[] | select(.name=="log_disconnections")|.value'</t>
  </si>
  <si>
    <t>The Log_disconnections Database Flag for Cloud SQL PostgreSQL Instance is set to On.</t>
  </si>
  <si>
    <t>The Log_disconnections Database Flag for Cloud SQL PostgreSQL Instance is not set to On.</t>
  </si>
  <si>
    <t>6.2.3</t>
  </si>
  <si>
    <t>PostgreSQL does not log session details such as duration and session end by default. Enabling the `log_disconnections` setting will create log entries at the end of each session which can be useful in troubleshooting issues and determine any unusual activity across a time period.
The `log_disconnections` and `log_connections` work hand in hand and generally, the pair would be enabled/disabled together. This recommendation is applicable to PostgreSQL database instances.</t>
  </si>
  <si>
    <t>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log_disconnections from the drop-down menu and set the value as on.
6) Click Save.
7) Confirm the changes under Flags on the Overview page.
From Command Line:
Configure the log_disconnections database flag for every Cloud SQL PosgreSQL database instance using the below command:
gcloud sql instances patch &lt;INSTANCE_NAME&gt; --database-flags log_disconnections=on
Note: This command will overwrite all previously setdatabase flags. To keep those and add new ones, include the values for all flags to be set on the instance; any flag not specifically included is set to its default value. For flags that do not take a value, specify the flag name followed by an equals sign ("=").</t>
  </si>
  <si>
    <t>Set the Log_disconnections Database Flag for Cloud SQL PostgreSQL Instance to On. One method to accomplish the recommended state is to execute the following:
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log_disconnections from the drop-down menu and set the value as on.
6) Click Save.
7) Confirm the changes under Flags on the Overview page.
Note: This command will overwrite all previously setdatabase flags.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</si>
  <si>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Log_disconnections Database Flag for Cloud SQL PostgreSQL Instance is set to on with the agency's CAP.</t>
  </si>
  <si>
    <t>Google-48</t>
  </si>
  <si>
    <t>Set the Log_statement Database Flag for Cloud SQL PostgreSQL Instance appropriately</t>
  </si>
  <si>
    <t>The value of `log_statement` flag determined the SQL statements that are logged. Valid values are:
- `none`
- `ddl`
- `mod`
- `all`
The value `ddl` logs all data definition statements.
The value `mod` logs all ddl statements, plus data-modifying statements.
The statements are logged after a basic parsing is done and statement type is determined, thus this does not logs statements with errors. When using extended query protocol, logging occurs after an Execute message is received and values of the Bind parameters are included.
A value of 'ddl' is recommended unless otherwise directed by your organization's logging policy.</t>
  </si>
  <si>
    <t>From Console:
1) Go to the Cloud SQL Instances page in the Google Cloud Console by visiting [https://console.cloud.google.com/sql/instances](https://console.cloud.google.com/sql/instances).
2) Select the instance to open its Instance Overview page
3) Go to Configuration card
4) Under Database flags, check the value of log_statement flag is set to appropriately.
From Command Line:
Use the below command for every Cloud SQL PostgreSQL database instance to verify the value of log_statement
gcloud sql instances list --format=json | jq '.settings.databaseFlags[] | select(.name=="log_statement")|.value'</t>
  </si>
  <si>
    <t>The Log_statement Database Flag for Cloud SQL PostgreSQL Instance is set appropriately.</t>
  </si>
  <si>
    <t>The Log_statement Database Flag for Cloud SQL PostgreSQL Instance is not set appropriately.</t>
  </si>
  <si>
    <t>6.2.4</t>
  </si>
  <si>
    <t>Auditing helps in forensic analysis. If `log_statement` is not set to the correct value, too many statements may be logged leading to issues in finding the relevant information from the logs, or too few statements may be logged with relevant information missing from the logs. Setting log_statement to align with your organization's security and logging policies facilitates later auditing and review of database activities.
This recommendation is applicable to PostgreSQL database instances.</t>
  </si>
  <si>
    <t>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log_statement from the drop-down menu and set appropriate value.
6) Click Save to save your changes.
7) Confirm your changes under Flags on the Overview page.
From Command Line:
Configure the log_statement database flag for every Cloud SQL PosgreSQL database instance using the below command.
gcloud sql instances patch &lt;INSTANCE_NAME&gt; --database-flags log_statement=&lt;ddl|mod|all|none&gt;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</si>
  <si>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Log_statement Database Flag for Cloud SQL PostgreSQL Instance appropriately.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log_statement from the drop-down menu and set appropriate value.
6) Click Save to save your changes.
7) Confirm your changes under Flags on the Overview page.</t>
  </si>
  <si>
    <t>To close this finding, please provide screenshot showing Log_statement Database Flag for Cloud SQL PostgreSQL Instance is set appropriately with the agency's CAP.</t>
  </si>
  <si>
    <t>Google-49</t>
  </si>
  <si>
    <t>Set the Log_hostname Database Flag for Cloud SQL PostgreSQL Instance to On</t>
  </si>
  <si>
    <t>PostgreSQL logs only the IP address of the connecting hosts. The `log_hostname` flag controls the logging of `hostnames` in addition to the IP addresses logged. The performance hit is dependent on the configuration of the environment and the host name resolution setup. This parameter can only be set in the `postgresql.conf` file or on the server command line.</t>
  </si>
  <si>
    <t>From Console:
1) Go to the Cloud SQL Instances page in the Google Cloud Console by visiting [https://console.cloud.google.com/sql/instances](https://console.cloud.google.com/sql/instances).
2) Select the instance to open its Instance Overview page
3) Go to Configuration card
4) Under Database flags, check the value of log_hostname flag is set to 'On'.
From Command Line:
Use the below command for every Cloud SQL PostgreSQL database instance to verify the value of log_hostname
gcloud sql instances list --format=json | jq '.settings.databaseFlags[] | select(.name=="log_hostname")|.value'</t>
  </si>
  <si>
    <t>The Log_hostname Database Flag for Cloud SQL PostgreSQL Instance is set to On.</t>
  </si>
  <si>
    <t>The Log_hostname Database Flag for Cloud SQL PostgreSQL Instance is not set to on.</t>
  </si>
  <si>
    <t>6.2.5</t>
  </si>
  <si>
    <t>Logging hostnames allows for the association of hostname to IP address at the time of connection. This information can aid with incident response efforts particularly in an environment that utilized dynamic IP addresses.
Logging hostnames may incur overhead on server performance as for each statement logged, DNS resolution will be required to convert IP address to hostname. Depending on the setup, this may be non-negligible. This recommendation is applicable to PostgreSQL database instances.</t>
  </si>
  <si>
    <t>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log_hostname from the drop-down menu and the value to On.
6) Click Save to save your changes.
7) Confirm your changes under Flags on the Overview page.
From Command Line:
Configure the log_hostname database flag for every Cloud SQL PosgreSQL database instance using the below command.
gcloud sql instances patch &lt;INSTANCE_NAME&gt; --database-flags log_hostname=on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</si>
  <si>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Log_hostname Database Flag for Cloud SQL PostgreSQL Instance to On.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log_hostname from the drop-down menu and the value to On.
6) Click Save to save your changes.
7) Confirm your changes under Flags on the Overview page.
From Command Line:
Configure the log_hostname database flag for every Cloud SQL PosgreSQL database instance using the below command.
gcloud sql instances patch &lt;INSTANCE_NAME&gt; --database-flags log_hostname=on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</si>
  <si>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Log_hostname Database Flag for Cloud SQL PostgreSQL Instance is set to on with the agency's CAP.</t>
  </si>
  <si>
    <t>Google-50</t>
  </si>
  <si>
    <t>Set the Log_min_messages Database Flag for Cloud SQL PostgreSQL Instance to at least warning</t>
  </si>
  <si>
    <t>The `log_min_messages` flag defines the minimum message severity level that is considered as an error statement. Messages for error statements are logged with the SQL statement. Valid values include `DEBUG5`, `DEBUG4`, `DEBUG3`, `DEBUG2`, `DEBUG1`, `INFO`, `NOTICE`, `WARNING`, `ERROR`, `LOG`, `FATAL`, and `PANIC`.
Each severity level includes the subsequent levels mentioned above. ERROR is considered the best practice setting. Changes should only be made in accordance with the organization's logging policy.</t>
  </si>
  <si>
    <t xml:space="preserve">From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the value of log_min_messages flag is in accordance with the organization's logging policy.
From Command Line:
Use the below command for every Cloud SQL PostgreSQL database instance to verify that the value of log_min_messages is in accordance with the organization's logging policy.
gcloud sql instances list --format=json | jq '.settings.databaseFlags[] | select(.name=="log_min_messages")|.value'
</t>
  </si>
  <si>
    <t>The Log_min_messages Database Flag for Cloud SQL PostgreSQL Instance is set to at least warning.</t>
  </si>
  <si>
    <t>The Log_min_messages Database Flag for Cloud SQL PostgreSQL Instance is not set to at least warning.</t>
  </si>
  <si>
    <t>6.2.6</t>
  </si>
  <si>
    <t>Auditing helps in troubleshooting operational problems and also permits forensic analysis. If `log_min_error_statement` is not set to the correct value, messages may not be classified as error messages appropriately. An organization will need to decide their own threshold for logging `log_min_messages` flag.
This recommendation is applicable to PostgreSQL database instances.</t>
  </si>
  <si>
    <t>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log_min_messages from the drop-down menu and set appropriate value.
6) Click Save to save the changes.
7) Confirm the changes under Flags on the Overview page.
From Command Line:
Configure the log_min_messages database flag for every Cloud SQL PosgreSQL database instance using the below command.
gcloud sql instances patch &lt;INSTANCE_NAME&gt; --database-flags log_min_messages=&lt;DEBUG5|DEBUG4|DEBUG3|DEBUG2|DEBUG1|INFO|NOTICE|WARNING|ERROR|LOG|FATAL|PANIC&gt;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</si>
  <si>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Log_min_messages Database Flag for Cloud SQL PostgreSQL Instance to at least warning.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log_min_messages from the drop-down menu and set appropriate value.
6) Click Save to save the changes.
7) Confirm the changes under Flags on the Overview page.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</si>
  <si>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 xml:space="preserve">
To close this finding, please provide screenshot showing Log_min_messages Database Flag for Cloud SQL PostgreSQL Instance is set to at least warning with the agency's CAP.</t>
  </si>
  <si>
    <t>Google-51</t>
  </si>
  <si>
    <t>Set the Log_min_error_statement Database Flag for Cloud SQL PostgreSQL Instance to Error or Stricter</t>
  </si>
  <si>
    <t>The `log_min_error_statement` flag defines the minimum message severity level that are considered as an error statement. Messages for error statements are logged with the SQL statement. Valid values include `DEBUG5`, `DEBUG4`, `DEBUG3`, `DEBUG2`, `DEBUG1`, `INFO`, `NOTICE`, `WARNING`, `ERROR`, `LOG`, `FATAL`, and `PANIC`.
Each severity level includes the subsequent levels mentioned above. Ensure a value of `ERROR` or stricter is set.</t>
  </si>
  <si>
    <t>From Console:
1) Go to the Cloud SQL Instances page in the Google Cloud Console by visiting [https://console.cloud.google.com/sql/instances](https://console.cloud.google.com/sql/instances).
2) Select the instance to open its Instance Overview page
3) Go to Configuration card
4) Under Database flags, check the value of log_min_error_statement flag is configured as to ERROR or stricter.
From Command Line:
Use the below command for every Cloud SQL PostgreSQL database instance to verify the value of log_min_error_statement is set to ERROR or stricter.
gcloud sql instances list --format=json | jq '.settings.databaseFlags[] | select(.name=="log_min_error_statement")|.value'</t>
  </si>
  <si>
    <t>The Log_min_error_statement Database Flag for Cloud SQL PostgreSQL Instance is set to Error or Stricter.</t>
  </si>
  <si>
    <t>The Log_min_error_statement Database Flag for Cloud SQL PostgreSQL Instance is not set to Error or Stricter.</t>
  </si>
  <si>
    <t>6.2.7</t>
  </si>
  <si>
    <t>Auditing helps in troubleshooting operational problems and also permits forensic analysis. If `log_min_error_statement` is not set to the correct value, messages may not be classified as error messages appropriately. Considering general log messages as error messages would make is difficult to find actual errors and considering only stricter severity levels as error messages may skip actual errors to log their SQL statements.
The `log_min_error_statement` flag should be set to `ERROR` or stricter. This recommendation is applicable to PostgreSQL database instances.</t>
  </si>
  <si>
    <t>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log_min_error_statement from the drop-down menu and set appropriate value.
6) Click Save to save your changes.
7) Confirm your changes under Flags on the Overview page.
From Command Line:
Configure the log_min_error_statement database flag for every Cloud SQL PosgreSQL database instance using the below command.
gcloud sql instances patch &lt;INSTANCE_NAME&gt; --database-flags log_min_error_statement=&lt;DEBUG5|DEBUG4|DEBUG3|DEBUG2|DEBUG1|INFO|NOTICE|WARNING|ERROR&gt;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</si>
  <si>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Log_min_error_statement Database Flag for Cloud SQL PostgreSQL Instance to Error or Stricter. One method to accomplish the recommended state is to execute the following:
From Console:
1) Go to the Cloud SQL Instances page in the Google Cloud Console by visiting [https://console.cloud.google.com/sql/instances](https://console.cloud.google.com/sql/instances).
2) Select the PostgreSQL instance for which you want to enable the database flag.
3) Click Edit.
4) Scroll down to the Flags section.
5) To set a flag that has not been set on the instance before, click Add item, choose the flag log_min_error_statement from the drop-down menu and set appropriate value.
6) Click Save to save your changes.
7) Confirm your changes under Flags on the Overview page.
From Command Line:
Configure the log_min_error_statement database flag for every Cloud SQL PosgreSQL database instance using the below command.
gcloud sql instances patch &lt;INSTANCE_NAME&gt; --database-flags log_min_error_statement=&lt;DEBUG5|DEBUG4|DEBUG3|DEBUG2|DEBUG1|INFO|NOTICE|WARNING|ERROR&gt;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</si>
  <si>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Log_min_error_statement Database Flag for Cloud SQL PostgreSQL Instance is set to error or stricter with the agency's CAP.</t>
  </si>
  <si>
    <t>Google-52</t>
  </si>
  <si>
    <t>Set the Log_min_duration_statement Database Flag for Cloud SQL PostgreSQL Instance to -1 (Disabled)</t>
  </si>
  <si>
    <t>The `log_min_duration_statement` flag defines the minimum amount of execution time of a statement in milliseconds where the total duration of the statement is logged. Ensure that `log_min_duration_statement` is disabled, i.e., a value of `-1` is set.</t>
  </si>
  <si>
    <t>From Console:
1) Go to the Cloud SQL Instances page in the Google Cloud Console by visiting [https://console.cloud.google.com/sql/instances](https://console.cloud.google.com/sql/instances).
2) Select the instance to open its Instance Overview page.
3) Go to the Configuration card.
4) Under Database flags, check that the value of log_min_duration_statement flag is set to -1)
From Command Line:
Use the below command for every Cloud SQL PostgreSQL database instance to verify the value of log_min_duration_statement is set to -1)
gcloud sql instances list --format=json| jq '.settings.databaseFlags[] | select(.name=="log_min_duration_statement")|.value'</t>
  </si>
  <si>
    <t>The Log_min_duration_statement Database Flag for Cloud SQL PostgreSQL Instance is set to -1 (Disabled).</t>
  </si>
  <si>
    <t>The Log_min_duration_statement Database Flag for Cloud SQL PostgreSQL Instance is not set to -1 (Disabled).</t>
  </si>
  <si>
    <t>6.2.8</t>
  </si>
  <si>
    <t>Logging SQL statements may include sensitive information that should not be recorded in logs. This recommendation is applicable to PostgreSQL database instances.</t>
  </si>
  <si>
    <t>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log_min_duration_statement from the drop-down menu and set a value of -1)
6) Click Save.
7) Confirm the changes under Flags on the Overview page.
From Command Line:
1) List all Cloud SQL database instances using the following command:
gcloud sql instances list
2) Configure the log_min_duration_statement flag for every Cloud SQL PosgreSQL database instance using the below command:
gcloud sql instances patch &lt;INSTANCE_NAME&gt; --database-flags log_min_duration_statement=-1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</si>
  <si>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Log_min_duration_statement Database Flag for Cloud SQL PostgreSQL Instance to -1 (Disabled). One method to accomplish the recommended state is to execute the following:
From Console:
1) Go to the Cloud SQL Instances page in the Google Cloud Console by visiting [https://console.cloud.google.com/sql/instances](https://console.cloud.google.com/sql/instances).
2) Select the PostgreSQL instance where the database flag needs to be enabled.
3) Click Edit.
4) Scroll down to the Flags section.
5) To set a flag that has not been set on the instance before, click Add item, choose the flag log_min_duration_statement from the drop-down menu and set a value of -1)
6) Click Save.
7) Confirm the changes under Flags on the Overview page.
From Command Line:
1) List all Cloud SQL database instances using the following command:
gcloud sql instances list
2) Configure the log_min_duration_statement flag for every Cloud SQL PosgreSQL database instance using the below command:
gcloud sql instances patch &lt;INSTANCE_NAME&gt; --database-flags log_min_duration_statement=-1
Note: 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</si>
  <si>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Log_min_duration_statement Database Flag for Cloud SQL PostgreSQL Instance is set to -1 (Disabled) with the agency's CAP.</t>
  </si>
  <si>
    <t>Google-53</t>
  </si>
  <si>
    <t>Set cloudsql.enable_pgaudit Database Flag for each Cloud Sql Postgresql Instance to on For Centralized Logging</t>
  </si>
  <si>
    <t>Ensure `cloudsql.enable_pgaudit` database flag for Cloud SQL PostgreSQL instance is set to `on` to allow for centralized logging.</t>
  </si>
  <si>
    <t>Determining if the pgAudit Flag is set to 'on'
From Console:
1) Go to [https://console.cloud.google.com/sql/instances](https://console.cloud.google.com/sql/instances).
2) Select the instance to open its Overview page.
3) Click Edit.
4) Scroll down and expand Flags.
5) Ensure that cloudsql.enable_pgaudit flag is set to on.
From Command Line:
Run the command by providing &lt;INSTANCE_NAME&gt;. Ensure the value of the flag is on.
gcloud sql instances describe &lt;INSTANCE_NAME&gt; --format="json" | jq '.settings|.|.databaseFlags[]|select(.name=="cloudsql.enable_pgaudit")|.value' 
Determine if the pgAudit extension is installed
1) Connect to the the server running PostgreSQL or through a SQL client of your choice.
2) Via command line open the PostgreSQL shell by typing psql
3) Run the following command
SELECT * 
FROM pg_extension;
4) If pgAudit is in this list. If so, it is installed.
Determine if Data Access Audit logs are enabled for your project and have sufficient privileges
1) From the homepage open the hamburger menu in the top left.
2) Scroll down to IAM &amp; Adminand hover over it.
3) In the menu that opens up, select Audit Logs
4) In the middle of the page, in the search box next to filter search for Cloud Composer API
5) Select it, and ensure that both 'Admin Read' and 'Data Read' are checked.
Determine if logs are being sent to Logs Explorer
1) From the Google Console home page, open the hamburger menu in the top left.
2) In the menu that pops open, scroll down to Logs Explorer under Operations.
3) In the query box, paste the following and search
resource.type="cloudsql_database"
logName="projects/&lt;your-project-name&gt;/logs/cloudaudit.googleapis.com%2Fdata_access"
protoPayload.request.@type="type.googleapis.com/google.cloud.sql.audit.v1)PgAuditEntry"
4) If it returns any log sources, they are correctly setup.</t>
  </si>
  <si>
    <t>The cloudsql.enable_pgaudit Database Flag for each Cloud Sql Postgresql Instance is set to on For Centralized Logging.</t>
  </si>
  <si>
    <t>The cloudsql.enable_pgaudit Database Flag for each Cloud Sql Postgresql Instance is not set to on For Centralized Logging.</t>
  </si>
  <si>
    <t>HAU8</t>
  </si>
  <si>
    <t>HAU8: Logs are not maintained on a centralized log server</t>
  </si>
  <si>
    <t>6.2.9</t>
  </si>
  <si>
    <t>As numerous other recommendations in this section consist of turning on flags for logging purposes, your organization will need a way to manage these logs. You may have a solution already in place. If you do not, consider installing and enabling the open source pgaudit extension within PostgreSQL and enabling its corresponding flag of `cloudsql.enable_pgaudit`. This flag and installing the extension enables database auditing in PostgreSQL through the open-source pgAudit extension. This extension provides detailed session and object logging to comply with government, financial, &amp; ISO standards and provides auditing capabilities to mitigate threats by monitoring security events on the instance. Enabling the flag and settings later in this recommendation will send these logs to Google Logs Explorer so that you can access them in a central location. to This recommendation is applicable only to PostgreSQL database instances.</t>
  </si>
  <si>
    <t>## Initialize the pgAudit flag
From Console:
1) Go to [https://console.cloud.google.com/sql/instances](https://console.cloud.google.com/sql/instances).
2) Select the instance to open its Overview page.
3) Click Edit.
4) Scroll down and expand Flags.
5) To set a flag that has not been set on the instance before, click Add item.
6) Enter cloudsql.enable_pgaudit for the flag name and set the flag to on.
7) Click Done.
8) Click Save to update the configuration.
9) Confirm your changes under Flags on the Overview page.
From Command Line:
Run the below command by providing &lt;INSTANCE_NAME&gt; to enable cloudsql.enable_pgaudit flag.
gcloud sql instances patch &lt;INSTANCE_NAME&gt; --database-flags=cloudsql.enable_pgaudit=on
Note: RESTART is required to get this configuration in effect.
## Creating the extension
1) Connect to the the server running PostgreSQL or through a SQL client of your choice.
2) If SSHing to the server in the command line open the PostgreSQL shell by typing psql
3) Run the following command as a superuser.
CREATE EXTENSION pgaudit;
## Updating the previously created pgaudit.log flag for your Logging Needs
From Console:
Note: there are multiple options here. This command will enable logging for all databases on a server. Please see the customizing database audit logging reference for more flag options. 
1) Go to [https://console.cloud.google.com/sql/instances](https://console.cloud.google.com/sql/instances).
2) Select the instance to open its Overview page.
3) Click Edit.
4) Scroll down and expand Flags.
5) To set a flag that has not been set on the instance before, click Add item.
6) Enter pgaudit.log=all for the flag name and set the flag to on.
7) Click Done.
8) Click Save to update the configuration.
9) Confirm your changes under Flags on the Overview page.
From Command Line:
Run the command
gcloud sql instances patch &lt;INSTANCE_NAME&gt; --database-flags \
cloudsql.enable_pgaudit=on,pgaudit.log=all
## Determine if logs are being sent to Logs Explorer
1) From the Google Console home page, open the hamburger menu in the top left.
2) In the menu that pops open, scroll down to Logs Explorer under Operations.
3) In the query box, paste the following and search
resource.type="cloudsql_database"
logName="projects/&lt;your-project-name&gt;/logs/cloudaudit.googleapis.com%2Fdata_access"
protoPayload.request.@type="type.googleapis.com/google.cloud.sql.audit.v1)PgAuditEntry"
If it returns any log sources, they are correctly setup.</t>
  </si>
  <si>
    <t>Set cloudsql.enable_pgaudit Database Flag for each Cloud Sql Postgresql Instance to on For Centralized Logging. One method to accomplish the recommended state is to execute the following:
## Initialize the pgAudit flag
From Console:
1) Go to [https://console.cloud.google.com/sql/instances](https://console.cloud.google.com/sql/instances).
2) Select the instance to open its Overview page.
3) Click Edit.
4) Scroll down and expand Flags.
5) To set a flag that has not been set on the instance before, click Add item.
6) Enter cloudsql.enable_pgaudit for the flag name and set the flag to on.
7) Click Done.
8) Click Save to update the configuration.
9) Confirm your changes under Flags on the Overview page.
From Command Line:
Run the below command by providing &lt;INSTANCE_NAME&gt; to enable cloudsql.enable_pgaudit flag.
gcloud sql instances patch &lt;INSTANCE_NAME&gt; --database-flags=cloudsql.enable_pgaudit=on
Note: RESTART is required to get this configuration in effect.
## Creating the extension
1) Connect to the the server running PostgreSQL or through a SQL client of your choice.
2) If SSHing to the server in the command line open the PostgreSQL shell by typing psql
3) Run the following command as a superuser.
CREATE EXTENSION pgaudit;
## Updating the previously created pgaudit.log flag for your Logging Needs
From Console:
Note: there are multiple options here. This command will enable logging for all databases on a server. Please see the customizing database audit logging reference for more flag options. 
1) Go to [https://console.cloud.google.com/sql/instances](https://console.cloud.google.com/sql/instances).
2) Select the instance to open its Overview page.
3) Click Edit.
4) Scroll down and expand Flags.
5) To set a flag that has not been set on the instance before, click Add item.
6) Enter pgaudit.log=all for the flag name and set the flag to on.
7) Click Done.
8) Click Save to update the configuration.
9) Confirm your changes under Flags on the Overview page.
From Command Line:
Run the command
gcloud sql instances patch &lt;INSTANCE_NAME&gt; --database-flags \
cloudsql.enable_pgaudit=on,pgaudit.log=all
## Determine if logs are being sent to Logs Explorer
1) From the Google Console home page, open the hamburger menu in the top left.
2) In the menu that pops open, scroll down to Logs Explorer under Operations.
3) In the query box, paste the following and search
resource.type="cloudsql_database"
logName="projects/&lt;your-project-name&gt;/logs/cloudaudit.googleapis.com%2Fdata_access"
protoPayload.request.@type="type.googleapis.com/google.cloud.sql.audit.v1)PgAuditEntry"
If it returns any log sources, they are correctly setup.</t>
  </si>
  <si>
    <t>Google-54</t>
  </si>
  <si>
    <t>Set the external scripts enabled database flag for Cloud SQL SQL Server instance to Off</t>
  </si>
  <si>
    <t>It is recommended to set `external scripts enabled` database flag for Cloud SQL SQL Server instance to `off`</t>
  </si>
  <si>
    <t>From Console:
1) Go to the Cloud SQL Instances page in the Google Cloud Console by visiting [https://console.cloud.google.com/sql/instances](https://console.cloud.google.com/sql/instances).
2) Select the instance to open its Instance Overview page
3) Ensure the database flag external scripts enabled that has been set is listed under the Database flags section.
From Command Line:
Ensure the below command returns off for every Cloud SQL SQL Server database instance
gcloud sql instances list --format=json | jq '.settings.databaseFlags[] | select(.name=="external scripts enabled")|.value'</t>
  </si>
  <si>
    <t>External scripts enabled database flag for (Cloud SQL) SQL Server instance is set to Off.</t>
  </si>
  <si>
    <t>External scripts enabled database flag for Cloud SQL SQL Server instance is not set to off.</t>
  </si>
  <si>
    <t>6.3.1</t>
  </si>
  <si>
    <t>`external scripts enabled` enable the execution of scripts with certain remote language extensions. This property is OFF by default. When Advanced Analytics Services is installed, setup can optionally set this property to true. As the External Scripts Enabled feature allows scripts external to SQL such as files located in an R library to be executed, which could adversely affect the security of the system, hence this should be disabled.This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</si>
  <si>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external scripts enabled from the drop-down menu, and set its value to off.
6) Click Save to save your changes.
7) Confirm your changes under Flags on the Overview page.
From Command Line:
Configure the external scripts enabled database flag for every Cloud SQL SQL Server database instance using the below command.
gcloud sql instances patch &lt;INSTANCE_NAME&gt; --database-flags "external scripts enabled=off"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</si>
  <si>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the external scripts enabled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external scripts enabled from the drop-down menu, and set its value to off.
6) Click Save to save your changes.
7) Confirm your changes under Flags on the Overview page.
From Command Line:
Configure the external scripts enabled database flag for every Cloud SQL SQL Server database instance using the below command.
gcloud sql instances patch &lt;INSTANCE_NAME&gt; --database-flags "external scripts enabled=off"
Note: This command will overwrite all database flags previously set. To keep those and add new ones, include the values for all flags you want set on the instance; any flag not specifically in</t>
  </si>
  <si>
    <t>To close this finding, please provide screenshot showing external scripts enabled database flag for Cloud SQL SQL Server instance is set to off with the agency's CAP.</t>
  </si>
  <si>
    <t>Google-55</t>
  </si>
  <si>
    <t>Set the cross db ownership chaining database flag for Cloud SQL SQL Server instance to Off</t>
  </si>
  <si>
    <t>It is recommended to set `cross db ownership chaining` database flag for Cloud SQL SQL Server instance to `off`.</t>
  </si>
  <si>
    <t>From Console:
1) Go to the Cloud SQL Instances page in the Google Cloud Console.
2) Select the instance to open its Instance Overview page
3) Ensure the database flag cross db ownership chaining that has been set is listed under the Database flags section.
From Command Line:
Ensure the below command returns off for every Cloud SQL SQL Server database instance:
gcloud sql instances list --format=json | jq '.settings.databaseFlags[] | select(.name=="cross db ownership chaining")|.value'</t>
  </si>
  <si>
    <t>The cross db ownership chaining database flag for (Cloud SQL) SQL Server instance is set to Off.</t>
  </si>
  <si>
    <t>The cross db ownership chaining database flag for Cloud SQL SQL Server instance is not set to off.</t>
  </si>
  <si>
    <t>6.3.2</t>
  </si>
  <si>
    <t>Use the `cross db ownership` for chaining option to configure cross-database ownership chaining for an instance of Microsoft SQL Server. This server option allows you to control cross-database ownership chaining at the database level or to allow cross-database ownership chaining for all databases. Enabling `cross db ownership` is not recommended unless all of the databases hosted by the instance of SQL Server must participate in cross-database ownership chaining and you are aware of the security implications of this setting.This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</si>
  <si>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cross db ownership chaining from the drop-down menu, and set its value to off.
6) Click Save.
7) Confirm the changes under Flags on the Overview page.
From Command Line
Configure the cross db ownership chaining database flag for every Cloud SQL SQL Server database instance using the below command:
gcloud sql instances patch &lt;INSTANCE_NAME&gt; --database-flags "cross db ownership chaining=off"
Note:This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</si>
  <si>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Set the cross db ownership chaining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cross db ownership chaining from the drop-down menu, and set its value to off.
6) Click Save.
7) Confirm the changes under Flags on the Overview page.
From Command Line
Configure the cross db ownership chaining database flag for every Cloud SQL SQL Server database instance using the below command:
gcloud sql instances patch &lt;INSTANCE_NAME&gt; --database-flags "cross db ownership chaining=off"
Note:This command will overwrite all database flags previously set. To keep those and add new ones, include the values for all flags to be set on the instance; any flag not specifically included is set to its default value. For flags that do not take a value, specify the flag name followed by an equals sign ("=").</t>
  </si>
  <si>
    <t>To close this finding, please provide screenshot showing cross db ownership chaining database flag for Cloud SQL SQL Server instance is set to off with the agency's CAP.</t>
  </si>
  <si>
    <t>Google-56</t>
  </si>
  <si>
    <t>Set user Connections Database Flag for Cloud Sql Sql Server Instanceto a Non-limiting Value</t>
  </si>
  <si>
    <t>It is recommended to check the `user connections` for a Cloud SQL SQL Server instance to ensure that it is not artificially limiting connections.</t>
  </si>
  <si>
    <t>Using Console:
1) Go to the Cloud SQL Instances page in the Google Cloud Console by visiting [https://console.cloud.google.com/sql/instances](https://console.cloud.google.com/sql/instances).
2) Select the instance to open its Instance Overview page
3) Ensure the database flag user connections listed under the Database flags section is .
Using Command Line:
Ensure the below command returns a value of 0, for every Cloud SQL SQL Server database instance.
gcloud sql instances list --format=json | jq '.settings.databaseFlags[] | select(.name=="user connections")|.value'</t>
  </si>
  <si>
    <t>The user Connections Database Flag for (Cloud SQL) SQL Server Instance is set to a Non-limiting Value.</t>
  </si>
  <si>
    <t>The user Connections Database Flag for Cloud Sql Sql Server Instance is not set to a Non-limiting Value.</t>
  </si>
  <si>
    <t>HAC43</t>
  </si>
  <si>
    <t>HAC43: Management sessions are not properly restricted by ACL</t>
  </si>
  <si>
    <t>6.3.3</t>
  </si>
  <si>
    <t>The `user connections` option specifies the maximum number of simultaneous user connections that are allowed on an instance of SQL Server. The actual number of user connections allowed also depends on the version of SQL Server that you are using, and also the limits of your application or applications and hardware. SQL Server allows a maximum of 32,767 user connections. Because user connections is by default a self-configuring value, with SQL Server adjusting the maximum number of user connections automatically as needed, up to the maximum value allowable. For example, if only 10 users are logged in, 10 user connection objects are allocated. In most cases, you do not have to change the value for this option. The default is 0, which means that the maximum (32,767) user connections are allowed. However if there is a number defined here that limits connections, SQL Server will not allow anymore above this limit. If the connections are at the limit, any new requests will be dropped, potentially causing lost data or outages for those using the database.</t>
  </si>
  <si>
    <t>Using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user connections from the drop-down menu, and set its value to your organization recommended value.
6) Click Save to save your changes.
7) Confirm your changes under Flags on the Overview page.
Using Command Line:
1) Configure the user connections database flag for every Cloud SQL SQL Server database instance using the below command.
gcloud sql instances patch &lt;INSTANCE_NAME&gt; --database-flags "user connections=[0-32,767]"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</si>
  <si>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user Connections Database Flag for Cloud Sql Sql Server Instanceto a Non-limiting Value.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user connections from the drop-down menu, and set its value to your organization recommended value.
6) Click Save to save your changes.
7) Confirm your changes under Flags on the Overview page.
Using Command Line:
1) Configure the user connections database flag for every Cloud SQL SQL Server database instance using the below command.
gcloud sql instances patch &lt;INSTANCE_NAME&gt; --database-flags "user connections=[0-32,767]"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</si>
  <si>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user Connections Database Flag for Cloud SQL, SQL server Instance is set to a non-limiting value with the agency's CAP.</t>
  </si>
  <si>
    <t>Google-57</t>
  </si>
  <si>
    <t>Ensure user options database flag for Cloud SQL SQL Server instance is not configured</t>
  </si>
  <si>
    <t>It is recommended that, `user options` database flag for Cloud SQL SQL Server instance should not be configured.</t>
  </si>
  <si>
    <t>From Console:
1) Go to the Cloud SQL Instances page in the Google Cloud Console by visiting [https://console.cloud.google.com/sql/instances](https://console.cloud.google.com/sql/instances).
2) Select the instance to open its Instance Overview page
3) Ensure the database flag user options that has been set is not listed under the Database flags section.
From Command Line:
Ensure the below command returns empty result for every Cloud SQL SQL Server database instance
gcloud sql instances list --format=json | jq '.settings.databaseFlags[] | select(.name=="user options")|.value'</t>
  </si>
  <si>
    <t>The user options database flag for (Cloud SQL) SQL Server instance is not configured.</t>
  </si>
  <si>
    <t>The user options database flag for Cloud SQL SQL Server instance is configured.</t>
  </si>
  <si>
    <t>6.3.4</t>
  </si>
  <si>
    <t>The `user options` option specifies global defaults for all users. A list of default query processing options is established for the duration of a user's work session. The user options option allows you to change the default values of the SET options (if the server's default settings are not appropriate).
A user can override these defaults by using the SET statement. You can configure user options dynamically for new logins. After you change the setting of user options, new login sessions use the new setting; current login sessions are not affected. 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</si>
  <si>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Click the X next user options flag shown
6) Click Save to save your changes.
7) Confirm your changes under Flags on the Overview page.
From Command Line:
1) List all Cloud SQL database Instances
gcloud sql instances list
2) Clear the user options database flag for every Cloud SQL SQL Server database instance using either of the below commands.
Clearing all flags to their default value
gcloud sql instances patch &lt;INSTANCE_NAME&gt; --clear-database-flags
OR
To clear only user options database flag, configure the database flag by overriding the user options. Exclude user options flag and its value, and keep all other flags you want to configure.
gcloud sql instances patch &lt;INSTANCE_NAME&gt; --database-flags [FLAG1=VALUE1,FLAG2=VALUE2]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</si>
  <si>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Ensure user options database flag for Cloud SQL SQL Server instance is not configured.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Click the X next user options flag shown
6) Click Save to save your changes.
7) Confirm your changes under Flags on the Overview page.
From Command Line:
1) List all Cloud SQL database Instances
gcloud sql instances list
2) Clear the user options database flag for every Cloud SQL SQL Server database instance using either of the below commands.
Clearing all flags to their default value
gcloud sql instances patch &lt;INSTANCE_NAME&gt; --clear-database-flags
OR
To clear only user options database flag, configure the database flag by overriding the user options. Exclude user options flag and its value, and keep all other flags you want to configure.
gcloud sql instances patch &lt;INSTANCE_NAME&gt; --database-flags [FLAG1=VALUE1,FLAG2=VALUE2]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</si>
  <si>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user options database flag for Cloud SQL SQL Server instance is not configured with the agency's CAP.</t>
  </si>
  <si>
    <t>Google-58</t>
  </si>
  <si>
    <t>Set remote access database flag for Cloud SQL SQL Server instance to Off</t>
  </si>
  <si>
    <t>It is recommended to set `remote access` database flag for Cloud SQL SQL Server instance to `off`.</t>
  </si>
  <si>
    <t>From Console:
1) Go to the Cloud SQL Instances page in the Google Cloud Console by visiting [https://console.cloud.google.com/sql/instances](https://console.cloud.google.com/sql/instances).
2) Select the instance to open its Instance Overview page
3) Ensure the database flag remote access that has been set is listed under the Database flags section.
From Command Line:
Ensure the below command returns off for every Cloud SQL SQL Server database instance
gcloud sql instances list --format=json | jq '.settings.databaseFlags[] | select(.name=="remote access")|.value'</t>
  </si>
  <si>
    <t>The remote access database flag for (Cloud SQL) SQL Server instance is set to Off.</t>
  </si>
  <si>
    <t>The remote access database flag for Cloud SQL SQL Server instance is not set to off.</t>
  </si>
  <si>
    <t>6.3.5</t>
  </si>
  <si>
    <t>The `remote access` option controls the execution of stored procedures from local or remote servers on which instances of SQL Server are running. This default value for this option is 1. This grants permission to run local stored procedures from remote servers or remote stored procedures from the local server. To prevent local stored procedures from being run from a remote server or remote stored procedures from being run on the local server, this must be disabled. The Remote Access option controls the execution of local stored procedures on remote servers or remote stored procedures on local server. 'Remote access' functionality can be abused to launch a Denial-of-Service (DoS) attack on remote servers by off-loading query processing to a target, hence this should be disabled. 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</si>
  <si>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remote access from the drop-down menu, and set its value to off.
6) Click Save to save your changes.
7) Confirm your changes under Flags on the Overview page.
From Command Line:
1) Configure the remote access database flag for every Cloud SQL SQL Server database instance using the below command
gcloud sql instances patch &lt;INSTANCE_NAME&gt; --database-flags "remote access=off"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</si>
  <si>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remote access database flag for Cloud SQL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remote access from the drop-down menu, and set its value to off.
6) Click Save to save your changes.
7) Confirm your changes under Flags on the Overview page.
From Command Line:
1) Configure the remote access database flag for every Cloud SQL SQL Server database instance using the below command
gcloud sql instances patch &lt;INSTANCE_NAME&gt; --database-flags "remote access=off"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</si>
  <si>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To close this finding, please provide screenshot showing remote access database flag for Cloud SQL SQL Server instance is set to off with the agency's CAP.</t>
  </si>
  <si>
    <t>Google-59</t>
  </si>
  <si>
    <t>Set 3625 (trace flag) database flag for all Cloud SQL Server instances to Off</t>
  </si>
  <si>
    <t>It is recommended to set `3625 (trace flag)` database flag for Cloud SQL SQL Server instance to `off`.</t>
  </si>
  <si>
    <t>From Console:
1) Go to the Cloud SQL Instances page in the Google Cloud Console by visiting [https://console.cloud.google.com/sql/instances](https://console.cloud.google.com/sql/instances).
2) Select the instance to open its Instance Overview page
3) Ensure the database flag 3625 that has been set is listed under the Database flags section.
From Command Line:
Ensure the below command returns off for every Cloud SQL SQL Server database instance
gcloud sql instances list --format=json | jq '.settings.databaseFlags[] | select(.name=="3625")|.value'</t>
  </si>
  <si>
    <t>The 3625 (trace flag) database flag for all Cloud SQL Server instances is set to Off.</t>
  </si>
  <si>
    <t>The 3625 (trace flag) database flag for all Cloud SQL Server instances is not set to off.</t>
  </si>
  <si>
    <t>6.3.6</t>
  </si>
  <si>
    <t>Microsoft SQL Trace Flags are frequently used to diagnose performance issues or to debug stored procedures or complex computer systems, but they may also be recommended by Microsoft Support to address behavior that is negatively impacting a specific workload. All documented trace flags and those recommended by Microsoft Support are fully supported in a production environment when used as directed. `3625(trace log)` Limits the amount of information returned to users who are not members of the sysadmin fixed server role, by masking the parameters of some error messages using '******'. Setting this in a Google Cloud flag for the instance allows for security through obscurity and prevents the disclosure of sensitive information, hence this is recommended to set this flag globally to off to prevent the flag having been left on, or turned on by bad actors. 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</si>
  <si>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3625 from the drop-down menu, and set its value to off.
6) Click Save to save your changes.
7) Confirm your changes under Flags on the Overview page.
From Command Line:
1) Configure the 3625 database flag for every Cloud SQL SQL Server database instance using the below command.
gcloud sql instances patch &lt;INSTANCE_NAME&gt; --database-flags "3625=off"
Note: This command will overwrite all database flags previously set. To keep those and add new ones, include the values for all flags you want set on the instance; any flag not specifically included is set to its default value. For flags that do not take a value, specify the flag name followed by an equals sign ("=").</t>
  </si>
  <si>
    <t>Set 3625 (trace flag) database flag for all Cloud SQL Server instances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3625 from the drop-down menu, and set its value to off.
6) Click Save to save your changes.
7) Confirm your changes under Flags on the Overview page.</t>
  </si>
  <si>
    <t>To close this finding, please provide screenshot showing 3625 (trace flag) database flag for all Cloud SQL Server instances is set to off with the agency's CAP.</t>
  </si>
  <si>
    <t>Google-60</t>
  </si>
  <si>
    <t>Set the contained database authentication database flag for Cloud SQL on the SQL Server instance to Off</t>
  </si>
  <si>
    <t>It is recommended to set `contained database authentication` database flag for Cloud SQL on the SQL Server instance is set to `off`.</t>
  </si>
  <si>
    <t>From Console:
1) Go to the Cloud SQL Instances page in the Google Cloud Console by visiting [https://console.cloud.google.com/sql/instances](https://console.cloud.google.com/sql/instances).
2) Select the instance to open its Instance Overview page
3) Ensure the database flag contained database authentication that has been set is listed under the Database flags section.
From Command Line:
Ensure the below command returns off for every Cloud SQL SQL Server database instance.
gcloud sql instances list --format=json | jq '.settings.databaseFlags[] | select(.name=="contained database authentication")|.value'</t>
  </si>
  <si>
    <t>The contained database authentication database flag for Cloud SQL on the SQL Server instance is set to Off.</t>
  </si>
  <si>
    <t>The contained database authentication database flag for Cloud SQL on the SQL Server instance is not set to off.</t>
  </si>
  <si>
    <t>6.3.7</t>
  </si>
  <si>
    <t>A contained database includes all database settings and metadata required to define the database and has no configuration dependencies on the instance of the Database Engine where the database is installed. Users can connect to the database without authenticating a login at the Database Engine level. Isolating the database from the Database Engine makes it possible to easily move the database to another instance of SQL Server. Contained databases have some unique threats that should be understood and mitigated by SQL Server Database Engine administrators. Most of the threats are related to the USER WITH PASSWORD authentication process, which moves the authentication boundary from the Database Engine level to the database level, hence this is recommended to disable this flag. This recommendation is applicable to SQL Server database instances.</t>
  </si>
  <si>
    <t>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befo+S59re, click Add item, choose the flag contained database authentication from the drop-down menu, and set its value to off.
6) Click Save.
7) Confirm the changes under Flags on the Overview page.
From Command Line:
1) Configure the contained database authentication database flag for every Cloud SQL SQL Server database instance using the below command:
gcloud sql instances patch &lt;INSTANCE_NAME&gt; --database-flags "contained database authentication=off"
Note: This command will overwrite all database flags previously set. To keep those and add new ones, , include the values for all flags to be set on the instance; any flag not specifically included is set to its default value. For flags that do not take a value, specify the flag name followed by an equals sign ("=").</t>
  </si>
  <si>
    <t>Set the contained database authentication database flag for Cloud SQL on the SQL Server instance to Off. One method to accomplish the recommended state is to execute the following:
From Console:
1) Go to the Cloud SQL Instances page in the Google Cloud Console by visiting [https://console.cloud.google.com/sql/instances](https://console.cloud.google.com/sql/instances).
2) Select the SQL Server instance for which you want to enable to database flag.
3) Click Edit.
4) Scroll down to the Flags section.
5) To set a flag that has not been set on the instance before, click Add item, choose the flag contained database authentication from the drop-down menu, and set its value to off.
6) Click Save.
7) Confirm the changes under Flags on the Overview page.</t>
  </si>
  <si>
    <t>To close this finding, please provide screenshot showing contained database authentication database flag for Cloud SQL on the SQL Server instance is set to off with the agency's CAP.</t>
  </si>
  <si>
    <t>Google-61</t>
  </si>
  <si>
    <t>Ensure that BigQuery Datasets are not Anonymously or Publicly Accessible</t>
  </si>
  <si>
    <t>It is recommended that the IAM policy on BigQuery datasets does not allow anonymous and/or public access.</t>
  </si>
  <si>
    <t>From Console:
1) Go to BigQuery by visiting: [https://console.cloud.google.com/bigquery](https://console.cloud.google.com/bigquery).
2) Select a dataset from Resources.
3) Click SHARING near the right side of the window and select Permissions.
4) Validate that none of the attached roles contain allUsers or allAuthenticatedUsers.
From Command Line:
List the name of all datasets.
bq ls
Retrieve each dataset details using the following command:
bq show PROJECT_ID:DATASET_NAME
Ensure that allUsers and allAuthenticatedUsers have not been granted access to the dataset.</t>
  </si>
  <si>
    <t>The BigQuery Datasets are not Anonymously or Publicly Accessible.</t>
  </si>
  <si>
    <t>The BigQuery Datasets are Anonymously or Publicly Accessible.</t>
  </si>
  <si>
    <t>Granting permissions to `allUsers` or `allAuthenticatedUsers` allows anyone to access the dataset. Such access might not be desirable if sensitive data is being stored in the dataset. Therefore, ensure that anonymous and/or public access to a dataset is not allowed.</t>
  </si>
  <si>
    <t>From Console:
1) Go to BigQuery by visiting: [https://console.cloud.google.com/bigquery](https://console.cloud.google.com/bigquery).
2) Select the dataset from 'Resources'.
3) Click SHARING near the right side of the window and select Permissions.
4) Review each attached role.
5) Click the delete icon for each member allUsers or allAuthenticatedUsers. On the popup click Remove.
From Command Line:
List the name of all datasets.
bq ls
Retrieve the data set details: 
bq show --format=prettyjson PROJECT_ID:DATASET_NAME &gt; PATH_TO_FILE
In the access section of the JSON file, update the dataset information to remove all roles containing allUsers or allAuthenticatedUsers.
Update the dataset:
bq update --source PATH_TO_FILE PROJECT_ID:DATASET_NAME
Prevention:
You can prevent Bigquery dataset from becoming publicly accessible by setting up the Domain restricted sharing organization policy at: https://console.cloud.google.com/iam-admin/orgpolicies/iam-allowedPolicyMemberDomains .</t>
  </si>
  <si>
    <t>Prevent BigQuery Datasets from being Anonymously or Publicly Accessible. One method to accomplish the recommended state is to execute the following:
From Console:
1) Go to BigQuery by visiting: [https://console.cloud.google.com/bigquery](https://console.cloud.google.com/bigquery).
2) Select the dataset from 'Resources'.
3) Click SHARING near the right side of the window and select Permissions.
4) Review each attached role.
5) Click the delete icon for each member allUsers or allAuthenticatedUsers. On the popup click Remove.
Prevention:
You can prevent Bigquery dataset from becoming publicly accessible by setting up the Domain restricted sharing organization policy at: https://console.cloud.google.com/iam-admin/orgpolicies/iam-allowedPolicyMemberDomains .</t>
  </si>
  <si>
    <t>To close this finding, please provide screenshot showing BigQuery Datasets are not Anonymously or Publicly Accessible with the agency's CAP.</t>
  </si>
  <si>
    <t>Change Log</t>
  </si>
  <si>
    <t>Version</t>
  </si>
  <si>
    <t>Date</t>
  </si>
  <si>
    <t>Description of Changes</t>
  </si>
  <si>
    <t>Author</t>
  </si>
  <si>
    <t>First Releas</t>
  </si>
  <si>
    <t xml:space="preserve">Internal Revenue Service </t>
  </si>
  <si>
    <t>Second Release.  No updates to requirements. Template change.</t>
  </si>
  <si>
    <t xml:space="preserve">Updated test procedure and expected results of CLD-01, CLD-04, CLD-28. </t>
  </si>
  <si>
    <t>Added baseline Criticality Score and Issue Codes, weighted test cases based on criticality, and updated Results Tab</t>
  </si>
  <si>
    <t>Updated Results Tab.</t>
  </si>
  <si>
    <t>Added MS Office 365 tab. Added FedRAMP requirements for multiple test cases.</t>
  </si>
  <si>
    <t>Changed criticality of CLD-02 to Critical for offshore access.</t>
  </si>
  <si>
    <t>Minor Updates, Added CLD-26 and O365-18 (Session Termination of 30 minutes), Session terminations set to 30 minutes, account automated unlock set to 15 minutes, TLS requirements raised to TLS 1.2, Issue code changes</t>
  </si>
  <si>
    <t>Moved Risk Rating to column AA, deleted lagging spaces from HAC40 and HSA14 in IC Table</t>
  </si>
  <si>
    <t>Updated issue code table</t>
  </si>
  <si>
    <t>Added AWS Tab based on CIS AWS Foundations Benchmark</t>
  </si>
  <si>
    <t>Added Google and Azure Tabs</t>
  </si>
  <si>
    <t>Internal Update and Updated issue code table</t>
  </si>
  <si>
    <t>Updated based on IRS Publication 1075 (November 2021, Removed Skype References in O365, Internal updates and Issue Code Table updates</t>
  </si>
  <si>
    <t>Internal changes &amp; updates</t>
  </si>
  <si>
    <t>Updated CIS Google Cloud Platform Foundation Benchmark from v1.0 to v1.3.0 and Added Automtated Test Cases, Updated CIS Amazon Web Services Foundations Benchmark from v1.0.0 to v1.5.0, and updated CIS Microsoft Azure Foundations Benchmark from v1.0.0 to v1.5.0</t>
  </si>
  <si>
    <t>Internal Updates</t>
  </si>
  <si>
    <t>Added CIS Microsoft 365 Foundations Benchmark v2.0.0, and Updated issue code table</t>
  </si>
  <si>
    <t xml:space="preserve">Test Case Tab </t>
  </si>
  <si>
    <t xml:space="preserve">Date </t>
  </si>
  <si>
    <t>Removed and updated section IRS Publication 1075, Section 5.3 to with the correct reference in the new IRS 1075 Pub.</t>
  </si>
  <si>
    <t xml:space="preserve">Google </t>
  </si>
  <si>
    <t>Added CIS Google Cloud Platform Foundation Benchmark v1.3.0
Updated SCSEM version from safeguards-scsem-cloud-v4.3-9302021 to safeguars-scsem-cloud-v5.0-9302022 - See IRS Safeguards SCSEM Archives for more detailed information.</t>
  </si>
  <si>
    <t>Removed test cases that no longer required by the benchmark and replaced them with the new CIS benchmark tests cases (Test Cases removed are:
Google-13 - Ensure that object versioning is enabled on log-buckets
Google-22 - Ensure the default network does not exist in a project
Google-34 - Ensure that there are no publicly accessible objects in storage buckets
Google-35 - Ensure that logging is enabled for Cloud storage buckets
Google-37 -Ensure that Cloud SQL database Instances are not open to the world
Google-39 - Ensure that MySQL Database Instance does not allows root login from any Host
Google-40 - Ensure Stackdriver Logging is set to Enabled on Kubernetes Engine Clusters
Google-41 - Ensure Stackdriver Monitoring is set to Enabled on Kubernetes Engine Clusters
Google-42 - Ensure Legacy Authorization is set to Disabled on Kubernetes Engine Clusters
Google-43 - Ensure Master authorized networks is set to Enabled on Kubernetes Engine Clusters
Google-44 - Ensure Kubernetes Clusters are configured with Labels
Google-45 - Ensure Kubernetes web UI / Dashboard is disabled
Google-46 - Ensure `Automatic node repair` is enabled for Kubernetes Clusters
Google-47 - Ensure Automatic node upgrades is enabled on Kubernetes Engine Clusters nodes
Google-48 - Ensure Basic Authentication is disabled on Kubernetes Engine Clusters
Google-49 - Ensure Network policy is enabled on Kubernetes Engine Clusters
Google-50 - Ensure Kubernetes Cluster is created with Client Certificate enabled
Google-51 - Ensure Kubernetes Cluster is created with Alias IP ranges enabled
Google-52 - Ensure PodSecurityPolicy controller is enabled on the Kubernetes Engine Clusters
Google-53 - Ensure Kubernetes Cluster is created with Private cluster enabled
Google-54 - Ensure Private Google Access is set on Kubernetes Engine Cluster Subnets
Google-55 - Ensure Kubernetes Clusters created with limited-service account Access scopes for Project access</t>
  </si>
  <si>
    <t>New test cases added are:
Google-07 - Ensure That Cloud KMS Cryptokeys Are Not Anonymously or Publicly Accessible
Google-24 - Ensure That Cloud DNS Logging Is Enabled for All VPC Networks
Google-25 - Ensure Cloud Asset Inventory Is Enabled
Google-26 - Ensure Access Transparency is Enabled
Google-32 - Ensure No HTTPS or SSL Proxy Load Balancers Permit SSL Policies with Weak Cipher Suites
Google-33 - Ensure That Instances Are Not Configured to Use the Default Service Account
Google-41 - Ensure That Cloud SQL Database Instances Do Not Implicitly Whitelist All Public IP Addresses
Google-42 - Ensure That Cloud SQL Database Instances Are Configured with Automated Backups
Google-44 - Ensure ‘Skip_show_database’ Database Flag for Cloud SQL MySQL Instance Is Set to ‘On’
Google-45 - Ensure That the ‘Local_infile’ Database Flag for a Cloud SQL MySQL Instance Is Set to ‘Off’
Google-46 - Ensure That the ‘Log_connections’ Database Flag for Cloud SQL PostgreSQL Instance Is Set to ‘On’
Google-47 - Ensure That the ‘Log_disconnections’ Database Flag for Cloud SQL PostgreSQL Instance Is Set to ‘On’
Google-48 - Ensure ‘Log_statement’ Database Flag for Cloud SQL PostgreSQL Instance Is Set Appropriately
Google-49 - Ensure ‘Log_hostname’ Database Flag for Cloud SQL PostgreSQL Instance Is Set to on
Google-50 - Ensure That the ‘Log_min_messages’ Database Flag for Cloud SQL PostgreSQL Instance Is Set to at least Warning
Google-51 - Ensure ‘Log_min_error_statement’ Database Flag for Cloud SQL PostgreSQL Instance Is Set to ‘Error’ or Stricter
Google-52 - Ensure That the ‘Log_min_duration_statement’ Database Flag for Cloud SQL PostgreSQL Instance Is Set to ‘-1′ (Disabled)
Google-53 - Ensure That cloudsql.enable_pgaudit Database Flag for each Cloud Sql Postgresql Instance Is Set to on For Centralized Logging
Google-54 - Ensure external scripts enabled database flag for Cloud SQL SQL Server instance is set to off
Google-55 - Ensure that the cross db ownership chaining database flag for Cloud SQL SQL Server instance is set to off
Google-56 - Ensure user Connections Database Flag for Cloud Sql Sql Server Instance Is Set to a Non-limiting Value
Google-57 - Ensure user options database flag for Cloud SQL SQL Server instance is not configured
Google-58 - Ensure remote access database flag for Cloud SQL SQL Server instance is set to off
Google-59 - Ensure 3625 (trace flag) database flag for all Cloud SQL Server instances is set to off
Google-60 - Ensure that the contained database authentication database flag for Cloud SQL on the SQL Server instance is set to off
Google-61 - Ensure That BigQuery Datasets Are Not Anonymously or Publicly Accessible</t>
  </si>
  <si>
    <t>Renumbered test cases (Google-07- Google-10) to (Google-08 - Google-11), Test case (Google-11 - Google-20) to (Google-14 - Google-23), Test case (Google-23 - Google-34) to (Google-27 - Google-40), and Test case (Google-38) to (Google-43).</t>
  </si>
  <si>
    <t>Azure</t>
  </si>
  <si>
    <t>Removed test cases that no longer required by the benchmark and replaced them with the new CIS benchmark tests cases (Test Cases removed are:
AZURE-01 Ensure that multi-factor authentication is enabled for all privileged users
AZURE-02 Ensure that there are no guest users
AZURE-07 Ensure that 'Enable "All Users" group' is set to 'Yes'
AZURE-10 Ensure that 'System updates' is set to 'On'
AZURE-11 Ensure that 'Security Configurations' is set to 'On'
AZURE-12 Ensure that 'Endpoint protection' is set to 'On'
AZURE-13 Ensure that 'Disk encryption' is set to 'On'
AZURE-14 Ensure that 'Network security groups' is set to 'On'
AZURE-15 Ensure that 'Web application firewall' is set to 'On'
AZURE-16 Ensure that 'Next generation firewall' is set to 'On'
AZURE-17 Ensure that 'Vulnerability assessment' is set to 'On'
AZURE-18 Ensure that 'Storage Encryption' is set to 'On'
AZURE-19 Ensure that 'JIT Network Access' is set to 'On'
AZURE-20 Ensure that 'Adaptive Application Controls' is set to 'On'
AZURE-21 Ensure that 'SQL auditing &amp; Threat detection' is set to 'On'
AZURE-24 Ensure that security contact 'Phone number' is set
AZURE-25 Ensure that 'Send me emails about alerts' is set to 'On'
AZURE-28 Ensure that 'Storage service encryption' is set to Enabled for Blob Service
AZURE-29 Ensure that storage account access keys are periodically regenerated
AZURE-31 Ensure that shared access signature tokens are allowed only over https
AZURE-32 Ensure that 'Storage service encryption' is set to Enabled for File Service
AZURE-33 Ensure that 'Public access level' is set to Private for blob containers
AZURE-34 Ensure that 'Auditing' is set to 'On'
AZURE-35 Ensure that 'Threat Detection' is set to 'On'
AZURE-36 Ensure that 'Threat Detection types' is set to 'All'
AZURE-37 Ensure that 'Send alerts to' is set
AZURE-38 Ensure that 'Email service and co-administrators' is 'Enabled'
AZURE-40 Ensure that 'Threat Detection' Retention is 'greater than 90 days'
AZURE-41 Ensure that Azure Active Directory Admin is configured
AZURE-42 Ensure that 'Auditing' is set to 'On'
AZURE-43 Ensure that 'Threat Detection' is set to 'On'
AZURE-44 Ensure that 'Threat Detection types' is set to 'All'
AZURE-45 Ensure that 'Send alerts to' is set
AZURE-46 Ensure that 'Email service and co-administrators' is 'Enabled'
AZURE-47 Ensure that 'Data encryption' is set to 'On'
AZURE-48 Ensure that 'Auditing' Retention is 'greater than 90 days'
AZURE-49 Ensure that 'Threat' Retention is 'greater than 90 days'
AZURE-50 Ensure that a Log Profile exists
AZURE-51 Ensure that Activity Log Retention is set 365 days or greater
AZURE-55 Ensure that Activity Log Alert exists for Create or Update Network Security Group Rule
AZURE-56 Ensure that Activity Log Alert exists for Delete Network Security Group Rule
AZURE-62 Ensure that logging for Azure KeyVault is 'Enabled'
AZURE-63 Ensure that RDP access is restricted from the internet
AZURE-64 Ensure that SSH access is restricted from the internet
AZURE-65 Ensure that SQL server access is restricted from the internet
AZURE-66 Ensure that Network Watcher is 'Enabled'
AZURE-67 Ensure that VM agent is installed
AZURE-68 Ensure that 'OS disk' are encrypted
AZURE-69 Ensure that 'Data disks' are encrypted
AZURE-71 Ensure that the latest OS Patches for all Virtual Machines are applied
AZURE-72 Ensure that the endpoint protection for all Virtual Machines is installed
AZURE-73 Ensure that the expiry date is set on all Keys
AZURE-74 Ensure that the expiry date is set on all Secrets</t>
  </si>
  <si>
    <t>New test cases added are:
AZURE-01 Ensure Guest Users Are Reviewed on a Regular Basis
AZURE-02 Ensure that 'Allow users to remember multi-factor authentication on devices they trust' is 'Disabled'
AZURE-04 Ensure that a Custom Bad Password List is set to  'Enforce' for your Organization
AZURE-07 Ensure That 'Notify all admins when other admins reset their password?' is set to 'Yes'
AZURE-08 Ensure that 'Users can consent to apps accessing company data on their behalf' is set to 'No'
AZURE-09 Ensure that 'Users can add gallery apps to My Apps' is set to 'No'
AZURE-10 Ensure That ‘Users Can Register Applications’ Is Set to ‘No’
AZURE-11 Ensure That 'Guest users access restrictions' is set to 'Guest user access is restricted to properties and memberships of their own directory objects'
AZURE-14 Ensure That No Custom Subscription Owner Roles Are Created
AZURE-15 Ensure Security Defaults is enabled on Azure Active Directory
AZURE-16 Ensure that 'Multi-Factor Auth Status' is 'Enabled' for all Privileged Users
AZURE-17 Ensure that 'Restore multi-factor authentication on all remembered devices' is Enabled
AZURE-18 Ensure Trusted Locations Are Defined
AZURE-19 Ensure that an exclusionary Geographic Access Policy is considered
AZURE-20 Ensure that A Multi-factor Authentication Policy Exists for Administrative Groups
AZURE-21 Ensure that A Multi-factor Authentication Policy Exists for All Users
AZURE-22 Ensure Multi-factor Authentication is Required for Risky Sign-ins
AZURE-23 Ensure Multi-factor Authentication is Required for Azure Management
AZURE-24 Ensure that Microsoft Defender Recommendation for 'Apply system updates' status is 'Completed'
AZURE-25 Ensure Any of the ASC Default Policy Settings are Not Set to 'Disabled'
AZURE-29 Ensure That 'Notify about alerts with the following severity' is Set to 'High'
AZURE-31 Ensure that 'Enable key rotation reminders' is enabled for each Storage Account
AZURE-32 Ensure that Storage Account Access Keys are Periodically Regenerated
AZURE-34 Ensure that 'Public access level' is disabled for storage accounts with blob containers
AZURE-35 Ensure Default Network Access Rule for Storage Accounts is Set to Deny
AZURE-36 Ensure Private Endpoints are used to access Storage Accounts
AZURE-37 Ensure Soft Delete is Enabled for Azure Containers and Blob Storage
AZURE-38 Ensure the "Minimum TLS version" for storage accounts is set to "Version 1.2"
AZURE-39 Set Auditing to On
AZURE-40 Ensure no Azure SQL Databases allow ingress from 0.0.0.0/0 (ANY IP)
AZURE-41 Configure Azure Active Directory Admin for SQL servers
AZURE-44 Ensure that Vulnerability Assessment (VA) setting 'Also send email notifications to admins and subscription owners' is set for each SQL Server
AZURE-45 Ensure 'Enforce SSL connection' is set to 'ENABLED' for PostgreSQL Database Server
AZURE-46 Ensure Server Parameter 'log_checkpoints' is set to 'ON' for PostgreSQL Database Server
AZURE-47 Ensure server parameter 'log_connections' is set to 'ON' for PostgreSQL Database Server
AZURE-48 Ensure server parameter 'log_disconnections' is set to 'ON' for PostgreSQL Database Server
AZURE-49 Ensure server parameter 'connection_throttling' is set to 'ON' for PostgreSQL Database Server
AZURE-50 Ensure Server Parameter 'log_retention_days' is greater than 3 days for PostgreSQL Database Server
AZURE-51 Ensure 'Allow access to Azure services' for PostgreSQL Database Server is disabled
AZURE-52 Ensure 'Infrastructure double encryption' for PostgreSQL Database Server is 'Enabled'
AZURE-53 Ensure 'Enforce SSL connection' is set to 'Enabled' for Standard MySQL Database Server
AZURE-54 Ensure 'TLS Version' is set to 'TLSV1.2' for MySQL flexible Database Server
AZURE-55 Ensure that Azure Monitor Resource Logging is Enabled for All Services that Support it
AZURE-56 Ensure that a 'Diagnostic Setting' exists
AZURE-57 Ensure Diagnostic Setting captures appropriate categories
AZURE-58 Ensure the Storage Container Storing the Activity Logs is not Publicly Accessible
AZURE-59 Ensure that logging for Azure Key Vault is 'Enabled'
AZURE-68 Ensure that Activity Log Alert exists for Create or Update Public IP Address rule
AZURE-69 Ensure that Activity Log Alert exists for Delete Public IP Address rule
AZURE-70 Ensure that RDP access from the Internet is evaluated and restricted
AZURE-71 Ensure that SSH access from the Internet is evaluated and restricted
AZURE-72 Ensure that UDP access from the Internet is evaluated and restricted
AZURE-73 Ensure that HTTP(S) access from the Internet is evaluated and restricted
AZURE-74 Ensure that Public IP addresses are Evaluated on a Periodic Basis
AZURE-75 Ensure Virtual Machines are utilizing Managed Disks
AZURE-77 Ensure that the Expiration Date is set for all Keys in Non-RBAC Key Vaults.
AZURE-78 Ensure that the Expiration Date is set for all Secrets in RBAC Key Vaults
AZURE-79 Ensure that the Expiration Date is set for all Secrets in Non-RBAC Key Vaults
AZURE-80 Ensure the Key Vault is Recoverable
AZURE-81 Ensure Web App Redirects All HTTP traffic to HTTPS in Azure App Service
AZURE-82 Ensure Web App is using the latest version of TLS encryption
AZURE-83 Ensure Web App is using the latest version of TLS encryption
AZURE-84 Ensure that Register with Azure Active Directory is enabled on App Service
AZURE-85 Ensure That 'PHP version' is the Latest, If Used to Run the Web App
AZURE-86 Ensure that 'Python version' is the Latest Stable Version, if Used to Run the Web App
AZURE-87 Ensure that 'Java version' is the latest, if used to run the Web App
AZURE-88 Ensure that 'HTTP Version' is the Latest, if Used to Run the Web App
AZURE-89 Ensure FTP deployments are Disabled</t>
  </si>
  <si>
    <t>Renumbered test cases (AZURE-04 to AZURE-05), (AZURE-05 to AZURE-06), (AZURE-06 to AZURE-06 to AZURE-12), (AZURE-22 to AZURE-42), (AZURE-23 to AZURE-28), (AZURE-27 to AZURE-30), (AZURE-30 to AZURE-33), (AZURE-39 to AZURE-43), (AZURE-52 to AZURE-60), (AZURE-53 to AZURE-62), (AZURE-54 to AZURE-63), (AZURE-57 to AZURE-64), (AZURE-58 to AZURE-65), (AZURE-59 to AZURE-66), (AZURE-60 to AZURE-67), and (AZURE-70 to AZURE-76)</t>
  </si>
  <si>
    <t>AWS Foundations</t>
  </si>
  <si>
    <t>Removed test cases that no longer required by the benchmark and replaced them with the new CIS benchmark tests cases (Test Cases removed are:
AWS-05	 IAM password policy requires at least one uppercase letter
AWS-06	 Valid IAM password policy requires at least one lowercase letter
AWS-07	 Valid IAM password policy requires at least one symbol
AWS-08	 Valid IAM password policy requires at least one number
AWS-11	 Valid IAM password policy expires passwords within 90 days or less for standard users and admins</t>
  </si>
  <si>
    <t>New test cases added are:
AWS-10	 Do not setup access keys during initial user setup for all IAM users that have a console password
AWS-11	 Ensure credentials unused for 45 days or greater are disabled
AWS-12	 Ensure there is only one active access key available for any single IAM user
AWS-14	 Ensure IAM Users Receive Permissions Only Through Groups
AWS-15 Ensure IAM policies that allow full "*:*" administrative privileges are not attached
AWS-17	 Ensure that all the expired SSL/TLS certificates stored in AWS IAM are removed
AWS-18	 Ensure that IAM Access analyzer is enabled for all regions
AWS-19	 Ensure MFA Delete is enabled on S3 buckets
AWS-20	 Ensure that S3 Buckets are configured with 'Block public access (bucket settings)'
AWS-21	 Ensure EBS Volume Encryption is Enabled in all Regions
AWS-22	 Ensure that encryption is enabled for RDS Instances
AWS-23	 Ensure Auto Minor Version Upgrade feature is Enabled for RDS Instances
AWS-24	 Ensure that public access is not given to RDS Instance
AWS-25	 Ensure that encryption is enabled for EFS file systems
AWS-36 Ensure a log metric filter and alarm exist for changes to network gateways
AWS-40	Ensure no Network ACLs allow ingress from 0.0.0.0/0 to remote server administration ports</t>
  </si>
  <si>
    <t xml:space="preserve">Renumbered test cases (AWS-02 to AWS-09), (AWS-04 to AWS-13), (AWS-09 to AWS-07), (AWS-10 to AWS-08), (AWS-12 to AWS-04), (AWS-13 to AWS-05), (AWS-14 to AWS-03), (AWS-16 to AWS-01 ), (AWS-17 to AWS-02), (AWS-18 to AWS-16), (AWS-21 t0 AWS-26), (AWS-24 to AWS-27), (AWS-25 to AWS-28), (AWS-27 to AWS-29), (AWS-28 to AWS-30), (AWS-29 to AWS-31), (AWS-30 to AWS-32), (AWS-31 to AWS-33), (AWS-32 to AWS-34), (AWS-33 to AWS-35), (AWS-34 to AWS-39), (AWS-35 to AWS-37), (AWS-36 to AWS-38), (AWS-37 to AWS-41), and (AWS-38 to AWS-42) </t>
  </si>
  <si>
    <t>Updated NIST ID from SC-19 to SI-2.</t>
  </si>
  <si>
    <t>Added CIS Microsoft 365 Foundations Benchmark v2.0.0</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</si>
  <si>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</si>
  <si>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</si>
  <si>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</si>
  <si>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</si>
  <si>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</si>
  <si>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</si>
  <si>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</si>
  <si>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</si>
  <si>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</si>
  <si>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</si>
  <si>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</si>
  <si>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</si>
  <si>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</si>
  <si>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</si>
  <si>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</si>
  <si>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</si>
  <si>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</si>
  <si>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</si>
  <si>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</si>
  <si>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</si>
  <si>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</si>
  <si>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</si>
  <si>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</si>
  <si>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</si>
  <si>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</si>
  <si>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</si>
  <si>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</si>
  <si>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</si>
  <si>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</si>
  <si>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</si>
  <si>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</si>
  <si>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</si>
  <si>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</si>
  <si>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</si>
  <si>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</si>
  <si>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</si>
  <si>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</si>
  <si>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</si>
  <si>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</si>
  <si>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</si>
  <si>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</si>
  <si>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</si>
  <si>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</si>
  <si>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</si>
  <si>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</si>
  <si>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</si>
  <si>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</si>
  <si>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</si>
  <si>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</si>
  <si>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</si>
  <si>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</si>
  <si>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</si>
  <si>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</si>
  <si>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</si>
  <si>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</si>
  <si>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</si>
  <si>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</si>
  <si>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</si>
  <si>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</si>
  <si>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</si>
  <si>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</si>
  <si>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</si>
  <si>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</si>
  <si>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</si>
  <si>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</si>
  <si>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</si>
  <si>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</si>
  <si>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</si>
  <si>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</si>
  <si>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</si>
  <si>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</si>
  <si>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</si>
  <si>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</si>
  <si>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</si>
  <si>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</si>
  <si>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</si>
  <si>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</si>
  <si>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</si>
  <si>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</si>
  <si>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</si>
  <si>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</si>
  <si>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</si>
  <si>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</si>
  <si>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</si>
  <si>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</si>
  <si>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</si>
  <si>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</si>
  <si>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</si>
  <si>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</si>
  <si>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</si>
  <si>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</si>
  <si>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</si>
  <si>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</si>
  <si>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</si>
  <si>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</si>
  <si>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FTI is not properly labeled in the cloud environment</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</si>
  <si>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</si>
  <si>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</si>
  <si>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</si>
  <si>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</si>
  <si>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</si>
  <si>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</si>
  <si>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</si>
  <si>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</si>
  <si>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 xml:space="preserve">Agency does not centrally manage access to third party environments </t>
  </si>
  <si>
    <t>User rights and permissions are not adequately configured</t>
  </si>
  <si>
    <t>HAC62</t>
  </si>
  <si>
    <t>Host-based firewall is not configured according to industry standard best practice</t>
  </si>
  <si>
    <t>Security profiles have not been established</t>
  </si>
  <si>
    <t>Multi-factor authentication is not required for internal privileged and non-privileged access</t>
  </si>
  <si>
    <t>Multi-factor authentication is not required for internal privileged access</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</si>
  <si>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</si>
  <si>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</si>
  <si>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</si>
  <si>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</si>
  <si>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</si>
  <si>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</si>
  <si>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</si>
  <si>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</si>
  <si>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</si>
  <si>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</si>
  <si>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</si>
  <si>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</si>
  <si>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</si>
  <si>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</si>
  <si>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</si>
  <si>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</si>
  <si>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</si>
  <si>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</si>
  <si>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</si>
  <si>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</si>
  <si>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</si>
  <si>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</si>
  <si>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</si>
  <si>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</si>
  <si>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</si>
  <si>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</si>
  <si>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</si>
  <si>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</si>
  <si>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</si>
  <si>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</si>
  <si>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</si>
  <si>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</si>
  <si>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</si>
  <si>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</si>
  <si>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</si>
  <si>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</si>
  <si>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</si>
  <si>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</si>
  <si>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</si>
  <si>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</si>
  <si>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</si>
  <si>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</si>
  <si>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</si>
  <si>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</si>
  <si>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</si>
  <si>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</si>
  <si>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</si>
  <si>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</si>
  <si>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</si>
  <si>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</si>
  <si>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</si>
  <si>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</si>
  <si>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</si>
  <si>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</si>
  <si>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</si>
  <si>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</si>
  <si>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</si>
  <si>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</si>
  <si>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</si>
  <si>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</si>
  <si>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</si>
  <si>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</si>
  <si>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</si>
  <si>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</si>
  <si>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</si>
  <si>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</si>
  <si>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</si>
  <si>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</si>
  <si>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</si>
  <si>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</si>
  <si>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</si>
  <si>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</si>
  <si>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</si>
  <si>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</si>
  <si>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</si>
  <si>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</si>
  <si>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</si>
  <si>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</si>
  <si>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</si>
  <si>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</si>
  <si>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</si>
  <si>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</si>
  <si>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</si>
  <si>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</si>
  <si>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</si>
  <si>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</si>
  <si>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</si>
  <si>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</si>
  <si>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</si>
  <si>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</si>
  <si>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</si>
  <si>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</si>
  <si>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</si>
  <si>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</si>
  <si>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</si>
  <si>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</si>
  <si>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</si>
  <si>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</si>
  <si>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</si>
  <si>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</si>
  <si>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</si>
  <si>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</si>
  <si>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</si>
  <si>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</si>
  <si>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</si>
  <si>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</si>
  <si>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</si>
  <si>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</si>
  <si>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</si>
  <si>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</si>
  <si>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</si>
  <si>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</si>
  <si>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</si>
  <si>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</si>
  <si>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</si>
  <si>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</si>
  <si>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</si>
  <si>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</si>
  <si>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</si>
  <si>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</si>
  <si>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</si>
  <si>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</si>
  <si>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</si>
  <si>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</si>
  <si>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</si>
  <si>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</si>
  <si>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</si>
  <si>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</si>
  <si>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</si>
  <si>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</si>
  <si>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</si>
  <si>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</si>
  <si>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</si>
  <si>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</si>
  <si>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</si>
  <si>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</si>
  <si>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</si>
  <si>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</si>
  <si>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</si>
  <si>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</si>
  <si>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</si>
  <si>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</si>
  <si>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</si>
  <si>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</si>
  <si>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</si>
  <si>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</si>
  <si>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</si>
  <si>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</si>
  <si>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</si>
  <si>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</si>
  <si>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</si>
  <si>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</si>
  <si>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</si>
  <si>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</si>
  <si>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</si>
  <si>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</si>
  <si>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</si>
  <si>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</si>
  <si>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</si>
  <si>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</si>
  <si>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</si>
  <si>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</si>
  <si>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</si>
  <si>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</si>
  <si>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</si>
  <si>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</si>
  <si>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</si>
  <si>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</si>
  <si>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</si>
  <si>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</si>
  <si>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</si>
  <si>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</si>
  <si>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</si>
  <si>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</si>
  <si>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</si>
  <si>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</si>
  <si>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</si>
  <si>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</si>
  <si>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</si>
  <si>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</si>
  <si>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</si>
  <si>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</si>
  <si>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</si>
  <si>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</si>
  <si>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</si>
  <si>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</si>
  <si>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</si>
  <si>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</si>
  <si>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</si>
  <si>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</si>
  <si>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</si>
  <si>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</si>
  <si>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</si>
  <si>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</si>
  <si>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</si>
  <si>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</si>
  <si>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</si>
  <si>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</si>
  <si>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</si>
  <si>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</si>
  <si>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</si>
  <si>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</si>
  <si>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</si>
  <si>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</si>
  <si>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</si>
  <si>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</si>
  <si>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</si>
  <si>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</si>
  <si>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</si>
  <si>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</si>
  <si>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</si>
  <si>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</si>
  <si>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</si>
  <si>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</si>
  <si>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</si>
  <si>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</si>
  <si>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</si>
  <si>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</si>
  <si>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</si>
  <si>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</si>
  <si>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</si>
  <si>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</si>
  <si>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</si>
  <si>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Incident response plan is not sufficient</t>
  </si>
  <si>
    <t>HIR3</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</si>
  <si>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</si>
  <si>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</si>
  <si>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</si>
  <si>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</si>
  <si>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</si>
  <si>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</si>
  <si>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</si>
  <si>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</si>
  <si>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</si>
  <si>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</si>
  <si>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</si>
  <si>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</si>
  <si>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</si>
  <si>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</si>
  <si>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</si>
  <si>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</si>
  <si>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</si>
  <si>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</si>
  <si>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</si>
  <si>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</si>
  <si>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</si>
  <si>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</si>
  <si>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</si>
  <si>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</si>
  <si>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</si>
  <si>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</si>
  <si>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</si>
  <si>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</si>
  <si>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</si>
  <si>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</si>
  <si>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</si>
  <si>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</si>
  <si>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</si>
  <si>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</si>
  <si>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</si>
  <si>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</si>
  <si>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</si>
  <si>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</si>
  <si>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</si>
  <si>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</si>
  <si>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</si>
  <si>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</si>
  <si>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</si>
  <si>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</si>
  <si>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</si>
  <si>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</si>
  <si>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</si>
  <si>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</si>
  <si>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</si>
  <si>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</si>
  <si>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</si>
  <si>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</si>
  <si>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</si>
  <si>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</si>
  <si>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</si>
  <si>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</si>
  <si>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</si>
  <si>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</si>
  <si>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</si>
  <si>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</si>
  <si>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</si>
  <si>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</si>
  <si>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</si>
  <si>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</si>
  <si>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</si>
  <si>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</si>
  <si>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</si>
  <si>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</si>
  <si>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</si>
  <si>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</si>
  <si>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</si>
  <si>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</si>
  <si>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</si>
  <si>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</si>
  <si>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</si>
  <si>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</si>
  <si>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</si>
  <si>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</si>
  <si>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</si>
  <si>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</si>
  <si>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</si>
  <si>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</si>
  <si>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</si>
  <si>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</si>
  <si>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</si>
  <si>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</si>
  <si>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</si>
  <si>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</si>
  <si>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</si>
  <si>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</si>
  <si>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</si>
  <si>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</si>
  <si>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</si>
  <si>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</si>
  <si>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</si>
  <si>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</si>
  <si>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</si>
  <si>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</si>
  <si>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</si>
  <si>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</si>
  <si>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</si>
  <si>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</si>
  <si>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</si>
  <si>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</si>
  <si>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</si>
  <si>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</si>
  <si>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</si>
  <si>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</si>
  <si>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</si>
  <si>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</si>
  <si>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</si>
  <si>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</si>
  <si>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</si>
  <si>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</si>
  <si>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</si>
  <si>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</si>
  <si>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</si>
  <si>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</si>
  <si>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</si>
  <si>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</si>
  <si>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 xml:space="preserve">The agency does not blacklist known malicious IPs </t>
  </si>
  <si>
    <t>HRM14</t>
  </si>
  <si>
    <t>The agency does not update blacklists of known malicious IPs</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</si>
  <si>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</si>
  <si>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</si>
  <si>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</si>
  <si>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</si>
  <si>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</si>
  <si>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</si>
  <si>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</si>
  <si>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</si>
  <si>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</si>
  <si>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</si>
  <si>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</si>
  <si>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</si>
  <si>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</si>
  <si>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</si>
  <si>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</si>
  <si>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</si>
  <si>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</si>
  <si>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</si>
  <si>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</si>
  <si>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</si>
  <si>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</si>
  <si>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</si>
  <si>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</si>
  <si>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</si>
  <si>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</si>
  <si>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</si>
  <si>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</si>
  <si>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</si>
  <si>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</si>
  <si>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</si>
  <si>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</si>
  <si>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</si>
  <si>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</si>
  <si>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</si>
  <si>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</si>
  <si>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</si>
  <si>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</si>
  <si>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</si>
  <si>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</si>
  <si>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</si>
  <si>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</si>
  <si>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</si>
  <si>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</si>
  <si>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</si>
  <si>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</si>
  <si>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</si>
  <si>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</si>
  <si>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</si>
  <si>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</si>
  <si>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</si>
  <si>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</si>
  <si>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FTI contracts do not contain all security requirements</t>
  </si>
  <si>
    <t>HSA16</t>
  </si>
  <si>
    <t>Documentation is not properly protected</t>
  </si>
  <si>
    <t>HSA17</t>
  </si>
  <si>
    <t>Security is not a consideration in system design or upgrade</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</si>
  <si>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</si>
  <si>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</si>
  <si>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</si>
  <si>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</si>
  <si>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</si>
  <si>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</si>
  <si>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</si>
  <si>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</si>
  <si>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</si>
  <si>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</si>
  <si>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</si>
  <si>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</si>
  <si>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</si>
  <si>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</si>
  <si>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</si>
  <si>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</si>
  <si>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</si>
  <si>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</si>
  <si>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</si>
  <si>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</si>
  <si>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</si>
  <si>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</si>
  <si>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</si>
  <si>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</si>
  <si>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</si>
  <si>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</si>
  <si>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</si>
  <si>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</si>
  <si>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</si>
  <si>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</si>
  <si>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</si>
  <si>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</si>
  <si>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</si>
  <si>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</si>
  <si>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</si>
  <si>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</si>
  <si>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</si>
  <si>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</si>
  <si>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</si>
  <si>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</si>
  <si>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</si>
  <si>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</si>
  <si>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</si>
  <si>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</si>
  <si>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</si>
  <si>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</si>
  <si>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</si>
  <si>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</si>
  <si>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</si>
  <si>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</si>
  <si>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</si>
  <si>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</si>
  <si>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</si>
  <si>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</si>
  <si>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</si>
  <si>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</si>
  <si>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</si>
  <si>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</si>
  <si>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</si>
  <si>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</si>
  <si>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</si>
  <si>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</si>
  <si>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</si>
  <si>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</si>
  <si>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</si>
  <si>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</si>
  <si>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</si>
  <si>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</si>
  <si>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</si>
  <si>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</si>
  <si>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</si>
  <si>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</si>
  <si>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</si>
  <si>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</si>
  <si>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</si>
  <si>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</si>
  <si>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</si>
  <si>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</si>
  <si>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</si>
  <si>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</si>
  <si>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</si>
  <si>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</si>
  <si>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</si>
  <si>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</si>
  <si>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</si>
  <si>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</si>
  <si>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</si>
  <si>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</si>
  <si>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</si>
  <si>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</si>
  <si>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</si>
  <si>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</si>
  <si>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</si>
  <si>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</si>
  <si>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</si>
  <si>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</si>
  <si>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</si>
  <si>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</si>
  <si>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</si>
  <si>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</si>
  <si>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</si>
  <si>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</si>
  <si>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</si>
  <si>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</si>
  <si>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</si>
  <si>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</si>
  <si>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</si>
  <si>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</si>
  <si>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</si>
  <si>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</si>
  <si>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Agency network not properly protected from spam email</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</si>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</sst>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9"/>
      <name val="Arial"/>
      <family val="2"/>
    </font>
    <font>
      <b/>
      <i/>
      <sz val="10"/>
      <name val="Arial"/>
      <family val="2"/>
    </font>
    <font>
      <sz val="10"/>
      <color indexed="10"/>
      <name val="Arial"/>
      <family val="2"/>
    </font>
    <font>
      <sz val="10"/>
      <color indexed="8"/>
      <name val="Arial"/>
      <family val="2"/>
    </font>
    <font>
      <sz val="11"/>
      <color indexed="8"/>
      <name val="Arial"/>
      <family val="2"/>
    </font>
    <font>
      <b/>
      <u/>
      <sz val="10"/>
      <name val="Arial"/>
      <family val="2"/>
    </font>
    <font>
      <sz val="9"/>
      <color indexed="8"/>
      <name val="Helvetica"/>
    </font>
    <font>
      <sz val="1"/>
      <color indexed="8"/>
      <name val="Calibri"/>
      <family val="2"/>
    </font>
    <font>
      <sz val="11"/>
      <color theme="1"/>
      <name val="Calibri"/>
      <family val="2"/>
      <scheme val="minor"/>
    </font>
    <font>
      <u/>
      <sz val="10"/>
      <color theme="10"/>
      <name val="Arial"/>
      <family val="2"/>
    </font>
    <font>
      <sz val="10"/>
      <color rgb="FFAC0000"/>
      <name val="Arial"/>
      <family val="2"/>
    </font>
    <font>
      <sz val="10"/>
      <color rgb="FFFF0000"/>
      <name val="Arial"/>
      <family val="2"/>
    </font>
    <font>
      <sz val="10"/>
      <color theme="1"/>
      <name val="Arial"/>
      <family val="2"/>
    </font>
    <font>
      <b/>
      <sz val="10"/>
      <color theme="1"/>
      <name val="Arial"/>
      <family val="2"/>
    </font>
    <font>
      <sz val="10"/>
      <color rgb="FF000000"/>
      <name val="Arial"/>
      <family val="2"/>
    </font>
    <font>
      <sz val="10"/>
      <color theme="0"/>
      <name val="Arial"/>
      <family val="2"/>
    </font>
    <font>
      <b/>
      <sz val="10"/>
      <color rgb="FFFF0000"/>
      <name val="Arial"/>
      <family val="2"/>
    </font>
    <font>
      <sz val="8"/>
      <name val="Arial"/>
      <family val="2"/>
    </font>
    <font>
      <sz val="10"/>
      <color theme="1" tint="4.9989318521683403E-2"/>
      <name val="Arial"/>
      <family val="2"/>
    </font>
    <font>
      <b/>
      <sz val="10"/>
      <color rgb="FF000000"/>
      <name val="Arial"/>
      <family val="2"/>
    </font>
    <font>
      <b/>
      <sz val="11"/>
      <color rgb="FF000000"/>
      <name val="Calibri"/>
      <family val="2"/>
    </font>
    <font>
      <sz val="12"/>
      <color rgb="FF000000"/>
      <name val="Calibri"/>
      <family val="2"/>
    </font>
  </fonts>
  <fills count="15">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8"/>
      </patternFill>
    </fill>
    <fill>
      <patternFill patternType="solid">
        <fgColor theme="0" tint="-0.34998626667073579"/>
        <bgColor indexed="64"/>
      </patternFill>
    </fill>
    <fill>
      <patternFill patternType="solid">
        <fgColor rgb="FFFF0000"/>
        <bgColor indexed="64"/>
      </patternFill>
    </fill>
    <fill>
      <patternFill patternType="solid">
        <fgColor rgb="FFD0CECE"/>
        <bgColor rgb="FF000000"/>
      </patternFill>
    </fill>
    <fill>
      <patternFill patternType="solid">
        <fgColor rgb="FFFFFFFF"/>
        <bgColor rgb="FF000000"/>
      </patternFill>
    </fill>
  </fills>
  <borders count="62">
    <border>
      <left/>
      <right/>
      <top/>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bottom/>
      <diagonal/>
    </border>
    <border>
      <left style="thin">
        <color indexed="64"/>
      </left>
      <right style="thin">
        <color indexed="64"/>
      </right>
      <top/>
      <bottom/>
      <diagonal/>
    </border>
    <border>
      <left style="thin">
        <color indexed="63"/>
      </left>
      <right style="thin">
        <color indexed="63"/>
      </right>
      <top/>
      <bottom style="thin">
        <color indexed="63"/>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3"/>
      </top>
      <bottom/>
      <diagonal/>
    </border>
    <border>
      <left/>
      <right style="thin">
        <color indexed="63"/>
      </right>
      <top style="thin">
        <color indexed="63"/>
      </top>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3"/>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0">
    <xf numFmtId="0" fontId="0" fillId="0" borderId="0"/>
    <xf numFmtId="0" fontId="18" fillId="0" borderId="0" applyNumberFormat="0" applyFill="0" applyBorder="0" applyAlignment="0" applyProtection="0"/>
    <xf numFmtId="0" fontId="6" fillId="0" borderId="0"/>
    <xf numFmtId="0" fontId="6" fillId="0" borderId="0"/>
    <xf numFmtId="0" fontId="17" fillId="0" borderId="0"/>
    <xf numFmtId="0" fontId="6" fillId="0" borderId="0"/>
    <xf numFmtId="0" fontId="16" fillId="0" borderId="0"/>
    <xf numFmtId="0" fontId="1" fillId="0" borderId="0" applyFill="0" applyProtection="0"/>
    <xf numFmtId="0" fontId="1" fillId="0" borderId="0"/>
    <xf numFmtId="0" fontId="1" fillId="0" borderId="0" applyFill="0" applyProtection="0"/>
  </cellStyleXfs>
  <cellXfs count="309">
    <xf numFmtId="0" fontId="0" fillId="0" borderId="0" xfId="0"/>
    <xf numFmtId="0" fontId="8" fillId="3" borderId="0" xfId="0" applyFont="1" applyFill="1"/>
    <xf numFmtId="0" fontId="6" fillId="3" borderId="0" xfId="0" applyFont="1" applyFill="1"/>
    <xf numFmtId="0" fontId="0" fillId="4" borderId="0" xfId="0" applyFill="1" applyAlignment="1">
      <alignment vertical="top"/>
    </xf>
    <xf numFmtId="0" fontId="0" fillId="4" borderId="1" xfId="0" applyFill="1" applyBorder="1" applyAlignment="1">
      <alignment vertical="top"/>
    </xf>
    <xf numFmtId="0" fontId="19" fillId="0" borderId="0" xfId="0" applyFont="1"/>
    <xf numFmtId="0" fontId="18" fillId="0" borderId="0" xfId="1" applyProtection="1"/>
    <xf numFmtId="0" fontId="6" fillId="0" borderId="2" xfId="0" applyFont="1" applyBorder="1" applyAlignment="1">
      <alignment vertical="top"/>
    </xf>
    <xf numFmtId="0" fontId="6" fillId="0" borderId="0" xfId="0" applyFont="1" applyAlignment="1">
      <alignment vertical="top"/>
    </xf>
    <xf numFmtId="0" fontId="6" fillId="0" borderId="3" xfId="0" applyFont="1" applyBorder="1" applyAlignment="1">
      <alignment vertical="top"/>
    </xf>
    <xf numFmtId="0" fontId="6" fillId="0" borderId="1" xfId="0" applyFont="1" applyBorder="1" applyAlignment="1">
      <alignment vertical="top"/>
    </xf>
    <xf numFmtId="0" fontId="6" fillId="0" borderId="4" xfId="0" applyFont="1" applyBorder="1" applyAlignment="1">
      <alignment vertical="top"/>
    </xf>
    <xf numFmtId="0" fontId="19" fillId="0" borderId="0" xfId="0" applyFont="1" applyAlignment="1">
      <alignment vertical="top"/>
    </xf>
    <xf numFmtId="0" fontId="19" fillId="0" borderId="3"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4" xfId="0" applyFont="1" applyBorder="1" applyAlignment="1">
      <alignment vertical="top"/>
    </xf>
    <xf numFmtId="0" fontId="3" fillId="6" borderId="5" xfId="0" applyFont="1" applyFill="1" applyBorder="1" applyAlignment="1">
      <alignment vertical="top"/>
    </xf>
    <xf numFmtId="0" fontId="3" fillId="6" borderId="1" xfId="0" applyFont="1" applyFill="1" applyBorder="1" applyAlignment="1">
      <alignment vertical="top"/>
    </xf>
    <xf numFmtId="0" fontId="3" fillId="6" borderId="4" xfId="0" applyFont="1" applyFill="1" applyBorder="1" applyAlignment="1">
      <alignment vertical="top"/>
    </xf>
    <xf numFmtId="0" fontId="6" fillId="0" borderId="5" xfId="0" applyFont="1" applyBorder="1" applyAlignment="1">
      <alignment vertical="top"/>
    </xf>
    <xf numFmtId="0" fontId="3" fillId="6" borderId="2" xfId="0" applyFont="1" applyFill="1" applyBorder="1" applyAlignment="1">
      <alignment vertical="top"/>
    </xf>
    <xf numFmtId="0" fontId="3" fillId="6" borderId="0" xfId="0" applyFont="1" applyFill="1" applyAlignment="1">
      <alignment vertical="top"/>
    </xf>
    <xf numFmtId="0" fontId="3" fillId="6" borderId="3" xfId="0" applyFont="1" applyFill="1" applyBorder="1" applyAlignment="1">
      <alignment vertical="top"/>
    </xf>
    <xf numFmtId="0" fontId="19" fillId="0" borderId="4" xfId="0" applyFont="1" applyBorder="1" applyAlignment="1">
      <alignment vertical="top"/>
    </xf>
    <xf numFmtId="0" fontId="6" fillId="4" borderId="2" xfId="0" applyFont="1" applyFill="1" applyBorder="1" applyAlignment="1">
      <alignment horizontal="left" vertical="top" indent="1"/>
    </xf>
    <xf numFmtId="0" fontId="4" fillId="3" borderId="2" xfId="0" applyFont="1" applyFill="1" applyBorder="1" applyAlignment="1">
      <alignment horizontal="left" indent="1"/>
    </xf>
    <xf numFmtId="0" fontId="9" fillId="0" borderId="0" xfId="0" applyFont="1" applyAlignment="1">
      <alignment horizontal="left" indent="1"/>
    </xf>
    <xf numFmtId="0" fontId="6" fillId="4" borderId="5" xfId="0" applyFont="1" applyFill="1" applyBorder="1" applyAlignment="1">
      <alignment horizontal="left" vertical="top" indent="1"/>
    </xf>
    <xf numFmtId="0" fontId="8" fillId="3" borderId="0" xfId="0" applyFont="1" applyFill="1" applyAlignment="1">
      <alignment vertical="top"/>
    </xf>
    <xf numFmtId="0" fontId="4" fillId="3" borderId="2" xfId="0" applyFont="1" applyFill="1" applyBorder="1" applyAlignment="1">
      <alignment horizontal="left" vertical="top" indent="1"/>
    </xf>
    <xf numFmtId="0" fontId="6" fillId="0" borderId="2" xfId="0" applyFont="1" applyBorder="1" applyAlignment="1">
      <alignment horizontal="left" vertical="top" indent="1"/>
    </xf>
    <xf numFmtId="0" fontId="3" fillId="0" borderId="2" xfId="0" applyFont="1" applyBorder="1" applyAlignment="1">
      <alignment horizontal="left" vertical="top" indent="1"/>
    </xf>
    <xf numFmtId="0" fontId="6" fillId="3" borderId="2" xfId="0" applyFont="1" applyFill="1" applyBorder="1" applyAlignment="1">
      <alignment horizontal="left" indent="1"/>
    </xf>
    <xf numFmtId="0" fontId="6" fillId="3" borderId="2" xfId="0" applyFont="1" applyFill="1" applyBorder="1" applyAlignment="1">
      <alignment horizontal="left" vertical="top" indent="1"/>
    </xf>
    <xf numFmtId="0" fontId="6" fillId="0" borderId="0" xfId="0" applyFont="1"/>
    <xf numFmtId="0" fontId="6" fillId="3" borderId="6" xfId="0" applyFont="1" applyFill="1" applyBorder="1"/>
    <xf numFmtId="0" fontId="8" fillId="3" borderId="6" xfId="0" applyFont="1" applyFill="1" applyBorder="1"/>
    <xf numFmtId="0" fontId="8" fillId="3" borderId="6" xfId="0" applyFont="1"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3" fillId="5" borderId="8" xfId="0" applyFont="1" applyFill="1" applyBorder="1" applyAlignment="1" applyProtection="1">
      <alignment vertical="top" wrapText="1"/>
      <protection locked="0"/>
    </xf>
    <xf numFmtId="0" fontId="6" fillId="0" borderId="0" xfId="0" applyFont="1" applyProtection="1">
      <protection locked="0"/>
    </xf>
    <xf numFmtId="0" fontId="3" fillId="6" borderId="9" xfId="0" applyFont="1" applyFill="1" applyBorder="1" applyAlignment="1">
      <alignment vertical="top"/>
    </xf>
    <xf numFmtId="0" fontId="3" fillId="6" borderId="6"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12" xfId="0" applyFont="1" applyFill="1" applyBorder="1" applyAlignment="1">
      <alignment vertical="top"/>
    </xf>
    <xf numFmtId="0" fontId="3" fillId="7" borderId="9" xfId="0" applyFont="1" applyFill="1" applyBorder="1"/>
    <xf numFmtId="0" fontId="0" fillId="7" borderId="9" xfId="0" applyFill="1" applyBorder="1"/>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 fillId="7" borderId="9" xfId="0" applyFont="1" applyFill="1" applyBorder="1" applyAlignment="1">
      <alignment vertical="top"/>
    </xf>
    <xf numFmtId="0" fontId="5" fillId="0" borderId="8" xfId="0" applyFont="1" applyBorder="1" applyAlignment="1">
      <alignment horizontal="center" vertical="center"/>
    </xf>
    <xf numFmtId="0" fontId="7" fillId="5" borderId="16" xfId="0" applyFont="1" applyFill="1" applyBorder="1" applyAlignment="1">
      <alignment horizontal="center" vertical="center"/>
    </xf>
    <xf numFmtId="0" fontId="7" fillId="7" borderId="0" xfId="0" applyFont="1" applyFill="1" applyAlignment="1">
      <alignment horizontal="center" vertical="center"/>
    </xf>
    <xf numFmtId="0" fontId="6" fillId="0" borderId="8" xfId="0" applyFont="1" applyBorder="1" applyAlignment="1">
      <alignment horizontal="center" vertical="center"/>
    </xf>
    <xf numFmtId="0" fontId="10" fillId="0" borderId="8" xfId="0" applyFont="1" applyBorder="1" applyAlignment="1">
      <alignment horizontal="center" vertical="center"/>
    </xf>
    <xf numFmtId="9" fontId="10" fillId="0" borderId="8" xfId="0" applyNumberFormat="1"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vertical="top" wrapText="1"/>
      <protection locked="0"/>
    </xf>
    <xf numFmtId="0" fontId="6" fillId="0" borderId="8" xfId="2" applyBorder="1" applyAlignment="1">
      <alignment horizontal="left" vertical="top" wrapText="1"/>
    </xf>
    <xf numFmtId="0" fontId="6" fillId="0" borderId="8" xfId="5" applyBorder="1" applyAlignment="1">
      <alignment horizontal="left" vertical="top" wrapText="1"/>
    </xf>
    <xf numFmtId="0" fontId="6" fillId="0" borderId="8" xfId="0" applyFont="1" applyBorder="1"/>
    <xf numFmtId="0" fontId="6" fillId="0" borderId="8" xfId="0" applyFont="1" applyBorder="1" applyAlignment="1">
      <alignment vertical="top" wrapText="1"/>
    </xf>
    <xf numFmtId="0" fontId="6" fillId="4" borderId="0" xfId="0" applyFont="1" applyFill="1"/>
    <xf numFmtId="0" fontId="6" fillId="4" borderId="3" xfId="0" applyFont="1" applyFill="1" applyBorder="1" applyAlignment="1">
      <alignment vertical="center"/>
    </xf>
    <xf numFmtId="0" fontId="0" fillId="0" borderId="0" xfId="0" applyAlignment="1">
      <alignment horizontal="left" vertical="top"/>
    </xf>
    <xf numFmtId="0" fontId="6" fillId="0" borderId="0" xfId="0" applyFont="1" applyAlignment="1">
      <alignment wrapText="1"/>
    </xf>
    <xf numFmtId="0" fontId="6" fillId="0" borderId="8" xfId="2" applyBorder="1" applyAlignment="1">
      <alignment horizontal="center" vertical="top"/>
    </xf>
    <xf numFmtId="0" fontId="12" fillId="4" borderId="0" xfId="0" applyFont="1" applyFill="1"/>
    <xf numFmtId="0" fontId="12" fillId="4" borderId="0" xfId="0" applyFont="1" applyFill="1" applyAlignment="1">
      <alignment vertical="center"/>
    </xf>
    <xf numFmtId="0" fontId="12" fillId="4" borderId="0" xfId="0" applyFont="1" applyFill="1" applyAlignment="1">
      <alignment horizontal="left" vertical="top"/>
    </xf>
    <xf numFmtId="0" fontId="0" fillId="0" borderId="0" xfId="0" applyProtection="1">
      <protection locked="0"/>
    </xf>
    <xf numFmtId="0" fontId="0" fillId="0" borderId="0" xfId="0" applyAlignment="1" applyProtection="1">
      <alignment horizontal="left" vertical="top"/>
      <protection locked="0"/>
    </xf>
    <xf numFmtId="0" fontId="0" fillId="7" borderId="0" xfId="0" applyFill="1"/>
    <xf numFmtId="0" fontId="6" fillId="7" borderId="2" xfId="0" applyFont="1" applyFill="1" applyBorder="1" applyAlignment="1">
      <alignment vertical="center"/>
    </xf>
    <xf numFmtId="0" fontId="6" fillId="7" borderId="0" xfId="0" applyFont="1" applyFill="1" applyAlignment="1">
      <alignment vertical="top"/>
    </xf>
    <xf numFmtId="0" fontId="6" fillId="7" borderId="3" xfId="0" applyFont="1" applyFill="1" applyBorder="1" applyAlignment="1">
      <alignment vertical="top"/>
    </xf>
    <xf numFmtId="0" fontId="6" fillId="7" borderId="5" xfId="0" applyFont="1" applyFill="1" applyBorder="1" applyAlignment="1">
      <alignment vertical="top"/>
    </xf>
    <xf numFmtId="0" fontId="6" fillId="7" borderId="1" xfId="0" applyFont="1" applyFill="1" applyBorder="1" applyAlignment="1">
      <alignment vertical="top"/>
    </xf>
    <xf numFmtId="0" fontId="6" fillId="7" borderId="4" xfId="0" applyFont="1" applyFill="1" applyBorder="1" applyAlignment="1">
      <alignment vertical="top"/>
    </xf>
    <xf numFmtId="0" fontId="13" fillId="7" borderId="0" xfId="0" applyFont="1" applyFill="1"/>
    <xf numFmtId="0" fontId="0" fillId="7" borderId="6" xfId="0" applyFill="1" applyBorder="1"/>
    <xf numFmtId="0" fontId="5" fillId="5" borderId="10"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3" fillId="4" borderId="10" xfId="0" applyFont="1" applyFill="1" applyBorder="1" applyAlignment="1">
      <alignment vertical="center"/>
    </xf>
    <xf numFmtId="0" fontId="0" fillId="8" borderId="11" xfId="0" applyFill="1" applyBorder="1" applyAlignment="1">
      <alignment vertical="center"/>
    </xf>
    <xf numFmtId="0" fontId="3" fillId="4" borderId="11" xfId="0" applyFont="1" applyFill="1" applyBorder="1" applyAlignment="1">
      <alignment vertical="center"/>
    </xf>
    <xf numFmtId="0" fontId="0" fillId="8" borderId="12" xfId="0" applyFill="1" applyBorder="1" applyAlignment="1">
      <alignment vertical="center"/>
    </xf>
    <xf numFmtId="0" fontId="3" fillId="7" borderId="0" xfId="0" applyFont="1" applyFill="1"/>
    <xf numFmtId="0" fontId="5" fillId="7" borderId="0" xfId="0" applyFont="1" applyFill="1" applyAlignment="1">
      <alignment vertical="top"/>
    </xf>
    <xf numFmtId="0" fontId="3" fillId="4" borderId="17" xfId="0" applyFont="1" applyFill="1" applyBorder="1" applyAlignment="1">
      <alignment vertical="center"/>
    </xf>
    <xf numFmtId="0" fontId="5" fillId="7" borderId="0" xfId="0" applyFont="1" applyFill="1" applyAlignment="1">
      <alignment vertical="top"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4" fillId="7" borderId="0" xfId="0" applyFont="1" applyFill="1"/>
    <xf numFmtId="0" fontId="25" fillId="7" borderId="0" xfId="0" applyFont="1" applyFill="1"/>
    <xf numFmtId="0" fontId="6" fillId="7" borderId="17" xfId="0" applyFont="1" applyFill="1" applyBorder="1" applyAlignment="1">
      <alignment vertical="center"/>
    </xf>
    <xf numFmtId="0" fontId="0" fillId="7" borderId="0" xfId="0" applyFill="1" applyAlignment="1">
      <alignment vertical="center"/>
    </xf>
    <xf numFmtId="0" fontId="0" fillId="7" borderId="10" xfId="0" applyFill="1" applyBorder="1"/>
    <xf numFmtId="0" fontId="0" fillId="7" borderId="11" xfId="0" applyFill="1" applyBorder="1"/>
    <xf numFmtId="0" fontId="5" fillId="7" borderId="11" xfId="0" applyFont="1" applyFill="1" applyBorder="1" applyAlignment="1">
      <alignment vertical="top" wrapText="1"/>
    </xf>
    <xf numFmtId="0" fontId="0" fillId="7" borderId="12" xfId="0" applyFill="1" applyBorder="1"/>
    <xf numFmtId="0" fontId="3" fillId="7" borderId="0" xfId="0" applyFont="1" applyFill="1" applyAlignment="1">
      <alignment vertical="center"/>
    </xf>
    <xf numFmtId="0" fontId="5" fillId="7" borderId="0" xfId="0" applyFont="1" applyFill="1" applyAlignment="1">
      <alignment vertical="center"/>
    </xf>
    <xf numFmtId="0" fontId="5" fillId="7" borderId="0" xfId="0" applyFont="1" applyFill="1" applyAlignment="1">
      <alignment vertical="center" wrapText="1"/>
    </xf>
    <xf numFmtId="0" fontId="6" fillId="0" borderId="8" xfId="0" applyFont="1" applyBorder="1" applyAlignment="1">
      <alignment horizontal="left" vertical="top" wrapText="1"/>
    </xf>
    <xf numFmtId="0" fontId="6" fillId="7" borderId="0" xfId="0" applyFont="1" applyFill="1"/>
    <xf numFmtId="0" fontId="6" fillId="7" borderId="0" xfId="2" applyFill="1" applyAlignment="1">
      <alignment horizontal="center" vertical="top"/>
    </xf>
    <xf numFmtId="0" fontId="6" fillId="0" borderId="0" xfId="0" applyFont="1" applyAlignment="1" applyProtection="1">
      <alignment horizontal="left" vertical="top" wrapText="1"/>
      <protection locked="0"/>
    </xf>
    <xf numFmtId="0" fontId="6" fillId="0" borderId="8" xfId="0" applyFont="1" applyBorder="1" applyAlignment="1">
      <alignment horizontal="left" vertical="top"/>
    </xf>
    <xf numFmtId="0" fontId="3" fillId="5" borderId="12" xfId="0" applyFont="1" applyFill="1" applyBorder="1" applyAlignment="1" applyProtection="1">
      <alignment vertical="top" wrapText="1"/>
      <protection locked="0"/>
    </xf>
    <xf numFmtId="0" fontId="3" fillId="5" borderId="16" xfId="0" applyFont="1" applyFill="1" applyBorder="1" applyAlignment="1" applyProtection="1">
      <alignment horizontal="left" vertical="top" wrapText="1"/>
      <protection locked="0"/>
    </xf>
    <xf numFmtId="0" fontId="3" fillId="2" borderId="11" xfId="0" applyFont="1" applyFill="1" applyBorder="1"/>
    <xf numFmtId="0" fontId="3" fillId="2" borderId="11" xfId="0" applyFont="1" applyFill="1" applyBorder="1" applyProtection="1">
      <protection locked="0"/>
    </xf>
    <xf numFmtId="0" fontId="3" fillId="2" borderId="11"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wrapText="1"/>
      <protection locked="0"/>
    </xf>
    <xf numFmtId="0" fontId="3" fillId="9" borderId="8" xfId="0" applyFont="1" applyFill="1" applyBorder="1" applyAlignment="1">
      <alignment horizontal="left" vertical="top" wrapText="1"/>
    </xf>
    <xf numFmtId="0" fontId="3" fillId="9" borderId="8" xfId="0" applyFont="1" applyFill="1" applyBorder="1" applyAlignment="1" applyProtection="1">
      <alignment horizontal="left" vertical="top" wrapText="1"/>
      <protection locked="0"/>
    </xf>
    <xf numFmtId="0" fontId="6" fillId="7" borderId="8" xfId="0" applyFont="1" applyFill="1" applyBorder="1" applyAlignment="1">
      <alignment horizontal="left" vertical="top" wrapText="1"/>
    </xf>
    <xf numFmtId="0" fontId="0" fillId="0" borderId="8" xfId="0" applyBorder="1" applyAlignment="1">
      <alignment horizontal="left" vertical="top" wrapText="1"/>
    </xf>
    <xf numFmtId="0" fontId="0" fillId="7" borderId="8" xfId="0" applyFill="1" applyBorder="1" applyAlignment="1">
      <alignment horizontal="left" vertical="top" wrapText="1"/>
    </xf>
    <xf numFmtId="0" fontId="15" fillId="10" borderId="8" xfId="0" applyFont="1" applyFill="1" applyBorder="1" applyAlignment="1">
      <alignment horizontal="left" vertical="top" wrapText="1"/>
    </xf>
    <xf numFmtId="2" fontId="15" fillId="10" borderId="8" xfId="0" applyNumberFormat="1" applyFont="1" applyFill="1" applyBorder="1" applyAlignment="1">
      <alignment horizontal="left" vertical="top" wrapText="1"/>
    </xf>
    <xf numFmtId="0" fontId="21" fillId="0" borderId="8" xfId="0" applyFont="1" applyBorder="1" applyAlignment="1">
      <alignment horizontal="left" vertical="top" wrapText="1"/>
    </xf>
    <xf numFmtId="0" fontId="12" fillId="0" borderId="8" xfId="0" applyFont="1" applyBorder="1" applyAlignment="1">
      <alignment horizontal="left" vertical="top" wrapText="1"/>
    </xf>
    <xf numFmtId="0" fontId="3" fillId="3" borderId="2" xfId="0" applyFont="1" applyFill="1" applyBorder="1" applyAlignment="1">
      <alignment horizontal="left" indent="1"/>
    </xf>
    <xf numFmtId="0" fontId="3" fillId="5" borderId="18" xfId="0" applyFont="1" applyFill="1" applyBorder="1" applyAlignment="1">
      <alignment horizontal="left" vertical="top" wrapText="1"/>
    </xf>
    <xf numFmtId="0" fontId="12" fillId="10" borderId="8" xfId="0" applyFont="1" applyFill="1" applyBorder="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6" fillId="0" borderId="21" xfId="4" applyFont="1" applyBorder="1" applyAlignment="1">
      <alignment vertical="top" wrapText="1"/>
    </xf>
    <xf numFmtId="0" fontId="6" fillId="0" borderId="8" xfId="4" applyFont="1" applyBorder="1" applyAlignment="1">
      <alignment horizontal="left" vertical="top" wrapText="1"/>
    </xf>
    <xf numFmtId="0" fontId="6" fillId="0" borderId="8" xfId="6" applyFont="1" applyBorder="1" applyAlignment="1">
      <alignment horizontal="left" vertical="top" wrapText="1"/>
    </xf>
    <xf numFmtId="0" fontId="12" fillId="0" borderId="8" xfId="6" applyFont="1" applyBorder="1" applyAlignment="1">
      <alignment horizontal="left" vertical="top" wrapText="1"/>
    </xf>
    <xf numFmtId="0" fontId="21" fillId="0" borderId="8" xfId="6" applyFont="1" applyBorder="1" applyAlignment="1">
      <alignment horizontal="left" vertical="top" wrapText="1"/>
    </xf>
    <xf numFmtId="0" fontId="6" fillId="0" borderId="8" xfId="6" applyFont="1" applyBorder="1" applyAlignment="1" applyProtection="1">
      <alignment horizontal="left" vertical="top" wrapText="1"/>
      <protection locked="0"/>
    </xf>
    <xf numFmtId="0" fontId="6" fillId="0" borderId="8" xfId="7" applyFont="1" applyFill="1" applyBorder="1" applyAlignment="1" applyProtection="1">
      <alignment vertical="top" wrapText="1"/>
      <protection locked="0"/>
    </xf>
    <xf numFmtId="0" fontId="6" fillId="10" borderId="8" xfId="0" applyFont="1" applyFill="1" applyBorder="1" applyAlignment="1">
      <alignment horizontal="left" vertical="top" wrapText="1"/>
    </xf>
    <xf numFmtId="0" fontId="6" fillId="7" borderId="8" xfId="2" applyFill="1" applyBorder="1" applyAlignment="1" applyProtection="1">
      <alignment vertical="top" wrapText="1"/>
      <protection locked="0"/>
    </xf>
    <xf numFmtId="0" fontId="6" fillId="9" borderId="8" xfId="0" applyFont="1" applyFill="1" applyBorder="1" applyAlignment="1" applyProtection="1">
      <alignment horizontal="left" vertical="top" wrapText="1"/>
      <protection locked="0"/>
    </xf>
    <xf numFmtId="0" fontId="0" fillId="8" borderId="19" xfId="0" applyFill="1" applyBorder="1" applyAlignment="1">
      <alignment wrapText="1"/>
    </xf>
    <xf numFmtId="0" fontId="12" fillId="4" borderId="0" xfId="0" applyFont="1" applyFill="1" applyProtection="1">
      <protection locked="0"/>
    </xf>
    <xf numFmtId="0" fontId="0" fillId="7" borderId="0" xfId="0" applyFill="1" applyAlignment="1">
      <alignment wrapText="1"/>
    </xf>
    <xf numFmtId="0" fontId="0" fillId="0" borderId="0" xfId="0" applyAlignment="1">
      <alignment wrapText="1"/>
    </xf>
    <xf numFmtId="0" fontId="12" fillId="0" borderId="0" xfId="0" applyFont="1" applyProtection="1">
      <protection locked="0"/>
    </xf>
    <xf numFmtId="0" fontId="3" fillId="5" borderId="20" xfId="0" applyFont="1" applyFill="1" applyBorder="1" applyAlignment="1">
      <alignment horizontal="left" vertical="top" wrapText="1"/>
    </xf>
    <xf numFmtId="0" fontId="3" fillId="5" borderId="12" xfId="0" applyFont="1" applyFill="1" applyBorder="1" applyAlignment="1" applyProtection="1">
      <alignment horizontal="left" vertical="top" wrapText="1"/>
      <protection locked="0"/>
    </xf>
    <xf numFmtId="0" fontId="6" fillId="0" borderId="0" xfId="0" applyFont="1" applyAlignment="1">
      <alignment horizontal="left"/>
    </xf>
    <xf numFmtId="0" fontId="3" fillId="5" borderId="8" xfId="0" applyFont="1" applyFill="1" applyBorder="1" applyAlignment="1" applyProtection="1">
      <alignment horizontal="left" vertical="top" wrapText="1"/>
      <protection locked="0"/>
    </xf>
    <xf numFmtId="0" fontId="6" fillId="7" borderId="0" xfId="0" applyFont="1" applyFill="1" applyAlignment="1">
      <alignment horizontal="left"/>
    </xf>
    <xf numFmtId="0" fontId="3" fillId="2" borderId="11" xfId="0" applyFont="1" applyFill="1" applyBorder="1" applyAlignment="1">
      <alignment horizontal="left" vertical="top" wrapText="1"/>
    </xf>
    <xf numFmtId="0" fontId="6" fillId="4" borderId="0" xfId="0" applyFont="1" applyFill="1" applyAlignment="1">
      <alignment horizontal="left" vertical="top" wrapText="1"/>
    </xf>
    <xf numFmtId="10" fontId="6" fillId="0" borderId="8" xfId="0" applyNumberFormat="1" applyFont="1" applyBorder="1" applyAlignment="1">
      <alignment horizontal="left" vertical="top" wrapText="1"/>
    </xf>
    <xf numFmtId="0" fontId="6" fillId="0" borderId="8" xfId="7" applyFont="1" applyFill="1" applyBorder="1" applyAlignment="1" applyProtection="1">
      <alignment horizontal="left" vertical="top" wrapText="1"/>
    </xf>
    <xf numFmtId="10" fontId="6" fillId="0" borderId="8" xfId="7" applyNumberFormat="1" applyFont="1" applyFill="1" applyBorder="1" applyAlignment="1" applyProtection="1">
      <alignment horizontal="left" vertical="top" wrapText="1"/>
    </xf>
    <xf numFmtId="0" fontId="3" fillId="12" borderId="8" xfId="0" applyFont="1" applyFill="1" applyBorder="1" applyAlignment="1">
      <alignment horizontal="left" vertical="top" wrapText="1"/>
    </xf>
    <xf numFmtId="0" fontId="3" fillId="12" borderId="8" xfId="8" applyFont="1" applyFill="1" applyBorder="1" applyAlignment="1">
      <alignment horizontal="left" vertical="top" wrapText="1"/>
    </xf>
    <xf numFmtId="0" fontId="21" fillId="0" borderId="8" xfId="6" quotePrefix="1" applyFont="1" applyBorder="1" applyAlignment="1">
      <alignment horizontal="left" vertical="top" wrapText="1"/>
    </xf>
    <xf numFmtId="0" fontId="12" fillId="8" borderId="0" xfId="0" applyFont="1" applyFill="1" applyAlignment="1">
      <alignment vertical="top" wrapText="1"/>
    </xf>
    <xf numFmtId="0" fontId="21" fillId="0" borderId="0" xfId="0" applyFont="1" applyAlignment="1">
      <alignment horizontal="left" vertical="top" wrapText="1"/>
    </xf>
    <xf numFmtId="0" fontId="21" fillId="7" borderId="0" xfId="0" applyFont="1" applyFill="1" applyAlignment="1">
      <alignment horizontal="left" vertical="top" wrapText="1"/>
    </xf>
    <xf numFmtId="0" fontId="12" fillId="0" borderId="0" xfId="0" applyFont="1"/>
    <xf numFmtId="0" fontId="12" fillId="0" borderId="0" xfId="0" applyFont="1" applyAlignment="1">
      <alignment horizontal="left" vertical="top" wrapText="1"/>
    </xf>
    <xf numFmtId="0" fontId="3" fillId="4" borderId="23" xfId="0" applyFont="1" applyFill="1" applyBorder="1" applyAlignment="1">
      <alignment vertical="center"/>
    </xf>
    <xf numFmtId="0" fontId="3" fillId="4" borderId="22" xfId="0" applyFont="1" applyFill="1" applyBorder="1" applyAlignment="1">
      <alignment vertical="center"/>
    </xf>
    <xf numFmtId="0" fontId="6" fillId="7" borderId="23" xfId="0" applyFont="1" applyFill="1" applyBorder="1" applyAlignment="1">
      <alignment vertical="center"/>
    </xf>
    <xf numFmtId="2" fontId="3" fillId="0" borderId="22" xfId="0" applyNumberFormat="1" applyFont="1" applyBorder="1" applyAlignment="1">
      <alignment horizontal="center" vertical="center"/>
    </xf>
    <xf numFmtId="0" fontId="3" fillId="2" borderId="22" xfId="0" applyFont="1" applyFill="1" applyBorder="1" applyProtection="1">
      <protection locked="0"/>
    </xf>
    <xf numFmtId="0" fontId="6" fillId="0" borderId="0" xfId="0" applyFont="1" applyAlignment="1">
      <alignment horizontal="left" vertical="top" wrapText="1"/>
    </xf>
    <xf numFmtId="0" fontId="6" fillId="0" borderId="20" xfId="0" applyFont="1" applyBorder="1" applyAlignment="1" applyProtection="1">
      <alignment horizontal="left" vertical="top" wrapText="1"/>
      <protection locked="0"/>
    </xf>
    <xf numFmtId="0" fontId="12" fillId="0" borderId="8" xfId="0" applyFont="1" applyBorder="1" applyAlignment="1" applyProtection="1">
      <alignment vertical="top"/>
      <protection locked="0"/>
    </xf>
    <xf numFmtId="0" fontId="12" fillId="0" borderId="8" xfId="0" applyFont="1" applyBorder="1" applyAlignment="1" applyProtection="1">
      <alignment vertical="top" wrapText="1"/>
      <protection locked="0"/>
    </xf>
    <xf numFmtId="0" fontId="6" fillId="0" borderId="0" xfId="0" applyFont="1" applyAlignment="1">
      <alignment horizontal="left" vertical="top" wrapText="1"/>
    </xf>
    <xf numFmtId="0" fontId="27" fillId="0" borderId="8" xfId="0" applyFont="1" applyBorder="1" applyAlignment="1">
      <alignment horizontal="left" vertical="top" wrapText="1"/>
    </xf>
    <xf numFmtId="0" fontId="6" fillId="0" borderId="8" xfId="5" applyBorder="1" applyAlignment="1" applyProtection="1">
      <alignment horizontal="left" vertical="top" wrapText="1"/>
      <protection locked="0"/>
    </xf>
    <xf numFmtId="0" fontId="6" fillId="0" borderId="0" xfId="0" applyFont="1" applyAlignment="1">
      <alignment horizontal="left" vertical="top" wrapText="1"/>
    </xf>
    <xf numFmtId="0" fontId="12" fillId="8" borderId="0" xfId="0" applyFont="1" applyFill="1"/>
    <xf numFmtId="0" fontId="12" fillId="8" borderId="0" xfId="2" applyFont="1" applyFill="1" applyAlignment="1">
      <alignment horizontal="left" vertical="top" wrapText="1"/>
    </xf>
    <xf numFmtId="10" fontId="6" fillId="0" borderId="8" xfId="2" applyNumberFormat="1" applyBorder="1" applyAlignment="1">
      <alignment horizontal="left" vertical="top" wrapText="1"/>
    </xf>
    <xf numFmtId="0" fontId="6" fillId="0" borderId="0" xfId="0" applyFont="1" applyAlignment="1">
      <alignment horizontal="left" vertical="top" wrapText="1"/>
    </xf>
    <xf numFmtId="0" fontId="0" fillId="0" borderId="0" xfId="0" applyFont="1" applyFill="1" applyBorder="1" applyAlignment="1"/>
    <xf numFmtId="14" fontId="0" fillId="0" borderId="0" xfId="0" applyNumberFormat="1" applyFont="1" applyFill="1" applyBorder="1" applyAlignment="1"/>
    <xf numFmtId="0" fontId="30" fillId="14" borderId="16" xfId="0" applyFont="1" applyFill="1" applyBorder="1" applyAlignment="1">
      <alignment wrapText="1"/>
    </xf>
    <xf numFmtId="0" fontId="30" fillId="14" borderId="12" xfId="0" applyFont="1" applyFill="1" applyBorder="1" applyAlignment="1">
      <alignment wrapText="1"/>
    </xf>
    <xf numFmtId="0" fontId="3" fillId="4" borderId="24" xfId="0" applyFont="1" applyFill="1" applyBorder="1" applyAlignment="1">
      <alignment horizontal="left" indent="1"/>
    </xf>
    <xf numFmtId="0" fontId="3" fillId="4" borderId="25" xfId="0" applyFont="1" applyFill="1" applyBorder="1" applyAlignment="1">
      <alignment vertical="center"/>
    </xf>
    <xf numFmtId="0" fontId="3" fillId="4" borderId="26" xfId="0" applyFont="1" applyFill="1" applyBorder="1" applyAlignment="1">
      <alignment vertical="center"/>
    </xf>
    <xf numFmtId="0" fontId="0" fillId="0" borderId="27" xfId="0" applyBorder="1" applyAlignment="1">
      <alignment horizontal="center" vertical="center" wrapText="1"/>
    </xf>
    <xf numFmtId="0" fontId="3" fillId="2" borderId="28" xfId="0" applyFont="1" applyFill="1" applyBorder="1" applyAlignment="1">
      <alignment horizontal="left" vertical="center" indent="1"/>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0" borderId="28" xfId="0" applyFont="1" applyBorder="1" applyAlignment="1">
      <alignment horizontal="left" vertical="top" indent="1"/>
    </xf>
    <xf numFmtId="0" fontId="21" fillId="0" borderId="31" xfId="0" applyFont="1" applyBorder="1" applyAlignment="1">
      <alignment horizontal="left" vertical="top"/>
    </xf>
    <xf numFmtId="0" fontId="6" fillId="0" borderId="30" xfId="0" applyFont="1" applyBorder="1" applyAlignment="1" applyProtection="1">
      <alignment horizontal="left" vertical="top" wrapText="1"/>
      <protection locked="0"/>
    </xf>
    <xf numFmtId="164" fontId="21" fillId="0" borderId="31" xfId="0" applyNumberFormat="1" applyFont="1" applyBorder="1" applyAlignment="1">
      <alignment horizontal="left" vertical="top"/>
    </xf>
    <xf numFmtId="164" fontId="6" fillId="0" borderId="30" xfId="0" applyNumberFormat="1" applyFont="1" applyBorder="1" applyAlignment="1" applyProtection="1">
      <alignment horizontal="left" vertical="top" wrapText="1"/>
      <protection locked="0"/>
    </xf>
    <xf numFmtId="14" fontId="6" fillId="0" borderId="30" xfId="0" applyNumberFormat="1" applyFont="1" applyBorder="1" applyAlignment="1" applyProtection="1">
      <alignment horizontal="left" vertical="top" wrapText="1"/>
      <protection locked="0"/>
    </xf>
    <xf numFmtId="0" fontId="19" fillId="0" borderId="31" xfId="0" applyFont="1" applyBorder="1" applyAlignment="1">
      <alignment horizontal="left" vertical="top"/>
    </xf>
    <xf numFmtId="0" fontId="21" fillId="0" borderId="31" xfId="0" applyFont="1" applyBorder="1" applyAlignment="1">
      <alignment horizontal="left" vertical="top" wrapText="1"/>
    </xf>
    <xf numFmtId="165" fontId="21" fillId="0" borderId="31" xfId="0" applyNumberFormat="1" applyFont="1" applyBorder="1" applyAlignment="1">
      <alignment horizontal="left" vertical="top" wrapText="1"/>
    </xf>
    <xf numFmtId="165" fontId="6" fillId="0" borderId="30" xfId="0" applyNumberFormat="1" applyFont="1" applyBorder="1" applyAlignment="1" applyProtection="1">
      <alignment horizontal="left" vertical="top" wrapText="1"/>
      <protection locked="0"/>
    </xf>
    <xf numFmtId="0" fontId="18" fillId="0" borderId="30" xfId="1" applyBorder="1" applyAlignment="1" applyProtection="1">
      <alignment horizontal="left" vertical="top"/>
      <protection locked="0"/>
    </xf>
    <xf numFmtId="0" fontId="0" fillId="5" borderId="28" xfId="0" applyFill="1" applyBorder="1" applyAlignment="1">
      <alignment vertical="center"/>
    </xf>
    <xf numFmtId="0" fontId="0" fillId="5" borderId="29" xfId="0" applyFill="1" applyBorder="1" applyAlignment="1">
      <alignment vertical="center"/>
    </xf>
    <xf numFmtId="0" fontId="0" fillId="5" borderId="30" xfId="0" applyFill="1" applyBorder="1" applyAlignment="1">
      <alignment vertical="center"/>
    </xf>
    <xf numFmtId="0" fontId="21" fillId="0" borderId="31" xfId="0" applyFont="1" applyBorder="1" applyAlignment="1">
      <alignment vertical="top" wrapText="1"/>
    </xf>
    <xf numFmtId="165" fontId="21" fillId="0" borderId="31" xfId="0" applyNumberFormat="1" applyFont="1" applyBorder="1" applyAlignment="1">
      <alignment vertical="top" wrapText="1"/>
    </xf>
    <xf numFmtId="0" fontId="3" fillId="2" borderId="29" xfId="0" applyFont="1" applyFill="1" applyBorder="1"/>
    <xf numFmtId="0" fontId="3" fillId="2" borderId="30" xfId="0" applyFont="1" applyFill="1" applyBorder="1"/>
    <xf numFmtId="0" fontId="3" fillId="7" borderId="24" xfId="0" applyFont="1" applyFill="1" applyBorder="1" applyAlignment="1">
      <alignment vertical="center"/>
    </xf>
    <xf numFmtId="0" fontId="3" fillId="7" borderId="25" xfId="0" applyFont="1" applyFill="1" applyBorder="1" applyAlignment="1">
      <alignment vertical="center"/>
    </xf>
    <xf numFmtId="0" fontId="3" fillId="7" borderId="32" xfId="0" applyFont="1" applyFill="1" applyBorder="1" applyAlignment="1">
      <alignment vertical="center"/>
    </xf>
    <xf numFmtId="0" fontId="0" fillId="7" borderId="33" xfId="0" applyFill="1" applyBorder="1"/>
    <xf numFmtId="0" fontId="0" fillId="7" borderId="34" xfId="0" applyFill="1" applyBorder="1"/>
    <xf numFmtId="0" fontId="0" fillId="7" borderId="35" xfId="0" applyFill="1" applyBorder="1"/>
    <xf numFmtId="0" fontId="3" fillId="5" borderId="33" xfId="0" applyFont="1" applyFill="1" applyBorder="1" applyAlignment="1">
      <alignment vertical="center"/>
    </xf>
    <xf numFmtId="0" fontId="3" fillId="5" borderId="34" xfId="0" applyFont="1" applyFill="1" applyBorder="1" applyAlignment="1">
      <alignment vertical="center"/>
    </xf>
    <xf numFmtId="0" fontId="3" fillId="5" borderId="35"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38" xfId="0" applyFont="1" applyFill="1" applyBorder="1" applyAlignment="1">
      <alignment vertical="center"/>
    </xf>
    <xf numFmtId="0" fontId="6" fillId="5" borderId="39" xfId="0" applyFont="1" applyFill="1" applyBorder="1" applyAlignment="1">
      <alignment vertical="center"/>
    </xf>
    <xf numFmtId="0" fontId="0" fillId="5" borderId="31" xfId="0" applyFill="1" applyBorder="1" applyAlignment="1">
      <alignment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3" fillId="7" borderId="42" xfId="0" applyFont="1" applyFill="1" applyBorder="1" applyAlignment="1">
      <alignment vertical="center"/>
    </xf>
    <xf numFmtId="0" fontId="3" fillId="7" borderId="43" xfId="0" applyFont="1" applyFill="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3" fillId="2" borderId="28" xfId="0" applyFont="1" applyFill="1" applyBorder="1"/>
    <xf numFmtId="0" fontId="3" fillId="2" borderId="31" xfId="0" applyFont="1" applyFill="1" applyBorder="1"/>
    <xf numFmtId="0" fontId="3" fillId="5" borderId="28" xfId="0" applyFont="1" applyFill="1" applyBorder="1" applyAlignment="1">
      <alignment horizontal="left" vertical="center" indent="1"/>
    </xf>
    <xf numFmtId="0" fontId="3" fillId="5" borderId="29" xfId="0" applyFont="1" applyFill="1" applyBorder="1" applyAlignment="1">
      <alignment vertical="center"/>
    </xf>
    <xf numFmtId="0" fontId="3" fillId="5" borderId="31" xfId="0" applyFont="1" applyFill="1" applyBorder="1" applyAlignment="1">
      <alignment vertical="center"/>
    </xf>
    <xf numFmtId="0" fontId="6" fillId="0" borderId="24" xfId="0" applyFont="1" applyBorder="1" applyAlignment="1">
      <alignment horizontal="left" vertical="top" indent="1"/>
    </xf>
    <xf numFmtId="0" fontId="19" fillId="0" borderId="46" xfId="0" applyFont="1" applyBorder="1" applyAlignment="1">
      <alignment vertical="top"/>
    </xf>
    <xf numFmtId="0" fontId="19" fillId="0" borderId="47" xfId="0" applyFont="1" applyBorder="1" applyAlignment="1">
      <alignment vertical="top"/>
    </xf>
    <xf numFmtId="0" fontId="3" fillId="5" borderId="48" xfId="0" applyFont="1" applyFill="1" applyBorder="1" applyAlignment="1">
      <alignment vertical="center"/>
    </xf>
    <xf numFmtId="0" fontId="3" fillId="6" borderId="49" xfId="0" applyFont="1" applyFill="1" applyBorder="1" applyAlignment="1">
      <alignment vertical="top"/>
    </xf>
    <xf numFmtId="0" fontId="3" fillId="6" borderId="46" xfId="0" applyFont="1" applyFill="1" applyBorder="1" applyAlignment="1">
      <alignment vertical="top"/>
    </xf>
    <xf numFmtId="0" fontId="3" fillId="6" borderId="47" xfId="0" applyFont="1" applyFill="1" applyBorder="1" applyAlignment="1">
      <alignment vertical="top"/>
    </xf>
    <xf numFmtId="0" fontId="6" fillId="0" borderId="49" xfId="0" applyFont="1" applyBorder="1" applyAlignment="1">
      <alignment vertical="top"/>
    </xf>
    <xf numFmtId="0" fontId="6" fillId="0" borderId="46" xfId="0" applyFont="1" applyBorder="1" applyAlignment="1">
      <alignment vertical="top"/>
    </xf>
    <xf numFmtId="0" fontId="6" fillId="0" borderId="47" xfId="0" applyFont="1" applyBorder="1" applyAlignment="1">
      <alignment vertical="top"/>
    </xf>
    <xf numFmtId="0" fontId="3" fillId="6" borderId="48" xfId="0" applyFont="1" applyFill="1" applyBorder="1" applyAlignment="1">
      <alignment vertical="top"/>
    </xf>
    <xf numFmtId="0" fontId="3" fillId="6" borderId="50" xfId="0" applyFont="1" applyFill="1" applyBorder="1" applyAlignment="1">
      <alignment vertical="top"/>
    </xf>
    <xf numFmtId="0" fontId="3" fillId="6" borderId="51" xfId="0" applyFont="1" applyFill="1" applyBorder="1" applyAlignment="1">
      <alignment vertical="top"/>
    </xf>
    <xf numFmtId="0" fontId="6" fillId="0" borderId="48" xfId="0" applyFont="1" applyBorder="1" applyAlignment="1">
      <alignment vertical="top"/>
    </xf>
    <xf numFmtId="0" fontId="6" fillId="0" borderId="50" xfId="0" applyFont="1" applyBorder="1" applyAlignment="1">
      <alignment vertical="top"/>
    </xf>
    <xf numFmtId="0" fontId="6" fillId="0" borderId="51" xfId="0" applyFont="1" applyBorder="1" applyAlignment="1">
      <alignment vertical="top"/>
    </xf>
    <xf numFmtId="0" fontId="22" fillId="6" borderId="52" xfId="0" applyFont="1" applyFill="1" applyBorder="1" applyAlignment="1">
      <alignment vertical="top"/>
    </xf>
    <xf numFmtId="0" fontId="3" fillId="6" borderId="53" xfId="0" applyFont="1" applyFill="1" applyBorder="1" applyAlignment="1">
      <alignment vertical="top"/>
    </xf>
    <xf numFmtId="0" fontId="3" fillId="6" borderId="54" xfId="0" applyFont="1" applyFill="1" applyBorder="1" applyAlignment="1">
      <alignment vertical="top"/>
    </xf>
    <xf numFmtId="0" fontId="3" fillId="2" borderId="48" xfId="0" applyFont="1" applyFill="1" applyBorder="1"/>
    <xf numFmtId="0" fontId="3" fillId="2" borderId="50" xfId="0" applyFont="1" applyFill="1" applyBorder="1"/>
    <xf numFmtId="0" fontId="3" fillId="5" borderId="55" xfId="0" applyFont="1" applyFill="1" applyBorder="1" applyAlignment="1">
      <alignment vertical="top" wrapText="1"/>
    </xf>
    <xf numFmtId="0" fontId="3" fillId="12" borderId="56" xfId="0" applyFont="1" applyFill="1" applyBorder="1" applyAlignment="1">
      <alignment vertical="top" wrapText="1"/>
    </xf>
    <xf numFmtId="0" fontId="3" fillId="5" borderId="57" xfId="0" applyFont="1" applyFill="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xf numFmtId="0" fontId="6" fillId="0" borderId="55" xfId="0" applyFont="1" applyBorder="1" applyAlignment="1" applyProtection="1">
      <alignment vertical="top" wrapText="1"/>
      <protection locked="0"/>
    </xf>
    <xf numFmtId="0" fontId="6" fillId="0" borderId="58" xfId="0" applyFont="1" applyBorder="1" applyAlignment="1" applyProtection="1">
      <alignment horizontal="left" vertical="top" wrapText="1"/>
      <protection locked="0"/>
    </xf>
    <xf numFmtId="0" fontId="0" fillId="0" borderId="55"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6" fillId="7" borderId="55" xfId="0" applyFont="1" applyFill="1" applyBorder="1" applyAlignment="1">
      <alignment horizontal="left" vertical="top" wrapText="1"/>
    </xf>
    <xf numFmtId="0" fontId="3" fillId="0" borderId="55" xfId="0" applyFont="1" applyBorder="1" applyAlignment="1" applyProtection="1">
      <alignment horizontal="left" vertical="top" wrapText="1"/>
      <protection locked="0"/>
    </xf>
    <xf numFmtId="0" fontId="23" fillId="0" borderId="55" xfId="0" applyFont="1" applyBorder="1" applyAlignment="1">
      <alignment vertical="top" wrapText="1"/>
    </xf>
    <xf numFmtId="0" fontId="21" fillId="0" borderId="55" xfId="0" applyFont="1" applyBorder="1" applyAlignment="1">
      <alignment vertical="top" wrapText="1"/>
    </xf>
    <xf numFmtId="0" fontId="6" fillId="0" borderId="55" xfId="0" applyFont="1" applyBorder="1" applyAlignment="1">
      <alignment vertical="top" wrapText="1"/>
    </xf>
    <xf numFmtId="0" fontId="6" fillId="7" borderId="55" xfId="5" applyFill="1" applyBorder="1" applyAlignment="1">
      <alignment vertical="top" wrapText="1"/>
    </xf>
    <xf numFmtId="0" fontId="12" fillId="4" borderId="47" xfId="0" applyFont="1" applyFill="1" applyBorder="1" applyAlignment="1">
      <alignment vertical="center"/>
    </xf>
    <xf numFmtId="0" fontId="3" fillId="2" borderId="46" xfId="0" applyFont="1" applyFill="1" applyBorder="1" applyProtection="1">
      <protection locked="0"/>
    </xf>
    <xf numFmtId="0" fontId="3" fillId="5" borderId="56" xfId="0" applyFont="1" applyFill="1" applyBorder="1" applyAlignment="1">
      <alignment vertical="top" wrapText="1"/>
    </xf>
    <xf numFmtId="0" fontId="3" fillId="12" borderId="56" xfId="0" applyFont="1" applyFill="1" applyBorder="1" applyAlignment="1">
      <alignment horizontal="left" vertical="top" wrapText="1"/>
    </xf>
    <xf numFmtId="0" fontId="6" fillId="11" borderId="57" xfId="0" applyFont="1" applyFill="1" applyBorder="1" applyAlignment="1" applyProtection="1">
      <alignment horizontal="left" vertical="top" wrapText="1"/>
      <protection locked="0"/>
    </xf>
    <xf numFmtId="0" fontId="0" fillId="11" borderId="57" xfId="0" applyFill="1" applyBorder="1" applyAlignment="1">
      <alignment horizontal="left" vertical="top" wrapText="1"/>
    </xf>
    <xf numFmtId="0" fontId="6" fillId="11" borderId="57" xfId="0" applyFont="1" applyFill="1" applyBorder="1" applyAlignment="1">
      <alignment horizontal="left" vertical="top" wrapText="1"/>
    </xf>
    <xf numFmtId="0" fontId="3" fillId="8" borderId="56" xfId="0" applyFont="1" applyFill="1" applyBorder="1" applyAlignment="1">
      <alignment vertical="top" wrapText="1"/>
    </xf>
    <xf numFmtId="0" fontId="6" fillId="0" borderId="46"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59" xfId="0" applyFont="1" applyBorder="1" applyAlignment="1" applyProtection="1">
      <alignment horizontal="left" vertical="top" wrapText="1"/>
      <protection locked="0"/>
    </xf>
    <xf numFmtId="0" fontId="3" fillId="5" borderId="55" xfId="0" applyFont="1" applyFill="1" applyBorder="1" applyAlignment="1">
      <alignment horizontal="left" vertical="center" wrapText="1"/>
    </xf>
    <xf numFmtId="166" fontId="0" fillId="0" borderId="55" xfId="0" applyNumberFormat="1" applyBorder="1" applyAlignment="1">
      <alignment horizontal="left" vertical="top"/>
    </xf>
    <xf numFmtId="14" fontId="0" fillId="0" borderId="48" xfId="0" applyNumberFormat="1" applyBorder="1" applyAlignment="1">
      <alignment horizontal="left" vertical="top"/>
    </xf>
    <xf numFmtId="49" fontId="6" fillId="0" borderId="55" xfId="0" applyNumberFormat="1" applyFont="1" applyBorder="1" applyAlignment="1">
      <alignment horizontal="left" vertical="top"/>
    </xf>
    <xf numFmtId="0" fontId="6" fillId="0" borderId="55" xfId="0" applyFont="1" applyBorder="1" applyAlignment="1">
      <alignment horizontal="left" vertical="top"/>
    </xf>
    <xf numFmtId="14" fontId="0" fillId="0" borderId="55" xfId="0" applyNumberFormat="1" applyBorder="1" applyAlignment="1">
      <alignment horizontal="left" vertical="top"/>
    </xf>
    <xf numFmtId="0" fontId="0" fillId="0" borderId="55" xfId="0" applyBorder="1" applyAlignment="1">
      <alignment horizontal="left" vertical="top"/>
    </xf>
    <xf numFmtId="49" fontId="0" fillId="0" borderId="55" xfId="0" applyNumberFormat="1" applyBorder="1" applyAlignment="1">
      <alignment horizontal="left" vertical="top"/>
    </xf>
    <xf numFmtId="14" fontId="6" fillId="0" borderId="48" xfId="0" applyNumberFormat="1" applyFont="1" applyBorder="1" applyAlignment="1">
      <alignment horizontal="left" vertical="top"/>
    </xf>
    <xf numFmtId="0" fontId="12" fillId="10" borderId="60" xfId="0" applyFont="1" applyFill="1" applyBorder="1" applyAlignment="1">
      <alignment horizontal="left" vertical="top" wrapText="1"/>
    </xf>
    <xf numFmtId="49" fontId="6" fillId="0" borderId="55" xfId="0" applyNumberFormat="1" applyFont="1" applyBorder="1" applyAlignment="1">
      <alignment horizontal="left" vertical="top" wrapText="1"/>
    </xf>
    <xf numFmtId="0" fontId="29" fillId="13" borderId="60" xfId="0" applyFont="1" applyFill="1" applyBorder="1" applyAlignment="1">
      <alignment wrapText="1"/>
    </xf>
    <xf numFmtId="0" fontId="29" fillId="13" borderId="61" xfId="0" applyFont="1" applyFill="1" applyBorder="1" applyAlignment="1">
      <alignment wrapText="1"/>
    </xf>
    <xf numFmtId="0" fontId="5" fillId="7" borderId="19"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53" xfId="0" applyFont="1" applyBorder="1" applyAlignment="1">
      <alignment horizontal="left" vertical="top" wrapText="1"/>
    </xf>
    <xf numFmtId="0" fontId="6" fillId="0" borderId="54"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cellXfs>
  <cellStyles count="10">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3 2" xfId="9" xr:uid="{7B3146F3-7146-41F2-B0EF-AFF27C98CC42}"/>
    <cellStyle name="Normal 4" xfId="6" xr:uid="{00000000-0005-0000-0000-000006000000}"/>
    <cellStyle name="Normal 5" xfId="7" xr:uid="{00000000-0005-0000-0000-000007000000}"/>
    <cellStyle name="Normal 6" xfId="8" xr:uid="{700193E7-3B56-45FC-A951-7D1F4AD3B4EB}"/>
  </cellStyles>
  <dxfs count="116">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2722</xdr:colOff>
      <xdr:row>1</xdr:row>
      <xdr:rowOff>0</xdr:rowOff>
    </xdr:from>
    <xdr:to>
      <xdr:col>3</xdr:col>
      <xdr:colOff>2722</xdr:colOff>
      <xdr:row>7</xdr:row>
      <xdr:rowOff>2769</xdr:rowOff>
    </xdr:to>
    <xdr:pic>
      <xdr:nvPicPr>
        <xdr:cNvPr id="1058" name="Picture 1" descr="The official logo of the IRS" title="IRS Logo">
          <a:extLst>
            <a:ext uri="{FF2B5EF4-FFF2-40B4-BE49-F238E27FC236}">
              <a16:creationId xmlns:a16="http://schemas.microsoft.com/office/drawing/2014/main" id="{161CC1C9-6D96-4B7F-93B6-384E5A3F907B}"/>
            </a:ext>
          </a:extLst>
        </xdr:cNvPr>
        <xdr:cNvPicPr>
          <a:picLocks noChangeAspect="1"/>
        </xdr:cNvPicPr>
      </xdr:nvPicPr>
      <xdr:blipFill>
        <a:blip xmlns:r="http://schemas.openxmlformats.org/officeDocument/2006/relationships" r:embed="rId1"/>
        <a:srcRect/>
        <a:stretch>
          <a:fillRect/>
        </a:stretch>
      </xdr:blipFill>
      <xdr:spPr bwMode="auto">
        <a:xfrm>
          <a:off x="7515225" y="76200"/>
          <a:ext cx="1038225" cy="1038225"/>
        </a:xfrm>
        <a:prstGeom prst="rect">
          <a:avLst/>
        </a:prstGeom>
        <a:noFill/>
        <a:ln>
          <a:noFill/>
        </a:ln>
      </xdr:spPr>
    </xdr:pic>
    <xdr:clientData/>
  </xdr:twoCellAnchor>
  <xdr:twoCellAnchor editAs="oneCell">
    <xdr:from>
      <xdr:col>3</xdr:col>
      <xdr:colOff>0</xdr:colOff>
      <xdr:row>0</xdr:row>
      <xdr:rowOff>149225</xdr:rowOff>
    </xdr:from>
    <xdr:to>
      <xdr:col>3</xdr:col>
      <xdr:colOff>0</xdr:colOff>
      <xdr:row>7</xdr:row>
      <xdr:rowOff>29678</xdr:rowOff>
    </xdr:to>
    <xdr:pic>
      <xdr:nvPicPr>
        <xdr:cNvPr id="3" name="Picture 2" descr="The official logo of the IRS" title="IRS Logo">
          <a:extLst>
            <a:ext uri="{FF2B5EF4-FFF2-40B4-BE49-F238E27FC236}">
              <a16:creationId xmlns:a16="http://schemas.microsoft.com/office/drawing/2014/main" id="{14B41E86-123A-4CD9-A73D-750B13377BFC}"/>
            </a:ext>
          </a:extLst>
        </xdr:cNvPr>
        <xdr:cNvPicPr/>
      </xdr:nvPicPr>
      <xdr:blipFill>
        <a:blip xmlns:r="http://schemas.openxmlformats.org/officeDocument/2006/relationships" r:embed="rId1"/>
        <a:srcRect/>
        <a:stretch>
          <a:fillRect/>
        </a:stretch>
      </xdr:blipFill>
      <xdr:spPr bwMode="auto">
        <a:xfrm>
          <a:off x="7315200" y="28575"/>
          <a:ext cx="1186815" cy="1156970"/>
        </a:xfrm>
        <a:prstGeom prst="rect">
          <a:avLst/>
        </a:prstGeom>
        <a:noFill/>
        <a:ln>
          <a:noFill/>
        </a:ln>
      </xdr:spPr>
    </xdr:pic>
    <xdr:clientData/>
  </xdr:twoCellAnchor>
  <xdr:twoCellAnchor editAs="oneCell">
    <xdr:from>
      <xdr:col>3</xdr:col>
      <xdr:colOff>0</xdr:colOff>
      <xdr:row>0</xdr:row>
      <xdr:rowOff>57150</xdr:rowOff>
    </xdr:from>
    <xdr:to>
      <xdr:col>3</xdr:col>
      <xdr:colOff>0</xdr:colOff>
      <xdr:row>7</xdr:row>
      <xdr:rowOff>29933</xdr:rowOff>
    </xdr:to>
    <xdr:pic>
      <xdr:nvPicPr>
        <xdr:cNvPr id="4" name="Picture 3" descr="The official logo of the IRS" title="IRS Logo">
          <a:extLst>
            <a:ext uri="{FF2B5EF4-FFF2-40B4-BE49-F238E27FC236}">
              <a16:creationId xmlns:a16="http://schemas.microsoft.com/office/drawing/2014/main" id="{3CC5963E-C6C4-4B97-8EAA-F87AE8941AC3}"/>
            </a:ext>
          </a:extLst>
        </xdr:cNvPr>
        <xdr:cNvPicPr/>
      </xdr:nvPicPr>
      <xdr:blipFill>
        <a:blip xmlns:r="http://schemas.openxmlformats.org/officeDocument/2006/relationships" r:embed="rId1"/>
        <a:srcRect/>
        <a:stretch>
          <a:fillRect/>
        </a:stretch>
      </xdr:blipFill>
      <xdr:spPr bwMode="auto">
        <a:xfrm>
          <a:off x="7362825" y="19050"/>
          <a:ext cx="1193053" cy="11664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388844</xdr:colOff>
      <xdr:row>7</xdr:row>
      <xdr:rowOff>118409</xdr:rowOff>
    </xdr:from>
    <xdr:to>
      <xdr:col>14</xdr:col>
      <xdr:colOff>84046</xdr:colOff>
      <xdr:row>22</xdr:row>
      <xdr:rowOff>112059</xdr:rowOff>
    </xdr:to>
    <xdr:pic>
      <xdr:nvPicPr>
        <xdr:cNvPr id="11054" name="Picture 1">
          <a:extLst>
            <a:ext uri="{FF2B5EF4-FFF2-40B4-BE49-F238E27FC236}">
              <a16:creationId xmlns:a16="http://schemas.microsoft.com/office/drawing/2014/main" id="{72DE3707-2452-41CF-999B-DFEA801F0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741" y="1238997"/>
          <a:ext cx="3981452" cy="2384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J41"/>
  <sheetViews>
    <sheetView showGridLines="0" zoomScale="89" zoomScaleNormal="89" zoomScaleSheetLayoutView="100" workbookViewId="0">
      <selection activeCell="E22" sqref="E22"/>
    </sheetView>
  </sheetViews>
  <sheetFormatPr defaultRowHeight="12.5" x14ac:dyDescent="0.25"/>
  <cols>
    <col min="2" max="2" width="16.1796875" customWidth="1"/>
    <col min="3" max="3" width="105.7265625" customWidth="1"/>
  </cols>
  <sheetData>
    <row r="1" spans="1:10" s="35" customFormat="1" ht="14.65" customHeight="1" x14ac:dyDescent="0.3">
      <c r="A1" s="130" t="s">
        <v>0</v>
      </c>
      <c r="B1" s="2"/>
      <c r="C1" s="36"/>
    </row>
    <row r="2" spans="1:10" ht="15.5" x14ac:dyDescent="0.35">
      <c r="A2" s="26" t="s">
        <v>1</v>
      </c>
      <c r="B2" s="1"/>
      <c r="C2" s="37"/>
    </row>
    <row r="3" spans="1:10" ht="14.65" customHeight="1" x14ac:dyDescent="0.25">
      <c r="A3" s="30" t="s">
        <v>2</v>
      </c>
      <c r="B3" s="29"/>
      <c r="C3" s="38"/>
    </row>
    <row r="4" spans="1:10" x14ac:dyDescent="0.25">
      <c r="A4" s="33" t="s">
        <v>3</v>
      </c>
      <c r="B4" s="2"/>
      <c r="C4" s="36"/>
    </row>
    <row r="5" spans="1:10" x14ac:dyDescent="0.25">
      <c r="A5" s="33" t="s">
        <v>4</v>
      </c>
      <c r="B5" s="2"/>
      <c r="C5" s="36"/>
    </row>
    <row r="6" spans="1:10" x14ac:dyDescent="0.25">
      <c r="A6" s="33" t="s">
        <v>5</v>
      </c>
      <c r="B6" s="2"/>
      <c r="C6" s="36"/>
    </row>
    <row r="7" spans="1:10" ht="13.75" customHeight="1" x14ac:dyDescent="0.25">
      <c r="A7" s="34" t="s">
        <v>6</v>
      </c>
      <c r="B7" s="2"/>
      <c r="C7" s="36"/>
    </row>
    <row r="8" spans="1:10" ht="19.75" customHeight="1" x14ac:dyDescent="0.3">
      <c r="A8" s="190" t="s">
        <v>7</v>
      </c>
      <c r="B8" s="191"/>
      <c r="C8" s="192"/>
    </row>
    <row r="9" spans="1:10" ht="12.75" customHeight="1" x14ac:dyDescent="0.25">
      <c r="A9" s="25" t="s">
        <v>8</v>
      </c>
      <c r="B9" s="3"/>
      <c r="C9" s="39"/>
    </row>
    <row r="10" spans="1:10" x14ac:dyDescent="0.25">
      <c r="A10" s="25" t="s">
        <v>9</v>
      </c>
      <c r="B10" s="3"/>
      <c r="C10" s="39"/>
    </row>
    <row r="11" spans="1:10" x14ac:dyDescent="0.25">
      <c r="A11" s="25" t="s">
        <v>10</v>
      </c>
      <c r="B11" s="3"/>
      <c r="C11" s="39"/>
    </row>
    <row r="12" spans="1:10" x14ac:dyDescent="0.25">
      <c r="A12" s="25" t="s">
        <v>11</v>
      </c>
      <c r="B12" s="3"/>
      <c r="C12" s="39"/>
    </row>
    <row r="13" spans="1:10" ht="19.75" customHeight="1" x14ac:dyDescent="0.25">
      <c r="A13" s="28" t="s">
        <v>12</v>
      </c>
      <c r="B13" s="4"/>
      <c r="C13" s="40"/>
    </row>
    <row r="14" spans="1:10" x14ac:dyDescent="0.25">
      <c r="C14" s="41"/>
      <c r="J14" s="193"/>
    </row>
    <row r="15" spans="1:10" ht="13" x14ac:dyDescent="0.25">
      <c r="A15" s="194" t="s">
        <v>13</v>
      </c>
      <c r="B15" s="195"/>
      <c r="C15" s="196"/>
    </row>
    <row r="16" spans="1:10" ht="13" x14ac:dyDescent="0.25">
      <c r="A16" s="197" t="s">
        <v>14</v>
      </c>
      <c r="B16" s="198"/>
      <c r="C16" s="199"/>
    </row>
    <row r="17" spans="1:3" ht="13" x14ac:dyDescent="0.25">
      <c r="A17" s="197" t="s">
        <v>15</v>
      </c>
      <c r="B17" s="198"/>
      <c r="C17" s="199"/>
    </row>
    <row r="18" spans="1:3" ht="13" x14ac:dyDescent="0.25">
      <c r="A18" s="197" t="s">
        <v>16</v>
      </c>
      <c r="B18" s="200"/>
      <c r="C18" s="201"/>
    </row>
    <row r="19" spans="1:3" ht="13" x14ac:dyDescent="0.25">
      <c r="A19" s="197" t="s">
        <v>17</v>
      </c>
      <c r="B19" s="198"/>
      <c r="C19" s="202"/>
    </row>
    <row r="20" spans="1:3" ht="13" x14ac:dyDescent="0.25">
      <c r="A20" s="197" t="s">
        <v>18</v>
      </c>
      <c r="B20" s="198"/>
      <c r="C20" s="202"/>
    </row>
    <row r="21" spans="1:3" ht="13" x14ac:dyDescent="0.25">
      <c r="A21" s="197" t="s">
        <v>19</v>
      </c>
      <c r="B21" s="198"/>
      <c r="C21" s="199"/>
    </row>
    <row r="22" spans="1:3" ht="13" x14ac:dyDescent="0.25">
      <c r="A22" s="197" t="s">
        <v>20</v>
      </c>
      <c r="B22" s="198"/>
      <c r="C22" s="199"/>
    </row>
    <row r="23" spans="1:3" ht="13" x14ac:dyDescent="0.25">
      <c r="A23" s="197" t="s">
        <v>21</v>
      </c>
      <c r="B23" s="198"/>
      <c r="C23" s="199"/>
    </row>
    <row r="24" spans="1:3" s="5" customFormat="1" ht="13" x14ac:dyDescent="0.25">
      <c r="A24" s="197" t="s">
        <v>22</v>
      </c>
      <c r="B24" s="203"/>
      <c r="C24" s="199"/>
    </row>
    <row r="25" spans="1:3" x14ac:dyDescent="0.25">
      <c r="C25" s="41"/>
    </row>
    <row r="26" spans="1:3" ht="13" x14ac:dyDescent="0.25">
      <c r="A26" s="194" t="s">
        <v>23</v>
      </c>
      <c r="B26" s="195"/>
      <c r="C26" s="196"/>
    </row>
    <row r="27" spans="1:3" ht="13" x14ac:dyDescent="0.25">
      <c r="A27" s="197" t="s">
        <v>24</v>
      </c>
      <c r="B27" s="204"/>
      <c r="C27" s="199"/>
    </row>
    <row r="28" spans="1:3" ht="13" x14ac:dyDescent="0.25">
      <c r="A28" s="197" t="s">
        <v>25</v>
      </c>
      <c r="B28" s="204"/>
      <c r="C28" s="199"/>
    </row>
    <row r="29" spans="1:3" ht="12.75" customHeight="1" x14ac:dyDescent="0.25">
      <c r="A29" s="197" t="s">
        <v>26</v>
      </c>
      <c r="B29" s="204"/>
      <c r="C29" s="199"/>
    </row>
    <row r="30" spans="1:3" ht="12.75" customHeight="1" x14ac:dyDescent="0.25">
      <c r="A30" s="197" t="s">
        <v>27</v>
      </c>
      <c r="B30" s="205"/>
      <c r="C30" s="206"/>
    </row>
    <row r="31" spans="1:3" ht="13" x14ac:dyDescent="0.25">
      <c r="A31" s="197" t="s">
        <v>28</v>
      </c>
      <c r="B31" s="204"/>
      <c r="C31" s="207"/>
    </row>
    <row r="32" spans="1:3" x14ac:dyDescent="0.25">
      <c r="A32" s="208"/>
      <c r="B32" s="209"/>
      <c r="C32" s="210"/>
    </row>
    <row r="33" spans="1:3" ht="13" x14ac:dyDescent="0.25">
      <c r="A33" s="197" t="s">
        <v>24</v>
      </c>
      <c r="B33" s="211"/>
      <c r="C33" s="199"/>
    </row>
    <row r="34" spans="1:3" ht="13" x14ac:dyDescent="0.25">
      <c r="A34" s="197" t="s">
        <v>25</v>
      </c>
      <c r="B34" s="211"/>
      <c r="C34" s="199"/>
    </row>
    <row r="35" spans="1:3" ht="13" x14ac:dyDescent="0.25">
      <c r="A35" s="197" t="s">
        <v>26</v>
      </c>
      <c r="B35" s="211"/>
      <c r="C35" s="199"/>
    </row>
    <row r="36" spans="1:3" ht="13" x14ac:dyDescent="0.25">
      <c r="A36" s="197" t="s">
        <v>27</v>
      </c>
      <c r="B36" s="212"/>
      <c r="C36" s="206"/>
    </row>
    <row r="37" spans="1:3" ht="13" x14ac:dyDescent="0.25">
      <c r="A37" s="197" t="s">
        <v>28</v>
      </c>
      <c r="B37" s="211"/>
      <c r="C37" s="199"/>
    </row>
    <row r="39" spans="1:3" x14ac:dyDescent="0.25">
      <c r="A39" s="27" t="s">
        <v>29</v>
      </c>
    </row>
    <row r="40" spans="1:3" x14ac:dyDescent="0.25">
      <c r="A40" s="27" t="s">
        <v>30</v>
      </c>
    </row>
    <row r="41" spans="1:3" x14ac:dyDescent="0.25">
      <c r="A41" s="27" t="s">
        <v>31</v>
      </c>
      <c r="C41" s="6"/>
    </row>
  </sheetData>
  <sheetProtection sort="0" autoFilter="0"/>
  <phoneticPr fontId="2" type="noConversion"/>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267E-91C5-435A-8A32-44F1D0F21367}">
  <sheetPr>
    <pageSetUpPr fitToPage="1"/>
  </sheetPr>
  <dimension ref="A1:D22"/>
  <sheetViews>
    <sheetView showGridLines="0" zoomScale="80" zoomScaleNormal="80" workbookViewId="0">
      <pane ySplit="1" topLeftCell="A15" activePane="bottomLeft" state="frozen"/>
      <selection pane="bottomLeft" activeCell="C7" sqref="C7"/>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259" t="s">
        <v>3235</v>
      </c>
      <c r="B1" s="260"/>
      <c r="C1" s="260"/>
      <c r="D1" s="260"/>
    </row>
    <row r="2" spans="1:4" ht="12.65" customHeight="1" x14ac:dyDescent="0.25">
      <c r="A2" s="286" t="s">
        <v>3236</v>
      </c>
      <c r="B2" s="286" t="s">
        <v>3259</v>
      </c>
      <c r="C2" s="286" t="s">
        <v>3238</v>
      </c>
      <c r="D2" s="286" t="s">
        <v>3260</v>
      </c>
    </row>
    <row r="3" spans="1:4" ht="54.65" customHeight="1" x14ac:dyDescent="0.25">
      <c r="A3" s="287">
        <v>5</v>
      </c>
      <c r="B3" s="294" t="s">
        <v>206</v>
      </c>
      <c r="C3" s="295" t="s">
        <v>3261</v>
      </c>
      <c r="D3" s="291">
        <v>44834</v>
      </c>
    </row>
    <row r="4" spans="1:4" ht="54.65" customHeight="1" x14ac:dyDescent="0.25">
      <c r="A4" s="287">
        <v>5</v>
      </c>
      <c r="B4" s="294" t="s">
        <v>230</v>
      </c>
      <c r="C4" s="295" t="s">
        <v>3261</v>
      </c>
      <c r="D4" s="291">
        <v>44834</v>
      </c>
    </row>
    <row r="5" spans="1:4" ht="54.65" customHeight="1" x14ac:dyDescent="0.25">
      <c r="A5" s="287">
        <v>5</v>
      </c>
      <c r="B5" s="294" t="s">
        <v>366</v>
      </c>
      <c r="C5" s="295" t="s">
        <v>3261</v>
      </c>
      <c r="D5" s="291">
        <v>44834</v>
      </c>
    </row>
    <row r="6" spans="1:4" ht="54.65" customHeight="1" x14ac:dyDescent="0.25">
      <c r="A6" s="287">
        <v>5</v>
      </c>
      <c r="B6" s="294" t="s">
        <v>3262</v>
      </c>
      <c r="C6" s="295" t="s">
        <v>3263</v>
      </c>
      <c r="D6" s="291">
        <v>44834</v>
      </c>
    </row>
    <row r="7" spans="1:4" ht="302.5" customHeight="1" x14ac:dyDescent="0.25">
      <c r="A7" s="287">
        <v>5</v>
      </c>
      <c r="B7" s="294" t="s">
        <v>3262</v>
      </c>
      <c r="C7" s="295" t="s">
        <v>3264</v>
      </c>
      <c r="D7" s="291">
        <v>44834</v>
      </c>
    </row>
    <row r="8" spans="1:4" ht="150" customHeight="1" x14ac:dyDescent="0.25">
      <c r="A8" s="287">
        <v>5</v>
      </c>
      <c r="B8" s="294" t="s">
        <v>3262</v>
      </c>
      <c r="C8" s="295" t="s">
        <v>3265</v>
      </c>
      <c r="D8" s="291">
        <v>44834</v>
      </c>
    </row>
    <row r="9" spans="1:4" ht="71.150000000000006" customHeight="1" x14ac:dyDescent="0.25">
      <c r="A9" s="287">
        <v>5</v>
      </c>
      <c r="B9" s="294" t="s">
        <v>3262</v>
      </c>
      <c r="C9" s="295" t="s">
        <v>3266</v>
      </c>
      <c r="D9" s="291">
        <v>44834</v>
      </c>
    </row>
    <row r="10" spans="1:4" ht="340.5" customHeight="1" x14ac:dyDescent="0.25">
      <c r="A10" s="287">
        <v>5</v>
      </c>
      <c r="B10" s="294" t="s">
        <v>3267</v>
      </c>
      <c r="C10" s="295" t="s">
        <v>3268</v>
      </c>
      <c r="D10" s="291">
        <v>44834</v>
      </c>
    </row>
    <row r="11" spans="1:4" ht="71.150000000000006" customHeight="1" x14ac:dyDescent="0.25">
      <c r="A11" s="287">
        <v>5</v>
      </c>
      <c r="B11" s="294" t="s">
        <v>3267</v>
      </c>
      <c r="C11" s="296" t="s">
        <v>3269</v>
      </c>
      <c r="D11" s="291">
        <v>44834</v>
      </c>
    </row>
    <row r="12" spans="1:4" ht="102" customHeight="1" x14ac:dyDescent="0.25">
      <c r="A12" s="287">
        <v>5</v>
      </c>
      <c r="B12" s="294" t="s">
        <v>3267</v>
      </c>
      <c r="C12" s="296" t="s">
        <v>3270</v>
      </c>
      <c r="D12" s="291">
        <v>44834</v>
      </c>
    </row>
    <row r="13" spans="1:4" ht="102" customHeight="1" x14ac:dyDescent="0.25">
      <c r="A13" s="287">
        <v>5</v>
      </c>
      <c r="B13" s="294" t="s">
        <v>3271</v>
      </c>
      <c r="C13" s="296" t="s">
        <v>3272</v>
      </c>
      <c r="D13" s="291">
        <v>44834</v>
      </c>
    </row>
    <row r="14" spans="1:4" ht="102" customHeight="1" x14ac:dyDescent="0.25">
      <c r="A14" s="287">
        <v>5</v>
      </c>
      <c r="B14" s="294" t="s">
        <v>3271</v>
      </c>
      <c r="C14" s="296" t="s">
        <v>3273</v>
      </c>
      <c r="D14" s="291">
        <v>44834</v>
      </c>
    </row>
    <row r="15" spans="1:4" ht="102" customHeight="1" x14ac:dyDescent="0.25">
      <c r="A15" s="287">
        <v>5</v>
      </c>
      <c r="B15" s="294" t="s">
        <v>3271</v>
      </c>
      <c r="C15" s="296" t="s">
        <v>3274</v>
      </c>
      <c r="D15" s="291">
        <v>44834</v>
      </c>
    </row>
    <row r="16" spans="1:4" x14ac:dyDescent="0.25">
      <c r="A16" s="287">
        <v>5</v>
      </c>
      <c r="B16" s="294" t="s">
        <v>1460</v>
      </c>
      <c r="C16" s="296" t="s">
        <v>3275</v>
      </c>
      <c r="D16" s="291">
        <v>44834</v>
      </c>
    </row>
    <row r="17" spans="1:4" x14ac:dyDescent="0.25">
      <c r="A17" s="287">
        <v>6</v>
      </c>
      <c r="B17" s="294" t="s">
        <v>1460</v>
      </c>
      <c r="C17" s="296" t="s">
        <v>3276</v>
      </c>
      <c r="D17" s="291">
        <v>45199</v>
      </c>
    </row>
    <row r="18" spans="1:4" x14ac:dyDescent="0.25">
      <c r="A18" s="287"/>
      <c r="B18" s="294"/>
      <c r="C18" s="296"/>
      <c r="D18" s="291"/>
    </row>
    <row r="19" spans="1:4" x14ac:dyDescent="0.25">
      <c r="A19" s="287"/>
      <c r="B19" s="294"/>
      <c r="C19" s="296"/>
      <c r="D19" s="291"/>
    </row>
    <row r="20" spans="1:4" x14ac:dyDescent="0.25">
      <c r="A20" s="287"/>
      <c r="B20" s="294"/>
      <c r="C20" s="296"/>
      <c r="D20" s="291"/>
    </row>
    <row r="21" spans="1:4" x14ac:dyDescent="0.25">
      <c r="A21" s="287"/>
      <c r="B21" s="294"/>
      <c r="C21" s="296"/>
      <c r="D21" s="291"/>
    </row>
    <row r="22" spans="1:4" x14ac:dyDescent="0.25">
      <c r="A22" s="287"/>
      <c r="B22" s="294"/>
      <c r="C22" s="296"/>
      <c r="D22" s="291"/>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548"/>
  <sheetViews>
    <sheetView zoomScale="80" zoomScaleNormal="80" workbookViewId="0">
      <selection sqref="A1:D548"/>
    </sheetView>
  </sheetViews>
  <sheetFormatPr defaultRowHeight="12.5" x14ac:dyDescent="0.25"/>
  <cols>
    <col min="1" max="1" width="10.54296875" customWidth="1"/>
    <col min="2" max="2" width="69.54296875" customWidth="1"/>
    <col min="3" max="3" width="9.26953125" customWidth="1"/>
    <col min="4" max="4" width="9.453125" bestFit="1" customWidth="1"/>
  </cols>
  <sheetData>
    <row r="1" spans="1:4" ht="14.5" x14ac:dyDescent="0.35">
      <c r="A1" s="297" t="s">
        <v>560</v>
      </c>
      <c r="B1" s="298" t="s">
        <v>557</v>
      </c>
      <c r="C1" s="298" t="s">
        <v>58</v>
      </c>
      <c r="D1" s="187">
        <v>45199</v>
      </c>
    </row>
    <row r="2" spans="1:4" ht="15.5" x14ac:dyDescent="0.35">
      <c r="A2" s="188" t="s">
        <v>3277</v>
      </c>
      <c r="B2" s="189" t="s">
        <v>3278</v>
      </c>
      <c r="C2" s="189">
        <v>6</v>
      </c>
      <c r="D2" s="186"/>
    </row>
    <row r="3" spans="1:4" ht="15.5" x14ac:dyDescent="0.35">
      <c r="A3" s="188" t="s">
        <v>427</v>
      </c>
      <c r="B3" s="189" t="s">
        <v>3279</v>
      </c>
      <c r="C3" s="189">
        <v>4</v>
      </c>
      <c r="D3" s="186"/>
    </row>
    <row r="4" spans="1:4" ht="15.5" x14ac:dyDescent="0.35">
      <c r="A4" s="188" t="s">
        <v>3280</v>
      </c>
      <c r="B4" s="189" t="s">
        <v>3281</v>
      </c>
      <c r="C4" s="189">
        <v>1</v>
      </c>
      <c r="D4" s="186"/>
    </row>
    <row r="5" spans="1:4" ht="15.5" x14ac:dyDescent="0.35">
      <c r="A5" s="188" t="s">
        <v>3282</v>
      </c>
      <c r="B5" s="189" t="s">
        <v>3283</v>
      </c>
      <c r="C5" s="189">
        <v>2</v>
      </c>
      <c r="D5" s="186"/>
    </row>
    <row r="6" spans="1:4" ht="15.5" x14ac:dyDescent="0.35">
      <c r="A6" s="188" t="s">
        <v>3284</v>
      </c>
      <c r="B6" s="189" t="s">
        <v>3285</v>
      </c>
      <c r="C6" s="189">
        <v>2</v>
      </c>
      <c r="D6" s="186"/>
    </row>
    <row r="7" spans="1:4" ht="15.5" x14ac:dyDescent="0.35">
      <c r="A7" s="188" t="s">
        <v>3286</v>
      </c>
      <c r="B7" s="189" t="s">
        <v>3287</v>
      </c>
      <c r="C7" s="189">
        <v>4</v>
      </c>
      <c r="D7" s="186"/>
    </row>
    <row r="8" spans="1:4" ht="15.5" x14ac:dyDescent="0.35">
      <c r="A8" s="188" t="s">
        <v>3288</v>
      </c>
      <c r="B8" s="189" t="s">
        <v>3289</v>
      </c>
      <c r="C8" s="189">
        <v>2</v>
      </c>
      <c r="D8" s="186"/>
    </row>
    <row r="9" spans="1:4" ht="15.5" x14ac:dyDescent="0.35">
      <c r="A9" s="188" t="s">
        <v>1578</v>
      </c>
      <c r="B9" s="189" t="s">
        <v>3290</v>
      </c>
      <c r="C9" s="189">
        <v>5</v>
      </c>
      <c r="D9" s="186"/>
    </row>
    <row r="10" spans="1:4" ht="15.5" x14ac:dyDescent="0.35">
      <c r="A10" s="188" t="s">
        <v>362</v>
      </c>
      <c r="B10" s="189" t="s">
        <v>3291</v>
      </c>
      <c r="C10" s="189">
        <v>5</v>
      </c>
      <c r="D10" s="186"/>
    </row>
    <row r="11" spans="1:4" ht="15.5" x14ac:dyDescent="0.35">
      <c r="A11" s="188" t="s">
        <v>346</v>
      </c>
      <c r="B11" s="189" t="s">
        <v>3292</v>
      </c>
      <c r="C11" s="189">
        <v>5</v>
      </c>
      <c r="D11" s="186"/>
    </row>
    <row r="12" spans="1:4" ht="15.5" x14ac:dyDescent="0.35">
      <c r="A12" s="188" t="s">
        <v>1214</v>
      </c>
      <c r="B12" s="189" t="s">
        <v>3293</v>
      </c>
      <c r="C12" s="189">
        <v>2</v>
      </c>
      <c r="D12" s="186"/>
    </row>
    <row r="13" spans="1:4" ht="15.5" x14ac:dyDescent="0.35">
      <c r="A13" s="188" t="s">
        <v>394</v>
      </c>
      <c r="B13" s="189" t="s">
        <v>3294</v>
      </c>
      <c r="C13" s="189">
        <v>5</v>
      </c>
      <c r="D13" s="186"/>
    </row>
    <row r="14" spans="1:4" ht="15.5" x14ac:dyDescent="0.35">
      <c r="A14" s="188" t="s">
        <v>384</v>
      </c>
      <c r="B14" s="189" t="s">
        <v>3295</v>
      </c>
      <c r="C14" s="189">
        <v>4</v>
      </c>
      <c r="D14" s="186"/>
    </row>
    <row r="15" spans="1:4" ht="15.5" x14ac:dyDescent="0.35">
      <c r="A15" s="188" t="s">
        <v>3296</v>
      </c>
      <c r="B15" s="189" t="s">
        <v>3297</v>
      </c>
      <c r="C15" s="189">
        <v>4</v>
      </c>
      <c r="D15" s="186"/>
    </row>
    <row r="16" spans="1:4" ht="15.5" x14ac:dyDescent="0.35">
      <c r="A16" s="188" t="s">
        <v>3298</v>
      </c>
      <c r="B16" s="189" t="s">
        <v>3299</v>
      </c>
      <c r="C16" s="189">
        <v>1</v>
      </c>
      <c r="D16" s="186"/>
    </row>
    <row r="17" spans="1:4" ht="15.5" x14ac:dyDescent="0.35">
      <c r="A17" s="188" t="s">
        <v>405</v>
      </c>
      <c r="B17" s="189" t="s">
        <v>3300</v>
      </c>
      <c r="C17" s="189">
        <v>5</v>
      </c>
      <c r="D17" s="186"/>
    </row>
    <row r="18" spans="1:4" ht="15.5" x14ac:dyDescent="0.35">
      <c r="A18" s="188" t="s">
        <v>3301</v>
      </c>
      <c r="B18" s="189" t="s">
        <v>3302</v>
      </c>
      <c r="C18" s="189">
        <v>8</v>
      </c>
      <c r="D18" s="186"/>
    </row>
    <row r="19" spans="1:4" ht="15.5" x14ac:dyDescent="0.35">
      <c r="A19" s="188" t="s">
        <v>3303</v>
      </c>
      <c r="B19" s="189" t="s">
        <v>3304</v>
      </c>
      <c r="C19" s="189">
        <v>1</v>
      </c>
      <c r="D19" s="186"/>
    </row>
    <row r="20" spans="1:4" ht="15.5" x14ac:dyDescent="0.35">
      <c r="A20" s="188" t="s">
        <v>3305</v>
      </c>
      <c r="B20" s="189" t="s">
        <v>3306</v>
      </c>
      <c r="C20" s="189">
        <v>8</v>
      </c>
      <c r="D20" s="186"/>
    </row>
    <row r="21" spans="1:4" ht="15.5" x14ac:dyDescent="0.35">
      <c r="A21" s="188" t="s">
        <v>3307</v>
      </c>
      <c r="B21" s="189" t="s">
        <v>3308</v>
      </c>
      <c r="C21" s="189">
        <v>6</v>
      </c>
      <c r="D21" s="186"/>
    </row>
    <row r="22" spans="1:4" ht="15.5" x14ac:dyDescent="0.35">
      <c r="A22" s="188" t="s">
        <v>3309</v>
      </c>
      <c r="B22" s="189" t="s">
        <v>3310</v>
      </c>
      <c r="C22" s="189">
        <v>7</v>
      </c>
      <c r="D22" s="186"/>
    </row>
    <row r="23" spans="1:4" ht="15.5" x14ac:dyDescent="0.35">
      <c r="A23" s="188" t="s">
        <v>3311</v>
      </c>
      <c r="B23" s="189" t="s">
        <v>3312</v>
      </c>
      <c r="C23" s="189">
        <v>7</v>
      </c>
      <c r="D23" s="186"/>
    </row>
    <row r="24" spans="1:4" ht="15.5" x14ac:dyDescent="0.35">
      <c r="A24" s="188" t="s">
        <v>3313</v>
      </c>
      <c r="B24" s="189" t="s">
        <v>3314</v>
      </c>
      <c r="C24" s="189">
        <v>7</v>
      </c>
      <c r="D24" s="186"/>
    </row>
    <row r="25" spans="1:4" ht="15.5" x14ac:dyDescent="0.35">
      <c r="A25" s="188" t="s">
        <v>3315</v>
      </c>
      <c r="B25" s="189" t="s">
        <v>3316</v>
      </c>
      <c r="C25" s="189">
        <v>5</v>
      </c>
      <c r="D25" s="186"/>
    </row>
    <row r="26" spans="1:4" ht="15.5" x14ac:dyDescent="0.35">
      <c r="A26" s="188" t="s">
        <v>3317</v>
      </c>
      <c r="B26" s="189" t="s">
        <v>3318</v>
      </c>
      <c r="C26" s="189">
        <v>5</v>
      </c>
      <c r="D26" s="186"/>
    </row>
    <row r="27" spans="1:4" ht="15.5" x14ac:dyDescent="0.35">
      <c r="A27" s="188" t="s">
        <v>3319</v>
      </c>
      <c r="B27" s="189" t="s">
        <v>3320</v>
      </c>
      <c r="C27" s="189">
        <v>5</v>
      </c>
      <c r="D27" s="186"/>
    </row>
    <row r="28" spans="1:4" ht="15.5" x14ac:dyDescent="0.35">
      <c r="A28" s="188" t="s">
        <v>3321</v>
      </c>
      <c r="B28" s="189" t="s">
        <v>3322</v>
      </c>
      <c r="C28" s="189">
        <v>6</v>
      </c>
      <c r="D28" s="186"/>
    </row>
    <row r="29" spans="1:4" ht="15.5" x14ac:dyDescent="0.35">
      <c r="A29" s="188" t="s">
        <v>2915</v>
      </c>
      <c r="B29" s="189" t="s">
        <v>3323</v>
      </c>
      <c r="C29" s="189">
        <v>6</v>
      </c>
      <c r="D29" s="186"/>
    </row>
    <row r="30" spans="1:4" ht="15.5" x14ac:dyDescent="0.35">
      <c r="A30" s="188" t="s">
        <v>3324</v>
      </c>
      <c r="B30" s="189" t="s">
        <v>3325</v>
      </c>
      <c r="C30" s="189">
        <v>4</v>
      </c>
      <c r="D30" s="186"/>
    </row>
    <row r="31" spans="1:4" ht="15.5" x14ac:dyDescent="0.35">
      <c r="A31" s="188" t="s">
        <v>3326</v>
      </c>
      <c r="B31" s="189" t="s">
        <v>3327</v>
      </c>
      <c r="C31" s="189">
        <v>7</v>
      </c>
      <c r="D31" s="186"/>
    </row>
    <row r="32" spans="1:4" ht="15.5" x14ac:dyDescent="0.35">
      <c r="A32" s="188" t="s">
        <v>3328</v>
      </c>
      <c r="B32" s="189" t="s">
        <v>3329</v>
      </c>
      <c r="C32" s="189">
        <v>5</v>
      </c>
      <c r="D32" s="186"/>
    </row>
    <row r="33" spans="1:4" ht="15.5" x14ac:dyDescent="0.35">
      <c r="A33" s="188" t="s">
        <v>3330</v>
      </c>
      <c r="B33" s="189" t="s">
        <v>3331</v>
      </c>
      <c r="C33" s="189">
        <v>5</v>
      </c>
      <c r="D33" s="186"/>
    </row>
    <row r="34" spans="1:4" ht="15.5" x14ac:dyDescent="0.35">
      <c r="A34" s="188" t="s">
        <v>3332</v>
      </c>
      <c r="B34" s="189" t="s">
        <v>3333</v>
      </c>
      <c r="C34" s="189">
        <v>8</v>
      </c>
      <c r="D34" s="186"/>
    </row>
    <row r="35" spans="1:4" ht="15.5" x14ac:dyDescent="0.35">
      <c r="A35" s="188" t="s">
        <v>3334</v>
      </c>
      <c r="B35" s="189" t="s">
        <v>3335</v>
      </c>
      <c r="C35" s="189">
        <v>1</v>
      </c>
      <c r="D35" s="186"/>
    </row>
    <row r="36" spans="1:4" ht="15.5" x14ac:dyDescent="0.35">
      <c r="A36" s="188" t="s">
        <v>2507</v>
      </c>
      <c r="B36" s="189" t="s">
        <v>3336</v>
      </c>
      <c r="C36" s="189">
        <v>5</v>
      </c>
      <c r="D36" s="186"/>
    </row>
    <row r="37" spans="1:4" ht="15.5" x14ac:dyDescent="0.35">
      <c r="A37" s="188" t="s">
        <v>3337</v>
      </c>
      <c r="B37" s="189" t="s">
        <v>3338</v>
      </c>
      <c r="C37" s="189">
        <v>8</v>
      </c>
      <c r="D37" s="186"/>
    </row>
    <row r="38" spans="1:4" ht="15.5" x14ac:dyDescent="0.35">
      <c r="A38" s="188" t="s">
        <v>3339</v>
      </c>
      <c r="B38" s="189" t="s">
        <v>3340</v>
      </c>
      <c r="C38" s="189">
        <v>5</v>
      </c>
      <c r="D38" s="186"/>
    </row>
    <row r="39" spans="1:4" ht="15.5" x14ac:dyDescent="0.35">
      <c r="A39" s="188" t="s">
        <v>3341</v>
      </c>
      <c r="B39" s="189" t="s">
        <v>3342</v>
      </c>
      <c r="C39" s="189">
        <v>5</v>
      </c>
      <c r="D39" s="186"/>
    </row>
    <row r="40" spans="1:4" ht="15.5" x14ac:dyDescent="0.35">
      <c r="A40" s="188" t="s">
        <v>3343</v>
      </c>
      <c r="B40" s="189" t="s">
        <v>3344</v>
      </c>
      <c r="C40" s="189">
        <v>2</v>
      </c>
      <c r="D40" s="186"/>
    </row>
    <row r="41" spans="1:4" ht="15.5" x14ac:dyDescent="0.35">
      <c r="A41" s="188" t="s">
        <v>3345</v>
      </c>
      <c r="B41" s="189" t="s">
        <v>3346</v>
      </c>
      <c r="C41" s="189">
        <v>4</v>
      </c>
      <c r="D41" s="186"/>
    </row>
    <row r="42" spans="1:4" ht="15.5" x14ac:dyDescent="0.35">
      <c r="A42" s="188" t="s">
        <v>1041</v>
      </c>
      <c r="B42" s="189" t="s">
        <v>3347</v>
      </c>
      <c r="C42" s="189">
        <v>5</v>
      </c>
      <c r="D42" s="186"/>
    </row>
    <row r="43" spans="1:4" ht="15.5" x14ac:dyDescent="0.35">
      <c r="A43" s="188" t="s">
        <v>697</v>
      </c>
      <c r="B43" s="189" t="s">
        <v>3348</v>
      </c>
      <c r="C43" s="189">
        <v>5</v>
      </c>
      <c r="D43" s="186"/>
    </row>
    <row r="44" spans="1:4" ht="15.5" x14ac:dyDescent="0.35">
      <c r="A44" s="188" t="s">
        <v>3349</v>
      </c>
      <c r="B44" s="189" t="s">
        <v>3350</v>
      </c>
      <c r="C44" s="189">
        <v>6</v>
      </c>
      <c r="D44" s="186"/>
    </row>
    <row r="45" spans="1:4" ht="15.5" x14ac:dyDescent="0.35">
      <c r="A45" s="188" t="s">
        <v>3174</v>
      </c>
      <c r="B45" s="189" t="s">
        <v>3351</v>
      </c>
      <c r="C45" s="189">
        <v>5</v>
      </c>
      <c r="D45" s="186"/>
    </row>
    <row r="46" spans="1:4" ht="15.5" x14ac:dyDescent="0.35">
      <c r="A46" s="188" t="s">
        <v>3352</v>
      </c>
      <c r="B46" s="189" t="s">
        <v>3353</v>
      </c>
      <c r="C46" s="189">
        <v>4</v>
      </c>
      <c r="D46" s="186"/>
    </row>
    <row r="47" spans="1:4" ht="15.5" x14ac:dyDescent="0.35">
      <c r="A47" s="188" t="s">
        <v>3354</v>
      </c>
      <c r="B47" s="189" t="s">
        <v>3355</v>
      </c>
      <c r="C47" s="189">
        <v>5</v>
      </c>
      <c r="D47" s="186"/>
    </row>
    <row r="48" spans="1:4" ht="15.5" x14ac:dyDescent="0.35">
      <c r="A48" s="188" t="s">
        <v>3356</v>
      </c>
      <c r="B48" s="189" t="s">
        <v>3357</v>
      </c>
      <c r="C48" s="189">
        <v>6</v>
      </c>
      <c r="D48" s="186"/>
    </row>
    <row r="49" spans="1:4" ht="15.5" x14ac:dyDescent="0.35">
      <c r="A49" s="188" t="s">
        <v>3358</v>
      </c>
      <c r="B49" s="189" t="s">
        <v>3359</v>
      </c>
      <c r="C49" s="189">
        <v>7</v>
      </c>
      <c r="D49" s="186"/>
    </row>
    <row r="50" spans="1:4" ht="15.5" x14ac:dyDescent="0.35">
      <c r="A50" s="188" t="s">
        <v>3360</v>
      </c>
      <c r="B50" s="189" t="s">
        <v>3361</v>
      </c>
      <c r="C50" s="189">
        <v>3</v>
      </c>
      <c r="D50" s="186"/>
    </row>
    <row r="51" spans="1:4" ht="15.5" x14ac:dyDescent="0.35">
      <c r="A51" s="188" t="s">
        <v>3362</v>
      </c>
      <c r="B51" s="189" t="s">
        <v>3363</v>
      </c>
      <c r="C51" s="189">
        <v>6</v>
      </c>
      <c r="D51" s="186"/>
    </row>
    <row r="52" spans="1:4" ht="15.5" x14ac:dyDescent="0.35">
      <c r="A52" s="188" t="s">
        <v>3364</v>
      </c>
      <c r="B52" s="189" t="s">
        <v>3365</v>
      </c>
      <c r="C52" s="189">
        <v>4</v>
      </c>
      <c r="D52" s="186"/>
    </row>
    <row r="53" spans="1:4" ht="15.5" x14ac:dyDescent="0.35">
      <c r="A53" s="188" t="s">
        <v>3366</v>
      </c>
      <c r="B53" s="189" t="s">
        <v>3367</v>
      </c>
      <c r="C53" s="189">
        <v>5</v>
      </c>
      <c r="D53" s="186"/>
    </row>
    <row r="54" spans="1:4" ht="15.5" x14ac:dyDescent="0.35">
      <c r="A54" s="188" t="s">
        <v>3368</v>
      </c>
      <c r="B54" s="189" t="s">
        <v>3369</v>
      </c>
      <c r="C54" s="189">
        <v>2</v>
      </c>
      <c r="D54" s="186"/>
    </row>
    <row r="55" spans="1:4" ht="15.5" x14ac:dyDescent="0.35">
      <c r="A55" s="188" t="s">
        <v>3370</v>
      </c>
      <c r="B55" s="189" t="s">
        <v>3371</v>
      </c>
      <c r="C55" s="189">
        <v>2</v>
      </c>
      <c r="D55" s="186"/>
    </row>
    <row r="56" spans="1:4" ht="15.5" x14ac:dyDescent="0.35">
      <c r="A56" s="188" t="s">
        <v>214</v>
      </c>
      <c r="B56" s="189" t="s">
        <v>3372</v>
      </c>
      <c r="C56" s="189">
        <v>5</v>
      </c>
      <c r="D56" s="186"/>
    </row>
    <row r="57" spans="1:4" ht="15.5" x14ac:dyDescent="0.35">
      <c r="A57" s="188" t="s">
        <v>373</v>
      </c>
      <c r="B57" s="189" t="s">
        <v>3373</v>
      </c>
      <c r="C57" s="189">
        <v>5</v>
      </c>
      <c r="D57" s="186"/>
    </row>
    <row r="58" spans="1:4" ht="31" x14ac:dyDescent="0.35">
      <c r="A58" s="188" t="s">
        <v>3374</v>
      </c>
      <c r="B58" s="189" t="s">
        <v>3375</v>
      </c>
      <c r="C58" s="189">
        <v>5</v>
      </c>
      <c r="D58" s="186"/>
    </row>
    <row r="59" spans="1:4" ht="15.5" x14ac:dyDescent="0.35">
      <c r="A59" s="188" t="s">
        <v>3376</v>
      </c>
      <c r="B59" s="189" t="s">
        <v>3377</v>
      </c>
      <c r="C59" s="189">
        <v>5</v>
      </c>
      <c r="D59" s="186"/>
    </row>
    <row r="60" spans="1:4" ht="15.5" x14ac:dyDescent="0.35">
      <c r="A60" s="188" t="s">
        <v>3378</v>
      </c>
      <c r="B60" s="189" t="s">
        <v>3379</v>
      </c>
      <c r="C60" s="189">
        <v>3</v>
      </c>
      <c r="D60" s="186"/>
    </row>
    <row r="61" spans="1:4" ht="15.5" x14ac:dyDescent="0.35">
      <c r="A61" s="188" t="s">
        <v>1683</v>
      </c>
      <c r="B61" s="189" t="s">
        <v>3380</v>
      </c>
      <c r="C61" s="189">
        <v>6</v>
      </c>
      <c r="D61" s="186"/>
    </row>
    <row r="62" spans="1:4" ht="15.5" x14ac:dyDescent="0.35">
      <c r="A62" s="188" t="s">
        <v>338</v>
      </c>
      <c r="B62" s="189" t="s">
        <v>3381</v>
      </c>
      <c r="C62" s="189">
        <v>3</v>
      </c>
      <c r="D62" s="186"/>
    </row>
    <row r="63" spans="1:4" ht="15.5" x14ac:dyDescent="0.35">
      <c r="A63" s="188" t="s">
        <v>1717</v>
      </c>
      <c r="B63" s="189" t="s">
        <v>3382</v>
      </c>
      <c r="C63" s="189">
        <v>4</v>
      </c>
      <c r="D63" s="186"/>
    </row>
    <row r="64" spans="1:4" ht="31" x14ac:dyDescent="0.35">
      <c r="A64" s="188" t="s">
        <v>3383</v>
      </c>
      <c r="B64" s="189" t="s">
        <v>3384</v>
      </c>
      <c r="C64" s="189">
        <v>3</v>
      </c>
      <c r="D64" s="186"/>
    </row>
    <row r="65" spans="1:4" ht="15.5" x14ac:dyDescent="0.35">
      <c r="A65" s="188" t="s">
        <v>598</v>
      </c>
      <c r="B65" s="189" t="s">
        <v>3385</v>
      </c>
      <c r="C65" s="189">
        <v>3</v>
      </c>
      <c r="D65" s="186"/>
    </row>
    <row r="66" spans="1:4" ht="31" x14ac:dyDescent="0.35">
      <c r="A66" s="188" t="s">
        <v>1600</v>
      </c>
      <c r="B66" s="189" t="s">
        <v>3386</v>
      </c>
      <c r="C66" s="189">
        <v>6</v>
      </c>
      <c r="D66" s="186"/>
    </row>
    <row r="67" spans="1:4" ht="15.5" x14ac:dyDescent="0.35">
      <c r="A67" s="188" t="s">
        <v>1741</v>
      </c>
      <c r="B67" s="189" t="s">
        <v>3387</v>
      </c>
      <c r="C67" s="189">
        <v>6</v>
      </c>
      <c r="D67" s="186"/>
    </row>
    <row r="68" spans="1:4" ht="31" x14ac:dyDescent="0.35">
      <c r="A68" s="188" t="s">
        <v>1797</v>
      </c>
      <c r="B68" s="189" t="s">
        <v>3388</v>
      </c>
      <c r="C68" s="189">
        <v>5</v>
      </c>
      <c r="D68" s="186"/>
    </row>
    <row r="69" spans="1:4" ht="15.5" x14ac:dyDescent="0.35">
      <c r="A69" s="188" t="s">
        <v>3389</v>
      </c>
      <c r="B69" s="189" t="s">
        <v>3390</v>
      </c>
      <c r="C69" s="189">
        <v>3</v>
      </c>
      <c r="D69" s="186"/>
    </row>
    <row r="70" spans="1:4" ht="15.5" x14ac:dyDescent="0.35">
      <c r="A70" s="188" t="s">
        <v>3391</v>
      </c>
      <c r="B70" s="189" t="s">
        <v>3293</v>
      </c>
      <c r="C70" s="189">
        <v>2</v>
      </c>
      <c r="D70" s="186"/>
    </row>
    <row r="71" spans="1:4" ht="15.5" x14ac:dyDescent="0.35">
      <c r="A71" s="188" t="s">
        <v>3392</v>
      </c>
      <c r="B71" s="189" t="s">
        <v>3393</v>
      </c>
      <c r="C71" s="189">
        <v>3</v>
      </c>
      <c r="D71" s="186"/>
    </row>
    <row r="72" spans="1:4" ht="15.5" x14ac:dyDescent="0.35">
      <c r="A72" s="188" t="s">
        <v>3394</v>
      </c>
      <c r="B72" s="189" t="s">
        <v>3395</v>
      </c>
      <c r="C72" s="189">
        <v>3</v>
      </c>
      <c r="D72" s="186"/>
    </row>
    <row r="73" spans="1:4" ht="15.5" x14ac:dyDescent="0.35">
      <c r="A73" s="188" t="s">
        <v>3396</v>
      </c>
      <c r="B73" s="189" t="s">
        <v>3397</v>
      </c>
      <c r="C73" s="189">
        <v>3</v>
      </c>
      <c r="D73" s="186"/>
    </row>
    <row r="74" spans="1:4" ht="15.5" x14ac:dyDescent="0.35">
      <c r="A74" s="188" t="s">
        <v>1078</v>
      </c>
      <c r="B74" s="189" t="s">
        <v>3398</v>
      </c>
      <c r="C74" s="189">
        <v>5</v>
      </c>
      <c r="D74" s="186"/>
    </row>
    <row r="75" spans="1:4" ht="15.5" x14ac:dyDescent="0.35">
      <c r="A75" s="188" t="s">
        <v>3399</v>
      </c>
      <c r="B75" s="189" t="s">
        <v>3400</v>
      </c>
      <c r="C75" s="189">
        <v>3</v>
      </c>
      <c r="D75" s="186"/>
    </row>
    <row r="76" spans="1:4" ht="15.5" x14ac:dyDescent="0.35">
      <c r="A76" s="188" t="s">
        <v>3401</v>
      </c>
      <c r="B76" s="189" t="s">
        <v>3402</v>
      </c>
      <c r="C76" s="189">
        <v>6</v>
      </c>
      <c r="D76" s="186"/>
    </row>
    <row r="77" spans="1:4" ht="15.5" x14ac:dyDescent="0.35">
      <c r="A77" s="188" t="s">
        <v>3403</v>
      </c>
      <c r="B77" s="189" t="s">
        <v>3404</v>
      </c>
      <c r="C77" s="189">
        <v>5</v>
      </c>
      <c r="D77" s="186"/>
    </row>
    <row r="78" spans="1:4" ht="15.5" x14ac:dyDescent="0.35">
      <c r="A78" s="188" t="s">
        <v>1257</v>
      </c>
      <c r="B78" s="189" t="s">
        <v>3405</v>
      </c>
      <c r="C78" s="189">
        <v>4</v>
      </c>
      <c r="D78" s="186"/>
    </row>
    <row r="79" spans="1:4" ht="15.5" x14ac:dyDescent="0.35">
      <c r="A79" s="188" t="s">
        <v>3406</v>
      </c>
      <c r="B79" s="189" t="s">
        <v>3407</v>
      </c>
      <c r="C79" s="189">
        <v>4</v>
      </c>
      <c r="D79" s="186"/>
    </row>
    <row r="80" spans="1:4" ht="15.5" x14ac:dyDescent="0.35">
      <c r="A80" s="188" t="s">
        <v>3408</v>
      </c>
      <c r="B80" s="189" t="s">
        <v>3409</v>
      </c>
      <c r="C80" s="189">
        <v>4</v>
      </c>
      <c r="D80" s="186"/>
    </row>
    <row r="81" spans="1:4" ht="15.5" x14ac:dyDescent="0.35">
      <c r="A81" s="188" t="s">
        <v>3410</v>
      </c>
      <c r="B81" s="189" t="s">
        <v>3411</v>
      </c>
      <c r="C81" s="189">
        <v>7</v>
      </c>
      <c r="D81" s="186"/>
    </row>
    <row r="82" spans="1:4" ht="15.5" x14ac:dyDescent="0.35">
      <c r="A82" s="188" t="s">
        <v>881</v>
      </c>
      <c r="B82" s="189" t="s">
        <v>2001</v>
      </c>
      <c r="C82" s="189">
        <v>6</v>
      </c>
      <c r="D82" s="186"/>
    </row>
    <row r="83" spans="1:4" ht="15.5" x14ac:dyDescent="0.35">
      <c r="A83" s="188" t="s">
        <v>3412</v>
      </c>
      <c r="B83" s="189" t="s">
        <v>3413</v>
      </c>
      <c r="C83" s="189">
        <v>5</v>
      </c>
      <c r="D83" s="186"/>
    </row>
    <row r="84" spans="1:4" ht="15.5" x14ac:dyDescent="0.35">
      <c r="A84" s="188" t="s">
        <v>3414</v>
      </c>
      <c r="B84" s="189" t="s">
        <v>3415</v>
      </c>
      <c r="C84" s="189">
        <v>3</v>
      </c>
      <c r="D84" s="186"/>
    </row>
    <row r="85" spans="1:4" ht="15.5" x14ac:dyDescent="0.35">
      <c r="A85" s="188" t="s">
        <v>3416</v>
      </c>
      <c r="B85" s="189" t="s">
        <v>3417</v>
      </c>
      <c r="C85" s="189">
        <v>5</v>
      </c>
      <c r="D85" s="186"/>
    </row>
    <row r="86" spans="1:4" ht="15.5" x14ac:dyDescent="0.35">
      <c r="A86" s="188" t="s">
        <v>354</v>
      </c>
      <c r="B86" s="189" t="s">
        <v>3418</v>
      </c>
      <c r="C86" s="189">
        <v>4</v>
      </c>
      <c r="D86" s="186"/>
    </row>
    <row r="87" spans="1:4" ht="15.5" x14ac:dyDescent="0.35">
      <c r="A87" s="188" t="s">
        <v>496</v>
      </c>
      <c r="B87" s="189" t="s">
        <v>3419</v>
      </c>
      <c r="C87" s="189">
        <v>2</v>
      </c>
      <c r="D87" s="186"/>
    </row>
    <row r="88" spans="1:4" ht="15.5" x14ac:dyDescent="0.35">
      <c r="A88" s="188" t="s">
        <v>3140</v>
      </c>
      <c r="B88" s="189" t="s">
        <v>3420</v>
      </c>
      <c r="C88" s="189">
        <v>4</v>
      </c>
      <c r="D88" s="186"/>
    </row>
    <row r="89" spans="1:4" ht="15.5" x14ac:dyDescent="0.35">
      <c r="A89" s="188" t="s">
        <v>467</v>
      </c>
      <c r="B89" s="189" t="s">
        <v>3421</v>
      </c>
      <c r="C89" s="189">
        <v>4</v>
      </c>
      <c r="D89" s="186"/>
    </row>
    <row r="90" spans="1:4" ht="15.5" x14ac:dyDescent="0.35">
      <c r="A90" s="188" t="s">
        <v>525</v>
      </c>
      <c r="B90" s="189" t="s">
        <v>3422</v>
      </c>
      <c r="C90" s="189">
        <v>4</v>
      </c>
      <c r="D90" s="186"/>
    </row>
    <row r="91" spans="1:4" ht="15.5" x14ac:dyDescent="0.35">
      <c r="A91" s="188" t="s">
        <v>3423</v>
      </c>
      <c r="B91" s="189" t="s">
        <v>3293</v>
      </c>
      <c r="C91" s="189">
        <v>2</v>
      </c>
      <c r="D91" s="186"/>
    </row>
    <row r="92" spans="1:4" ht="15.5" x14ac:dyDescent="0.35">
      <c r="A92" s="188" t="s">
        <v>3424</v>
      </c>
      <c r="B92" s="189" t="s">
        <v>3425</v>
      </c>
      <c r="C92" s="189">
        <v>3</v>
      </c>
      <c r="D92" s="186"/>
    </row>
    <row r="93" spans="1:4" ht="15.5" x14ac:dyDescent="0.35">
      <c r="A93" s="188" t="s">
        <v>3426</v>
      </c>
      <c r="B93" s="189" t="s">
        <v>3427</v>
      </c>
      <c r="C93" s="189">
        <v>6</v>
      </c>
      <c r="D93" s="186"/>
    </row>
    <row r="94" spans="1:4" ht="15.5" x14ac:dyDescent="0.35">
      <c r="A94" s="188" t="s">
        <v>3428</v>
      </c>
      <c r="B94" s="189" t="s">
        <v>3429</v>
      </c>
      <c r="C94" s="189">
        <v>3</v>
      </c>
      <c r="D94" s="186"/>
    </row>
    <row r="95" spans="1:4" ht="15.5" x14ac:dyDescent="0.35">
      <c r="A95" s="188" t="s">
        <v>3430</v>
      </c>
      <c r="B95" s="189" t="s">
        <v>3431</v>
      </c>
      <c r="C95" s="189">
        <v>6</v>
      </c>
      <c r="D95" s="186"/>
    </row>
    <row r="96" spans="1:4" ht="15.5" x14ac:dyDescent="0.35">
      <c r="A96" s="188" t="s">
        <v>3432</v>
      </c>
      <c r="B96" s="189" t="s">
        <v>3433</v>
      </c>
      <c r="C96" s="189">
        <v>5</v>
      </c>
      <c r="D96" s="186"/>
    </row>
    <row r="97" spans="1:4" ht="15.5" x14ac:dyDescent="0.35">
      <c r="A97" s="188" t="s">
        <v>3434</v>
      </c>
      <c r="B97" s="189" t="s">
        <v>3435</v>
      </c>
      <c r="C97" s="189">
        <v>5</v>
      </c>
      <c r="D97" s="186"/>
    </row>
    <row r="98" spans="1:4" ht="15.5" x14ac:dyDescent="0.35">
      <c r="A98" s="188" t="s">
        <v>895</v>
      </c>
      <c r="B98" s="189" t="s">
        <v>3436</v>
      </c>
      <c r="C98" s="189">
        <v>5</v>
      </c>
      <c r="D98" s="186"/>
    </row>
    <row r="99" spans="1:4" ht="15.5" x14ac:dyDescent="0.35">
      <c r="A99" s="188" t="s">
        <v>1487</v>
      </c>
      <c r="B99" s="189" t="s">
        <v>3437</v>
      </c>
      <c r="C99" s="189">
        <v>3</v>
      </c>
      <c r="D99" s="186"/>
    </row>
    <row r="100" spans="1:4" ht="15.5" x14ac:dyDescent="0.35">
      <c r="A100" s="188" t="s">
        <v>3438</v>
      </c>
      <c r="B100" s="189" t="s">
        <v>3439</v>
      </c>
      <c r="C100" s="189">
        <v>5</v>
      </c>
      <c r="D100" s="186"/>
    </row>
    <row r="101" spans="1:4" ht="15.5" x14ac:dyDescent="0.35">
      <c r="A101" s="188" t="s">
        <v>3440</v>
      </c>
      <c r="B101" s="189" t="s">
        <v>3441</v>
      </c>
      <c r="C101" s="189">
        <v>2</v>
      </c>
      <c r="D101" s="186"/>
    </row>
    <row r="102" spans="1:4" ht="15.5" x14ac:dyDescent="0.35">
      <c r="A102" s="188" t="s">
        <v>3442</v>
      </c>
      <c r="B102" s="189" t="s">
        <v>3443</v>
      </c>
      <c r="C102" s="189">
        <v>5</v>
      </c>
      <c r="D102" s="186"/>
    </row>
    <row r="103" spans="1:4" ht="15.5" x14ac:dyDescent="0.35">
      <c r="A103" s="188" t="s">
        <v>486</v>
      </c>
      <c r="B103" s="189" t="s">
        <v>3444</v>
      </c>
      <c r="C103" s="189">
        <v>4</v>
      </c>
      <c r="D103" s="186"/>
    </row>
    <row r="104" spans="1:4" ht="15.5" x14ac:dyDescent="0.35">
      <c r="A104" s="188" t="s">
        <v>2721</v>
      </c>
      <c r="B104" s="189" t="s">
        <v>3445</v>
      </c>
      <c r="C104" s="189">
        <v>2</v>
      </c>
      <c r="D104" s="186"/>
    </row>
    <row r="105" spans="1:4" ht="15.5" x14ac:dyDescent="0.35">
      <c r="A105" s="188" t="s">
        <v>3446</v>
      </c>
      <c r="B105" s="189" t="s">
        <v>3447</v>
      </c>
      <c r="C105" s="189">
        <v>2</v>
      </c>
      <c r="D105" s="186"/>
    </row>
    <row r="106" spans="1:4" ht="15.5" x14ac:dyDescent="0.35">
      <c r="A106" s="188" t="s">
        <v>2194</v>
      </c>
      <c r="B106" s="189" t="s">
        <v>3448</v>
      </c>
      <c r="C106" s="189">
        <v>4</v>
      </c>
      <c r="D106" s="186"/>
    </row>
    <row r="107" spans="1:4" ht="31" x14ac:dyDescent="0.35">
      <c r="A107" s="188" t="s">
        <v>3449</v>
      </c>
      <c r="B107" s="189" t="s">
        <v>3450</v>
      </c>
      <c r="C107" s="189">
        <v>5</v>
      </c>
      <c r="D107" s="186"/>
    </row>
    <row r="108" spans="1:4" ht="15.5" x14ac:dyDescent="0.35">
      <c r="A108" s="188" t="s">
        <v>3451</v>
      </c>
      <c r="B108" s="189" t="s">
        <v>3452</v>
      </c>
      <c r="C108" s="189">
        <v>4</v>
      </c>
      <c r="D108" s="186"/>
    </row>
    <row r="109" spans="1:4" ht="15.5" x14ac:dyDescent="0.35">
      <c r="A109" s="188" t="s">
        <v>3453</v>
      </c>
      <c r="B109" s="189" t="s">
        <v>3454</v>
      </c>
      <c r="C109" s="189">
        <v>4</v>
      </c>
      <c r="D109" s="186"/>
    </row>
    <row r="110" spans="1:4" ht="15.5" x14ac:dyDescent="0.35">
      <c r="A110" s="188" t="s">
        <v>3455</v>
      </c>
      <c r="B110" s="189" t="s">
        <v>3293</v>
      </c>
      <c r="C110" s="189">
        <v>2</v>
      </c>
      <c r="D110" s="186"/>
    </row>
    <row r="111" spans="1:4" ht="15.5" x14ac:dyDescent="0.35">
      <c r="A111" s="188" t="s">
        <v>3456</v>
      </c>
      <c r="B111" s="189" t="s">
        <v>3457</v>
      </c>
      <c r="C111" s="189">
        <v>4</v>
      </c>
      <c r="D111" s="186"/>
    </row>
    <row r="112" spans="1:4" ht="15.5" x14ac:dyDescent="0.35">
      <c r="A112" s="188" t="s">
        <v>3458</v>
      </c>
      <c r="B112" s="189" t="s">
        <v>3459</v>
      </c>
      <c r="C112" s="189">
        <v>5</v>
      </c>
      <c r="D112" s="186"/>
    </row>
    <row r="113" spans="1:4" ht="15.5" x14ac:dyDescent="0.35">
      <c r="A113" s="188" t="s">
        <v>258</v>
      </c>
      <c r="B113" s="189" t="s">
        <v>3460</v>
      </c>
      <c r="C113" s="189">
        <v>2</v>
      </c>
      <c r="D113" s="186"/>
    </row>
    <row r="114" spans="1:4" ht="15.5" x14ac:dyDescent="0.35">
      <c r="A114" s="188" t="s">
        <v>3461</v>
      </c>
      <c r="B114" s="189" t="s">
        <v>3462</v>
      </c>
      <c r="C114" s="189">
        <v>5</v>
      </c>
      <c r="D114" s="186"/>
    </row>
    <row r="115" spans="1:4" ht="15.5" x14ac:dyDescent="0.35">
      <c r="A115" s="188" t="s">
        <v>3463</v>
      </c>
      <c r="B115" s="189" t="s">
        <v>3464</v>
      </c>
      <c r="C115" s="189">
        <v>6</v>
      </c>
      <c r="D115" s="186"/>
    </row>
    <row r="116" spans="1:4" ht="15.5" x14ac:dyDescent="0.35">
      <c r="A116" s="188" t="s">
        <v>3465</v>
      </c>
      <c r="B116" s="189" t="s">
        <v>3466</v>
      </c>
      <c r="C116" s="189">
        <v>4</v>
      </c>
      <c r="D116" s="186"/>
    </row>
    <row r="117" spans="1:4" ht="15.5" x14ac:dyDescent="0.35">
      <c r="A117" s="188" t="s">
        <v>3467</v>
      </c>
      <c r="B117" s="189" t="s">
        <v>3468</v>
      </c>
      <c r="C117" s="189">
        <v>5</v>
      </c>
      <c r="D117" s="186"/>
    </row>
    <row r="118" spans="1:4" ht="15.5" x14ac:dyDescent="0.35">
      <c r="A118" s="188" t="s">
        <v>3469</v>
      </c>
      <c r="B118" s="189" t="s">
        <v>3470</v>
      </c>
      <c r="C118" s="189">
        <v>4</v>
      </c>
      <c r="D118" s="186"/>
    </row>
    <row r="119" spans="1:4" ht="15.5" x14ac:dyDescent="0.35">
      <c r="A119" s="188" t="s">
        <v>3471</v>
      </c>
      <c r="B119" s="189" t="s">
        <v>3472</v>
      </c>
      <c r="C119" s="189">
        <v>2</v>
      </c>
      <c r="D119" s="186"/>
    </row>
    <row r="120" spans="1:4" ht="15.5" x14ac:dyDescent="0.35">
      <c r="A120" s="188" t="s">
        <v>3473</v>
      </c>
      <c r="B120" s="189" t="s">
        <v>3474</v>
      </c>
      <c r="C120" s="189">
        <v>2</v>
      </c>
      <c r="D120" s="186"/>
    </row>
    <row r="121" spans="1:4" ht="15.5" x14ac:dyDescent="0.35">
      <c r="A121" s="188" t="s">
        <v>3475</v>
      </c>
      <c r="B121" s="189" t="s">
        <v>3476</v>
      </c>
      <c r="C121" s="189">
        <v>3</v>
      </c>
      <c r="D121" s="186"/>
    </row>
    <row r="122" spans="1:4" ht="15.5" x14ac:dyDescent="0.35">
      <c r="A122" s="188" t="s">
        <v>3477</v>
      </c>
      <c r="B122" s="189" t="s">
        <v>3478</v>
      </c>
      <c r="C122" s="189">
        <v>3</v>
      </c>
      <c r="D122" s="186"/>
    </row>
    <row r="123" spans="1:4" ht="15.5" x14ac:dyDescent="0.35">
      <c r="A123" s="188" t="s">
        <v>3479</v>
      </c>
      <c r="B123" s="189" t="s">
        <v>3480</v>
      </c>
      <c r="C123" s="189">
        <v>5</v>
      </c>
      <c r="D123" s="186"/>
    </row>
    <row r="124" spans="1:4" ht="15.5" x14ac:dyDescent="0.35">
      <c r="A124" s="188" t="s">
        <v>3481</v>
      </c>
      <c r="B124" s="189" t="s">
        <v>3482</v>
      </c>
      <c r="C124" s="189">
        <v>4</v>
      </c>
      <c r="D124" s="186"/>
    </row>
    <row r="125" spans="1:4" ht="15.5" x14ac:dyDescent="0.35">
      <c r="A125" s="188" t="s">
        <v>3483</v>
      </c>
      <c r="B125" s="189" t="s">
        <v>3484</v>
      </c>
      <c r="C125" s="189">
        <v>6</v>
      </c>
      <c r="D125" s="186"/>
    </row>
    <row r="126" spans="1:4" ht="15.5" x14ac:dyDescent="0.35">
      <c r="A126" s="188" t="s">
        <v>3485</v>
      </c>
      <c r="B126" s="189" t="s">
        <v>3486</v>
      </c>
      <c r="C126" s="189">
        <v>6</v>
      </c>
      <c r="D126" s="186"/>
    </row>
    <row r="127" spans="1:4" ht="15.5" x14ac:dyDescent="0.35">
      <c r="A127" s="188" t="s">
        <v>3487</v>
      </c>
      <c r="B127" s="189" t="s">
        <v>3488</v>
      </c>
      <c r="C127" s="189">
        <v>6</v>
      </c>
      <c r="D127" s="186"/>
    </row>
    <row r="128" spans="1:4" ht="31" x14ac:dyDescent="0.35">
      <c r="A128" s="188" t="s">
        <v>3489</v>
      </c>
      <c r="B128" s="189" t="s">
        <v>3490</v>
      </c>
      <c r="C128" s="189">
        <v>5</v>
      </c>
      <c r="D128" s="186"/>
    </row>
    <row r="129" spans="1:4" ht="15.5" x14ac:dyDescent="0.35">
      <c r="A129" s="188" t="s">
        <v>3491</v>
      </c>
      <c r="B129" s="189" t="s">
        <v>3492</v>
      </c>
      <c r="C129" s="189">
        <v>5</v>
      </c>
      <c r="D129" s="186"/>
    </row>
    <row r="130" spans="1:4" ht="15.5" x14ac:dyDescent="0.35">
      <c r="A130" s="188" t="s">
        <v>3493</v>
      </c>
      <c r="B130" s="189" t="s">
        <v>3494</v>
      </c>
      <c r="C130" s="189">
        <v>3</v>
      </c>
      <c r="D130" s="186"/>
    </row>
    <row r="131" spans="1:4" ht="15.5" x14ac:dyDescent="0.35">
      <c r="A131" s="188" t="s">
        <v>3495</v>
      </c>
      <c r="B131" s="189" t="s">
        <v>3496</v>
      </c>
      <c r="C131" s="189">
        <v>5</v>
      </c>
      <c r="D131" s="186"/>
    </row>
    <row r="132" spans="1:4" ht="15.5" x14ac:dyDescent="0.35">
      <c r="A132" s="188" t="s">
        <v>3497</v>
      </c>
      <c r="B132" s="189" t="s">
        <v>3293</v>
      </c>
      <c r="C132" s="189">
        <v>2</v>
      </c>
      <c r="D132" s="186"/>
    </row>
    <row r="133" spans="1:4" ht="15.5" x14ac:dyDescent="0.35">
      <c r="A133" s="188" t="s">
        <v>3498</v>
      </c>
      <c r="B133" s="189" t="s">
        <v>3499</v>
      </c>
      <c r="C133" s="189">
        <v>4</v>
      </c>
      <c r="D133" s="186"/>
    </row>
    <row r="134" spans="1:4" ht="15.5" x14ac:dyDescent="0.35">
      <c r="A134" s="188" t="s">
        <v>3500</v>
      </c>
      <c r="B134" s="189" t="s">
        <v>3501</v>
      </c>
      <c r="C134" s="189">
        <v>1</v>
      </c>
      <c r="D134" s="186"/>
    </row>
    <row r="135" spans="1:4" ht="15.5" x14ac:dyDescent="0.35">
      <c r="A135" s="188" t="s">
        <v>3502</v>
      </c>
      <c r="B135" s="189" t="s">
        <v>3503</v>
      </c>
      <c r="C135" s="189">
        <v>6</v>
      </c>
      <c r="D135" s="186"/>
    </row>
    <row r="136" spans="1:4" ht="15.5" x14ac:dyDescent="0.35">
      <c r="A136" s="188" t="s">
        <v>3504</v>
      </c>
      <c r="B136" s="189" t="s">
        <v>3505</v>
      </c>
      <c r="C136" s="189">
        <v>5</v>
      </c>
      <c r="D136" s="186"/>
    </row>
    <row r="137" spans="1:4" ht="15.5" x14ac:dyDescent="0.35">
      <c r="A137" s="188" t="s">
        <v>3506</v>
      </c>
      <c r="B137" s="189" t="s">
        <v>3507</v>
      </c>
      <c r="C137" s="189">
        <v>3</v>
      </c>
      <c r="D137" s="186"/>
    </row>
    <row r="138" spans="1:4" ht="15.5" x14ac:dyDescent="0.35">
      <c r="A138" s="188" t="s">
        <v>3508</v>
      </c>
      <c r="B138" s="189" t="s">
        <v>3509</v>
      </c>
      <c r="C138" s="189">
        <v>3</v>
      </c>
      <c r="D138" s="186"/>
    </row>
    <row r="139" spans="1:4" ht="15.5" x14ac:dyDescent="0.35">
      <c r="A139" s="188" t="s">
        <v>3510</v>
      </c>
      <c r="B139" s="189" t="s">
        <v>3511</v>
      </c>
      <c r="C139" s="189">
        <v>4</v>
      </c>
      <c r="D139" s="186"/>
    </row>
    <row r="140" spans="1:4" ht="16.5" customHeight="1" x14ac:dyDescent="0.35">
      <c r="A140" s="188" t="s">
        <v>2826</v>
      </c>
      <c r="B140" s="189" t="s">
        <v>3512</v>
      </c>
      <c r="C140" s="189">
        <v>4</v>
      </c>
      <c r="D140" s="186"/>
    </row>
    <row r="141" spans="1:4" ht="15.5" x14ac:dyDescent="0.35">
      <c r="A141" s="188" t="s">
        <v>3513</v>
      </c>
      <c r="B141" s="189" t="s">
        <v>3514</v>
      </c>
      <c r="C141" s="189">
        <v>6</v>
      </c>
      <c r="D141" s="186"/>
    </row>
    <row r="142" spans="1:4" ht="15.5" x14ac:dyDescent="0.35">
      <c r="A142" s="188" t="s">
        <v>3515</v>
      </c>
      <c r="B142" s="189" t="s">
        <v>3516</v>
      </c>
      <c r="C142" s="189">
        <v>3</v>
      </c>
      <c r="D142" s="186"/>
    </row>
    <row r="143" spans="1:4" ht="15.5" x14ac:dyDescent="0.35">
      <c r="A143" s="188" t="s">
        <v>3517</v>
      </c>
      <c r="B143" s="189" t="s">
        <v>3518</v>
      </c>
      <c r="C143" s="189">
        <v>5</v>
      </c>
      <c r="D143" s="186"/>
    </row>
    <row r="144" spans="1:4" ht="15.5" x14ac:dyDescent="0.35">
      <c r="A144" s="188" t="s">
        <v>3519</v>
      </c>
      <c r="B144" s="189" t="s">
        <v>3520</v>
      </c>
      <c r="C144" s="189">
        <v>6</v>
      </c>
      <c r="D144" s="186"/>
    </row>
    <row r="145" spans="1:4" ht="15.5" x14ac:dyDescent="0.35">
      <c r="A145" s="188" t="s">
        <v>3521</v>
      </c>
      <c r="B145" s="189" t="s">
        <v>3522</v>
      </c>
      <c r="C145" s="189">
        <v>4</v>
      </c>
      <c r="D145" s="186"/>
    </row>
    <row r="146" spans="1:4" ht="15.5" x14ac:dyDescent="0.35">
      <c r="A146" s="188" t="s">
        <v>3523</v>
      </c>
      <c r="B146" s="189" t="s">
        <v>3524</v>
      </c>
      <c r="C146" s="189">
        <v>5</v>
      </c>
      <c r="D146" s="186"/>
    </row>
    <row r="147" spans="1:4" ht="15.5" x14ac:dyDescent="0.35">
      <c r="A147" s="188" t="s">
        <v>3525</v>
      </c>
      <c r="B147" s="189" t="s">
        <v>3526</v>
      </c>
      <c r="C147" s="189">
        <v>4</v>
      </c>
      <c r="D147" s="186"/>
    </row>
    <row r="148" spans="1:4" ht="15.5" x14ac:dyDescent="0.35">
      <c r="A148" s="188" t="s">
        <v>3527</v>
      </c>
      <c r="B148" s="189" t="s">
        <v>3528</v>
      </c>
      <c r="C148" s="189">
        <v>4</v>
      </c>
      <c r="D148" s="186"/>
    </row>
    <row r="149" spans="1:4" ht="15.5" x14ac:dyDescent="0.35">
      <c r="A149" s="188" t="s">
        <v>3529</v>
      </c>
      <c r="B149" s="189" t="s">
        <v>3530</v>
      </c>
      <c r="C149" s="189">
        <v>4</v>
      </c>
      <c r="D149" s="186"/>
    </row>
    <row r="150" spans="1:4" ht="15.5" x14ac:dyDescent="0.35">
      <c r="A150" s="188" t="s">
        <v>3531</v>
      </c>
      <c r="B150" s="189" t="s">
        <v>3532</v>
      </c>
      <c r="C150" s="189">
        <v>5</v>
      </c>
      <c r="D150" s="186"/>
    </row>
    <row r="151" spans="1:4" ht="15.5" x14ac:dyDescent="0.35">
      <c r="A151" s="188" t="s">
        <v>3533</v>
      </c>
      <c r="B151" s="189" t="s">
        <v>3534</v>
      </c>
      <c r="C151" s="189">
        <v>6</v>
      </c>
      <c r="D151" s="186"/>
    </row>
    <row r="152" spans="1:4" ht="31" x14ac:dyDescent="0.35">
      <c r="A152" s="188" t="s">
        <v>3535</v>
      </c>
      <c r="B152" s="189" t="s">
        <v>3536</v>
      </c>
      <c r="C152" s="189">
        <v>5</v>
      </c>
      <c r="D152" s="186"/>
    </row>
    <row r="153" spans="1:4" ht="15.5" x14ac:dyDescent="0.35">
      <c r="A153" s="188" t="s">
        <v>3537</v>
      </c>
      <c r="B153" s="189" t="s">
        <v>3538</v>
      </c>
      <c r="C153" s="189">
        <v>7</v>
      </c>
      <c r="D153" s="186"/>
    </row>
    <row r="154" spans="1:4" ht="15.5" x14ac:dyDescent="0.35">
      <c r="A154" s="188" t="s">
        <v>3539</v>
      </c>
      <c r="B154" s="189" t="s">
        <v>3540</v>
      </c>
      <c r="C154" s="189">
        <v>6</v>
      </c>
      <c r="D154" s="186"/>
    </row>
    <row r="155" spans="1:4" ht="15.5" x14ac:dyDescent="0.35">
      <c r="A155" s="188" t="s">
        <v>3541</v>
      </c>
      <c r="B155" s="189" t="s">
        <v>3542</v>
      </c>
      <c r="C155" s="189">
        <v>1</v>
      </c>
      <c r="D155" s="186"/>
    </row>
    <row r="156" spans="1:4" ht="15.5" x14ac:dyDescent="0.35">
      <c r="A156" s="188" t="s">
        <v>3543</v>
      </c>
      <c r="B156" s="189" t="s">
        <v>3544</v>
      </c>
      <c r="C156" s="189">
        <v>6</v>
      </c>
      <c r="D156" s="186"/>
    </row>
    <row r="157" spans="1:4" ht="31" x14ac:dyDescent="0.35">
      <c r="A157" s="188" t="s">
        <v>3545</v>
      </c>
      <c r="B157" s="189" t="s">
        <v>3546</v>
      </c>
      <c r="C157" s="189">
        <v>6</v>
      </c>
      <c r="D157" s="186"/>
    </row>
    <row r="158" spans="1:4" ht="31" x14ac:dyDescent="0.35">
      <c r="A158" s="188" t="s">
        <v>3547</v>
      </c>
      <c r="B158" s="189" t="s">
        <v>3548</v>
      </c>
      <c r="C158" s="189">
        <v>6</v>
      </c>
      <c r="D158" s="186"/>
    </row>
    <row r="159" spans="1:4" ht="15.5" x14ac:dyDescent="0.35">
      <c r="A159" s="188" t="s">
        <v>3549</v>
      </c>
      <c r="B159" s="189" t="s">
        <v>3550</v>
      </c>
      <c r="C159" s="189">
        <v>4</v>
      </c>
      <c r="D159" s="186"/>
    </row>
    <row r="160" spans="1:4" ht="15.5" x14ac:dyDescent="0.35">
      <c r="A160" s="188" t="s">
        <v>3551</v>
      </c>
      <c r="B160" s="189" t="s">
        <v>3552</v>
      </c>
      <c r="C160" s="189">
        <v>6</v>
      </c>
      <c r="D160" s="186"/>
    </row>
    <row r="161" spans="1:4" ht="15.5" x14ac:dyDescent="0.35">
      <c r="A161" s="188" t="s">
        <v>3553</v>
      </c>
      <c r="B161" s="189" t="s">
        <v>3554</v>
      </c>
      <c r="C161" s="189">
        <v>3</v>
      </c>
      <c r="D161" s="186"/>
    </row>
    <row r="162" spans="1:4" ht="15.5" x14ac:dyDescent="0.35">
      <c r="A162" s="188" t="s">
        <v>3555</v>
      </c>
      <c r="B162" s="189" t="s">
        <v>3556</v>
      </c>
      <c r="C162" s="189">
        <v>4</v>
      </c>
      <c r="D162" s="186"/>
    </row>
    <row r="163" spans="1:4" ht="15.5" x14ac:dyDescent="0.35">
      <c r="A163" s="188" t="s">
        <v>3557</v>
      </c>
      <c r="B163" s="189" t="s">
        <v>3558</v>
      </c>
      <c r="C163" s="189">
        <v>5</v>
      </c>
      <c r="D163" s="186"/>
    </row>
    <row r="164" spans="1:4" ht="31" x14ac:dyDescent="0.35">
      <c r="A164" s="188" t="s">
        <v>3559</v>
      </c>
      <c r="B164" s="189" t="s">
        <v>3560</v>
      </c>
      <c r="C164" s="189">
        <v>3</v>
      </c>
      <c r="D164" s="186"/>
    </row>
    <row r="165" spans="1:4" ht="15.5" x14ac:dyDescent="0.35">
      <c r="A165" s="188" t="s">
        <v>3561</v>
      </c>
      <c r="B165" s="189" t="s">
        <v>3562</v>
      </c>
      <c r="C165" s="189">
        <v>5</v>
      </c>
      <c r="D165" s="186"/>
    </row>
    <row r="166" spans="1:4" ht="15.5" x14ac:dyDescent="0.35">
      <c r="A166" s="188" t="s">
        <v>3563</v>
      </c>
      <c r="B166" s="189" t="s">
        <v>3564</v>
      </c>
      <c r="C166" s="189">
        <v>5</v>
      </c>
      <c r="D166" s="186"/>
    </row>
    <row r="167" spans="1:4" ht="15.5" x14ac:dyDescent="0.35">
      <c r="A167" s="188" t="s">
        <v>3565</v>
      </c>
      <c r="B167" s="189" t="s">
        <v>3566</v>
      </c>
      <c r="C167" s="189">
        <v>5</v>
      </c>
      <c r="D167" s="186"/>
    </row>
    <row r="168" spans="1:4" ht="15.5" x14ac:dyDescent="0.35">
      <c r="A168" s="188" t="s">
        <v>3567</v>
      </c>
      <c r="B168" s="189" t="s">
        <v>3568</v>
      </c>
      <c r="C168" s="189">
        <v>5</v>
      </c>
      <c r="D168" s="186"/>
    </row>
    <row r="169" spans="1:4" ht="15.5" x14ac:dyDescent="0.35">
      <c r="A169" s="188" t="s">
        <v>3569</v>
      </c>
      <c r="B169" s="189" t="s">
        <v>3570</v>
      </c>
      <c r="C169" s="189">
        <v>5</v>
      </c>
      <c r="D169" s="186"/>
    </row>
    <row r="170" spans="1:4" ht="15.5" x14ac:dyDescent="0.35">
      <c r="A170" s="188" t="s">
        <v>1054</v>
      </c>
      <c r="B170" s="189" t="s">
        <v>3571</v>
      </c>
      <c r="C170" s="189">
        <v>5</v>
      </c>
      <c r="D170" s="186"/>
    </row>
    <row r="171" spans="1:4" ht="15.5" x14ac:dyDescent="0.35">
      <c r="A171" s="188" t="s">
        <v>3572</v>
      </c>
      <c r="B171" s="189" t="s">
        <v>3573</v>
      </c>
      <c r="C171" s="189">
        <v>6</v>
      </c>
      <c r="D171" s="186"/>
    </row>
    <row r="172" spans="1:4" ht="15.5" x14ac:dyDescent="0.35">
      <c r="A172" s="188" t="s">
        <v>3574</v>
      </c>
      <c r="B172" s="189" t="s">
        <v>3575</v>
      </c>
      <c r="C172" s="189">
        <v>4</v>
      </c>
      <c r="D172" s="186"/>
    </row>
    <row r="173" spans="1:4" ht="15.5" x14ac:dyDescent="0.35">
      <c r="A173" s="188" t="s">
        <v>3576</v>
      </c>
      <c r="B173" s="189" t="s">
        <v>3577</v>
      </c>
      <c r="C173" s="189">
        <v>3</v>
      </c>
      <c r="D173" s="186"/>
    </row>
    <row r="174" spans="1:4" ht="15.5" x14ac:dyDescent="0.35">
      <c r="A174" s="188" t="s">
        <v>3578</v>
      </c>
      <c r="B174" s="189" t="s">
        <v>3579</v>
      </c>
      <c r="C174" s="189">
        <v>4</v>
      </c>
      <c r="D174" s="186"/>
    </row>
    <row r="175" spans="1:4" ht="15.5" x14ac:dyDescent="0.35">
      <c r="A175" s="188" t="s">
        <v>3580</v>
      </c>
      <c r="B175" s="189" t="s">
        <v>3581</v>
      </c>
      <c r="C175" s="189">
        <v>6</v>
      </c>
      <c r="D175" s="186"/>
    </row>
    <row r="176" spans="1:4" ht="31" x14ac:dyDescent="0.35">
      <c r="A176" s="188" t="s">
        <v>3582</v>
      </c>
      <c r="B176" s="189" t="s">
        <v>3583</v>
      </c>
      <c r="C176" s="189">
        <v>5</v>
      </c>
      <c r="D176" s="186"/>
    </row>
    <row r="177" spans="1:4" ht="15.5" x14ac:dyDescent="0.35">
      <c r="A177" s="188" t="s">
        <v>3584</v>
      </c>
      <c r="B177" s="189" t="s">
        <v>3585</v>
      </c>
      <c r="C177" s="189">
        <v>3</v>
      </c>
      <c r="D177" s="186"/>
    </row>
    <row r="178" spans="1:4" ht="15.5" x14ac:dyDescent="0.35">
      <c r="A178" s="188" t="s">
        <v>3586</v>
      </c>
      <c r="B178" s="189" t="s">
        <v>3587</v>
      </c>
      <c r="C178" s="189">
        <v>5</v>
      </c>
      <c r="D178" s="186"/>
    </row>
    <row r="179" spans="1:4" ht="15.5" x14ac:dyDescent="0.35">
      <c r="A179" s="188" t="s">
        <v>636</v>
      </c>
      <c r="B179" s="189" t="s">
        <v>3588</v>
      </c>
      <c r="C179" s="189">
        <v>5</v>
      </c>
      <c r="D179" s="186"/>
    </row>
    <row r="180" spans="1:4" ht="15.5" x14ac:dyDescent="0.35">
      <c r="A180" s="188" t="s">
        <v>3589</v>
      </c>
      <c r="B180" s="189" t="s">
        <v>3590</v>
      </c>
      <c r="C180" s="189">
        <v>4</v>
      </c>
      <c r="D180" s="186"/>
    </row>
    <row r="181" spans="1:4" ht="15.5" x14ac:dyDescent="0.35">
      <c r="A181" s="188" t="s">
        <v>3591</v>
      </c>
      <c r="B181" s="189" t="s">
        <v>3293</v>
      </c>
      <c r="C181" s="189">
        <v>2</v>
      </c>
      <c r="D181" s="186"/>
    </row>
    <row r="182" spans="1:4" ht="15.5" x14ac:dyDescent="0.35">
      <c r="A182" s="188" t="s">
        <v>3592</v>
      </c>
      <c r="B182" s="189" t="s">
        <v>3593</v>
      </c>
      <c r="C182" s="189">
        <v>3</v>
      </c>
      <c r="D182" s="186"/>
    </row>
    <row r="183" spans="1:4" ht="15.5" x14ac:dyDescent="0.35">
      <c r="A183" s="188" t="s">
        <v>3594</v>
      </c>
      <c r="B183" s="189" t="s">
        <v>3595</v>
      </c>
      <c r="C183" s="189">
        <v>3</v>
      </c>
      <c r="D183" s="186"/>
    </row>
    <row r="184" spans="1:4" ht="15.5" x14ac:dyDescent="0.35">
      <c r="A184" s="188" t="s">
        <v>3596</v>
      </c>
      <c r="B184" s="189" t="s">
        <v>3597</v>
      </c>
      <c r="C184" s="189">
        <v>5</v>
      </c>
      <c r="D184" s="186"/>
    </row>
    <row r="185" spans="1:4" ht="15.5" x14ac:dyDescent="0.35">
      <c r="A185" s="188" t="s">
        <v>3018</v>
      </c>
      <c r="B185" s="189" t="s">
        <v>3598</v>
      </c>
      <c r="C185" s="189">
        <v>5</v>
      </c>
      <c r="D185" s="186"/>
    </row>
    <row r="186" spans="1:4" ht="15.5" x14ac:dyDescent="0.35">
      <c r="A186" s="188" t="s">
        <v>3599</v>
      </c>
      <c r="B186" s="189" t="s">
        <v>3600</v>
      </c>
      <c r="C186" s="189">
        <v>2</v>
      </c>
      <c r="D186" s="186"/>
    </row>
    <row r="187" spans="1:4" ht="15.5" x14ac:dyDescent="0.35">
      <c r="A187" s="188" t="s">
        <v>3601</v>
      </c>
      <c r="B187" s="189" t="s">
        <v>3602</v>
      </c>
      <c r="C187" s="189">
        <v>3</v>
      </c>
      <c r="D187" s="186"/>
    </row>
    <row r="188" spans="1:4" ht="15.5" x14ac:dyDescent="0.35">
      <c r="A188" s="188" t="s">
        <v>3603</v>
      </c>
      <c r="B188" s="189" t="s">
        <v>3604</v>
      </c>
      <c r="C188" s="189">
        <v>4</v>
      </c>
      <c r="D188" s="186"/>
    </row>
    <row r="189" spans="1:4" ht="15.5" x14ac:dyDescent="0.35">
      <c r="A189" s="188" t="s">
        <v>3605</v>
      </c>
      <c r="B189" s="189" t="s">
        <v>3606</v>
      </c>
      <c r="C189" s="189">
        <v>2</v>
      </c>
      <c r="D189" s="186"/>
    </row>
    <row r="190" spans="1:4" ht="15.5" x14ac:dyDescent="0.35">
      <c r="A190" s="188" t="s">
        <v>3607</v>
      </c>
      <c r="B190" s="189" t="s">
        <v>3608</v>
      </c>
      <c r="C190" s="189">
        <v>2</v>
      </c>
      <c r="D190" s="186"/>
    </row>
    <row r="191" spans="1:4" ht="15.5" x14ac:dyDescent="0.35">
      <c r="A191" s="188" t="s">
        <v>3609</v>
      </c>
      <c r="B191" s="189" t="s">
        <v>3610</v>
      </c>
      <c r="C191" s="189">
        <v>5</v>
      </c>
      <c r="D191" s="186"/>
    </row>
    <row r="192" spans="1:4" ht="15.5" x14ac:dyDescent="0.35">
      <c r="A192" s="188" t="s">
        <v>573</v>
      </c>
      <c r="B192" s="189" t="s">
        <v>3293</v>
      </c>
      <c r="C192" s="189">
        <v>2</v>
      </c>
      <c r="D192" s="186"/>
    </row>
    <row r="193" spans="1:4" ht="15.5" x14ac:dyDescent="0.35">
      <c r="A193" s="188" t="s">
        <v>278</v>
      </c>
      <c r="B193" s="189" t="s">
        <v>3611</v>
      </c>
      <c r="C193" s="189">
        <v>3</v>
      </c>
      <c r="D193" s="186"/>
    </row>
    <row r="194" spans="1:4" ht="31" x14ac:dyDescent="0.35">
      <c r="A194" s="188" t="s">
        <v>3612</v>
      </c>
      <c r="B194" s="189" t="s">
        <v>3613</v>
      </c>
      <c r="C194" s="189">
        <v>3</v>
      </c>
      <c r="D194" s="186"/>
    </row>
    <row r="195" spans="1:4" ht="31" x14ac:dyDescent="0.35">
      <c r="A195" s="188" t="s">
        <v>586</v>
      </c>
      <c r="B195" s="189" t="s">
        <v>3614</v>
      </c>
      <c r="C195" s="189">
        <v>3</v>
      </c>
      <c r="D195" s="186"/>
    </row>
    <row r="196" spans="1:4" ht="15.5" x14ac:dyDescent="0.35">
      <c r="A196" s="188" t="s">
        <v>3615</v>
      </c>
      <c r="B196" s="189" t="s">
        <v>3616</v>
      </c>
      <c r="C196" s="189">
        <v>5</v>
      </c>
      <c r="D196" s="186"/>
    </row>
    <row r="197" spans="1:4" ht="15.5" x14ac:dyDescent="0.35">
      <c r="A197" s="188" t="s">
        <v>3617</v>
      </c>
      <c r="B197" s="189" t="s">
        <v>3618</v>
      </c>
      <c r="C197" s="189">
        <v>4</v>
      </c>
      <c r="D197" s="186"/>
    </row>
    <row r="198" spans="1:4" ht="15.5" x14ac:dyDescent="0.35">
      <c r="A198" s="188" t="s">
        <v>3619</v>
      </c>
      <c r="B198" s="189" t="s">
        <v>3293</v>
      </c>
      <c r="C198" s="189">
        <v>2</v>
      </c>
      <c r="D198" s="186"/>
    </row>
    <row r="199" spans="1:4" ht="15.5" x14ac:dyDescent="0.35">
      <c r="A199" s="188" t="s">
        <v>3620</v>
      </c>
      <c r="B199" s="189" t="s">
        <v>3621</v>
      </c>
      <c r="C199" s="189">
        <v>1</v>
      </c>
      <c r="D199" s="186"/>
    </row>
    <row r="200" spans="1:4" ht="15.5" x14ac:dyDescent="0.35">
      <c r="A200" s="188" t="s">
        <v>3622</v>
      </c>
      <c r="B200" s="189" t="s">
        <v>3623</v>
      </c>
      <c r="C200" s="189">
        <v>4</v>
      </c>
      <c r="D200" s="186"/>
    </row>
    <row r="201" spans="1:4" ht="15.5" x14ac:dyDescent="0.35">
      <c r="A201" s="188" t="s">
        <v>3624</v>
      </c>
      <c r="B201" s="189" t="s">
        <v>3625</v>
      </c>
      <c r="C201" s="189">
        <v>3</v>
      </c>
      <c r="D201" s="186"/>
    </row>
    <row r="202" spans="1:4" ht="15.5" x14ac:dyDescent="0.35">
      <c r="A202" s="188" t="s">
        <v>3626</v>
      </c>
      <c r="B202" s="189" t="s">
        <v>3627</v>
      </c>
      <c r="C202" s="189">
        <v>4</v>
      </c>
      <c r="D202" s="186"/>
    </row>
    <row r="203" spans="1:4" ht="15.5" x14ac:dyDescent="0.35">
      <c r="A203" s="188" t="s">
        <v>3628</v>
      </c>
      <c r="B203" s="189" t="s">
        <v>3629</v>
      </c>
      <c r="C203" s="189">
        <v>4</v>
      </c>
      <c r="D203" s="186"/>
    </row>
    <row r="204" spans="1:4" ht="15.5" x14ac:dyDescent="0.35">
      <c r="A204" s="188" t="s">
        <v>3630</v>
      </c>
      <c r="B204" s="189" t="s">
        <v>3631</v>
      </c>
      <c r="C204" s="189">
        <v>4</v>
      </c>
      <c r="D204" s="186"/>
    </row>
    <row r="205" spans="1:4" ht="15.5" x14ac:dyDescent="0.35">
      <c r="A205" s="188" t="s">
        <v>3632</v>
      </c>
      <c r="B205" s="189" t="s">
        <v>3633</v>
      </c>
      <c r="C205" s="189">
        <v>2</v>
      </c>
      <c r="D205" s="186"/>
    </row>
    <row r="206" spans="1:4" ht="15.5" x14ac:dyDescent="0.35">
      <c r="A206" s="188" t="s">
        <v>3634</v>
      </c>
      <c r="B206" s="189" t="s">
        <v>3635</v>
      </c>
      <c r="C206" s="189">
        <v>3</v>
      </c>
      <c r="D206" s="186"/>
    </row>
    <row r="207" spans="1:4" ht="15.5" x14ac:dyDescent="0.35">
      <c r="A207" s="188" t="s">
        <v>3636</v>
      </c>
      <c r="B207" s="189" t="s">
        <v>3637</v>
      </c>
      <c r="C207" s="189">
        <v>4</v>
      </c>
      <c r="D207" s="186"/>
    </row>
    <row r="208" spans="1:4" ht="15.5" x14ac:dyDescent="0.35">
      <c r="A208" s="188" t="s">
        <v>3638</v>
      </c>
      <c r="B208" s="189" t="s">
        <v>3639</v>
      </c>
      <c r="C208" s="189">
        <v>2</v>
      </c>
      <c r="D208" s="186"/>
    </row>
    <row r="209" spans="1:4" ht="15.5" x14ac:dyDescent="0.35">
      <c r="A209" s="188" t="s">
        <v>3640</v>
      </c>
      <c r="B209" s="189" t="s">
        <v>3641</v>
      </c>
      <c r="C209" s="189">
        <v>4</v>
      </c>
      <c r="D209" s="186"/>
    </row>
    <row r="210" spans="1:4" ht="15.5" x14ac:dyDescent="0.35">
      <c r="A210" s="188" t="s">
        <v>3642</v>
      </c>
      <c r="B210" s="189" t="s">
        <v>3643</v>
      </c>
      <c r="C210" s="189">
        <v>4</v>
      </c>
      <c r="D210" s="186"/>
    </row>
    <row r="211" spans="1:4" ht="15.5" x14ac:dyDescent="0.35">
      <c r="A211" s="188" t="s">
        <v>3644</v>
      </c>
      <c r="B211" s="189" t="s">
        <v>3645</v>
      </c>
      <c r="C211" s="189">
        <v>4</v>
      </c>
      <c r="D211" s="186"/>
    </row>
    <row r="212" spans="1:4" ht="15.5" x14ac:dyDescent="0.35">
      <c r="A212" s="188" t="s">
        <v>3646</v>
      </c>
      <c r="B212" s="189" t="s">
        <v>3647</v>
      </c>
      <c r="C212" s="189">
        <v>3</v>
      </c>
      <c r="D212" s="186"/>
    </row>
    <row r="213" spans="1:4" ht="15.5" x14ac:dyDescent="0.35">
      <c r="A213" s="188" t="s">
        <v>3648</v>
      </c>
      <c r="B213" s="189" t="s">
        <v>3293</v>
      </c>
      <c r="C213" s="189">
        <v>2</v>
      </c>
      <c r="D213" s="186"/>
    </row>
    <row r="214" spans="1:4" ht="15.5" x14ac:dyDescent="0.35">
      <c r="A214" s="188" t="s">
        <v>3649</v>
      </c>
      <c r="B214" s="189" t="s">
        <v>3650</v>
      </c>
      <c r="C214" s="189">
        <v>1</v>
      </c>
      <c r="D214" s="186"/>
    </row>
    <row r="215" spans="1:4" ht="15.5" x14ac:dyDescent="0.35">
      <c r="A215" s="188" t="s">
        <v>3651</v>
      </c>
      <c r="B215" s="189" t="s">
        <v>3652</v>
      </c>
      <c r="C215" s="189">
        <v>4</v>
      </c>
      <c r="D215" s="186"/>
    </row>
    <row r="216" spans="1:4" ht="15.5" x14ac:dyDescent="0.35">
      <c r="A216" s="188" t="s">
        <v>3653</v>
      </c>
      <c r="B216" s="189" t="s">
        <v>3654</v>
      </c>
      <c r="C216" s="189">
        <v>4</v>
      </c>
      <c r="D216" s="186"/>
    </row>
    <row r="217" spans="1:4" ht="15.5" x14ac:dyDescent="0.35">
      <c r="A217" s="188" t="s">
        <v>3655</v>
      </c>
      <c r="B217" s="189" t="s">
        <v>3656</v>
      </c>
      <c r="C217" s="189">
        <v>4</v>
      </c>
      <c r="D217" s="186"/>
    </row>
    <row r="218" spans="1:4" ht="31" x14ac:dyDescent="0.35">
      <c r="A218" s="188" t="s">
        <v>3657</v>
      </c>
      <c r="B218" s="189" t="s">
        <v>3658</v>
      </c>
      <c r="C218" s="189">
        <v>4</v>
      </c>
      <c r="D218" s="186"/>
    </row>
    <row r="219" spans="1:4" ht="15.5" x14ac:dyDescent="0.35">
      <c r="A219" s="188" t="s">
        <v>203</v>
      </c>
      <c r="B219" s="189" t="s">
        <v>3659</v>
      </c>
      <c r="C219" s="189">
        <v>2</v>
      </c>
      <c r="D219" s="186"/>
    </row>
    <row r="220" spans="1:4" ht="15.5" x14ac:dyDescent="0.35">
      <c r="A220" s="188" t="s">
        <v>3660</v>
      </c>
      <c r="B220" s="189" t="s">
        <v>3661</v>
      </c>
      <c r="C220" s="189">
        <v>1</v>
      </c>
      <c r="D220" s="186"/>
    </row>
    <row r="221" spans="1:4" ht="15.5" x14ac:dyDescent="0.35">
      <c r="A221" s="188" t="s">
        <v>3662</v>
      </c>
      <c r="B221" s="189" t="s">
        <v>3663</v>
      </c>
      <c r="C221" s="189">
        <v>1</v>
      </c>
      <c r="D221" s="186"/>
    </row>
    <row r="222" spans="1:4" ht="31" x14ac:dyDescent="0.35">
      <c r="A222" s="188" t="s">
        <v>3664</v>
      </c>
      <c r="B222" s="189" t="s">
        <v>3665</v>
      </c>
      <c r="C222" s="189">
        <v>4</v>
      </c>
      <c r="D222" s="186"/>
    </row>
    <row r="223" spans="1:4" ht="15.5" x14ac:dyDescent="0.35">
      <c r="A223" s="188" t="s">
        <v>3666</v>
      </c>
      <c r="B223" s="189" t="s">
        <v>3667</v>
      </c>
      <c r="C223" s="189">
        <v>7</v>
      </c>
      <c r="D223" s="186"/>
    </row>
    <row r="224" spans="1:4" ht="15.5" x14ac:dyDescent="0.35">
      <c r="A224" s="188" t="s">
        <v>2629</v>
      </c>
      <c r="B224" s="189" t="s">
        <v>3668</v>
      </c>
      <c r="C224" s="189">
        <v>5</v>
      </c>
      <c r="D224" s="186"/>
    </row>
    <row r="225" spans="1:4" ht="15.5" x14ac:dyDescent="0.35">
      <c r="A225" s="188" t="s">
        <v>649</v>
      </c>
      <c r="B225" s="189" t="s">
        <v>3669</v>
      </c>
      <c r="C225" s="189">
        <v>6</v>
      </c>
      <c r="D225" s="186"/>
    </row>
    <row r="226" spans="1:4" ht="15.5" x14ac:dyDescent="0.35">
      <c r="A226" s="188" t="s">
        <v>3670</v>
      </c>
      <c r="B226" s="189" t="s">
        <v>3671</v>
      </c>
      <c r="C226" s="189">
        <v>5</v>
      </c>
      <c r="D226" s="186"/>
    </row>
    <row r="227" spans="1:4" ht="15.5" x14ac:dyDescent="0.35">
      <c r="A227" s="188" t="s">
        <v>3672</v>
      </c>
      <c r="B227" s="189" t="s">
        <v>3673</v>
      </c>
      <c r="C227" s="189">
        <v>2</v>
      </c>
      <c r="D227" s="186"/>
    </row>
    <row r="228" spans="1:4" ht="15.5" x14ac:dyDescent="0.35">
      <c r="A228" s="188" t="s">
        <v>662</v>
      </c>
      <c r="B228" s="189" t="s">
        <v>3674</v>
      </c>
      <c r="C228" s="189">
        <v>3</v>
      </c>
      <c r="D228" s="186"/>
    </row>
    <row r="229" spans="1:4" ht="15.5" x14ac:dyDescent="0.35">
      <c r="A229" s="188" t="s">
        <v>1633</v>
      </c>
      <c r="B229" s="189" t="s">
        <v>3675</v>
      </c>
      <c r="C229" s="189">
        <v>1</v>
      </c>
      <c r="D229" s="186"/>
    </row>
    <row r="230" spans="1:4" ht="15.5" x14ac:dyDescent="0.35">
      <c r="A230" s="188" t="s">
        <v>321</v>
      </c>
      <c r="B230" s="189" t="s">
        <v>3676</v>
      </c>
      <c r="C230" s="189">
        <v>7</v>
      </c>
      <c r="D230" s="186"/>
    </row>
    <row r="231" spans="1:4" ht="15.5" x14ac:dyDescent="0.35">
      <c r="A231" s="188" t="s">
        <v>3677</v>
      </c>
      <c r="B231" s="189" t="s">
        <v>3678</v>
      </c>
      <c r="C231" s="189">
        <v>2</v>
      </c>
      <c r="D231" s="186"/>
    </row>
    <row r="232" spans="1:4" ht="15.5" x14ac:dyDescent="0.35">
      <c r="A232" s="188" t="s">
        <v>3679</v>
      </c>
      <c r="B232" s="189" t="s">
        <v>3680</v>
      </c>
      <c r="C232" s="189">
        <v>5</v>
      </c>
      <c r="D232" s="186"/>
    </row>
    <row r="233" spans="1:4" ht="15.5" x14ac:dyDescent="0.35">
      <c r="A233" s="188" t="s">
        <v>1622</v>
      </c>
      <c r="B233" s="189" t="s">
        <v>3293</v>
      </c>
      <c r="C233" s="189">
        <v>2</v>
      </c>
      <c r="D233" s="186"/>
    </row>
    <row r="234" spans="1:4" ht="15.5" x14ac:dyDescent="0.35">
      <c r="A234" s="188" t="s">
        <v>3681</v>
      </c>
      <c r="B234" s="189" t="s">
        <v>3682</v>
      </c>
      <c r="C234" s="189">
        <v>6</v>
      </c>
      <c r="D234" s="186"/>
    </row>
    <row r="235" spans="1:4" ht="15.5" x14ac:dyDescent="0.35">
      <c r="A235" s="188" t="s">
        <v>1100</v>
      </c>
      <c r="B235" s="189" t="s">
        <v>3683</v>
      </c>
      <c r="C235" s="189">
        <v>4</v>
      </c>
      <c r="D235" s="186"/>
    </row>
    <row r="236" spans="1:4" ht="15.5" x14ac:dyDescent="0.35">
      <c r="A236" s="188" t="s">
        <v>3684</v>
      </c>
      <c r="B236" s="189" t="s">
        <v>3685</v>
      </c>
      <c r="C236" s="189">
        <v>6</v>
      </c>
      <c r="D236" s="186"/>
    </row>
    <row r="237" spans="1:4" ht="15.5" x14ac:dyDescent="0.35">
      <c r="A237" s="188" t="s">
        <v>3686</v>
      </c>
      <c r="B237" s="189" t="s">
        <v>3687</v>
      </c>
      <c r="C237" s="189">
        <v>4</v>
      </c>
      <c r="D237" s="186"/>
    </row>
    <row r="238" spans="1:4" ht="15.5" x14ac:dyDescent="0.35">
      <c r="A238" s="188" t="s">
        <v>3688</v>
      </c>
      <c r="B238" s="189" t="s">
        <v>3689</v>
      </c>
      <c r="C238" s="189">
        <v>6</v>
      </c>
      <c r="D238" s="186"/>
    </row>
    <row r="239" spans="1:4" ht="15.5" x14ac:dyDescent="0.35">
      <c r="A239" s="188" t="s">
        <v>3690</v>
      </c>
      <c r="B239" s="189" t="s">
        <v>3691</v>
      </c>
      <c r="C239" s="189">
        <v>4</v>
      </c>
      <c r="D239" s="186"/>
    </row>
    <row r="240" spans="1:4" ht="15.5" x14ac:dyDescent="0.35">
      <c r="A240" s="188" t="s">
        <v>3692</v>
      </c>
      <c r="B240" s="189" t="s">
        <v>3693</v>
      </c>
      <c r="C240" s="189">
        <v>7</v>
      </c>
      <c r="D240" s="186"/>
    </row>
    <row r="241" spans="1:4" ht="15.5" x14ac:dyDescent="0.35">
      <c r="A241" s="188" t="s">
        <v>3694</v>
      </c>
      <c r="B241" s="189" t="s">
        <v>3695</v>
      </c>
      <c r="C241" s="189">
        <v>8</v>
      </c>
      <c r="D241" s="186"/>
    </row>
    <row r="242" spans="1:4" ht="15.5" x14ac:dyDescent="0.35">
      <c r="A242" s="188" t="s">
        <v>3696</v>
      </c>
      <c r="B242" s="189" t="s">
        <v>3697</v>
      </c>
      <c r="C242" s="189">
        <v>6</v>
      </c>
      <c r="D242" s="186"/>
    </row>
    <row r="243" spans="1:4" ht="15.5" x14ac:dyDescent="0.35">
      <c r="A243" s="188" t="s">
        <v>3698</v>
      </c>
      <c r="B243" s="189" t="s">
        <v>3699</v>
      </c>
      <c r="C243" s="189">
        <v>5</v>
      </c>
      <c r="D243" s="186"/>
    </row>
    <row r="244" spans="1:4" ht="15.5" x14ac:dyDescent="0.35">
      <c r="A244" s="188" t="s">
        <v>3700</v>
      </c>
      <c r="B244" s="189" t="s">
        <v>3701</v>
      </c>
      <c r="C244" s="189">
        <v>6</v>
      </c>
      <c r="D244" s="186"/>
    </row>
    <row r="245" spans="1:4" ht="31" x14ac:dyDescent="0.35">
      <c r="A245" s="188" t="s">
        <v>3702</v>
      </c>
      <c r="B245" s="189" t="s">
        <v>3703</v>
      </c>
      <c r="C245" s="189">
        <v>1</v>
      </c>
      <c r="D245" s="186"/>
    </row>
    <row r="246" spans="1:4" ht="15.5" x14ac:dyDescent="0.35">
      <c r="A246" s="188" t="s">
        <v>3704</v>
      </c>
      <c r="B246" s="189" t="s">
        <v>3705</v>
      </c>
      <c r="C246" s="189">
        <v>4</v>
      </c>
      <c r="D246" s="186"/>
    </row>
    <row r="247" spans="1:4" ht="15.5" x14ac:dyDescent="0.35">
      <c r="A247" s="188" t="s">
        <v>3706</v>
      </c>
      <c r="B247" s="189" t="s">
        <v>3707</v>
      </c>
      <c r="C247" s="189">
        <v>5</v>
      </c>
      <c r="D247" s="186"/>
    </row>
    <row r="248" spans="1:4" ht="15.5" x14ac:dyDescent="0.35">
      <c r="A248" s="188" t="s">
        <v>3708</v>
      </c>
      <c r="B248" s="189" t="s">
        <v>3293</v>
      </c>
      <c r="C248" s="189">
        <v>2</v>
      </c>
      <c r="D248" s="186"/>
    </row>
    <row r="249" spans="1:4" ht="15.5" x14ac:dyDescent="0.35">
      <c r="A249" s="188" t="s">
        <v>3709</v>
      </c>
      <c r="B249" s="189" t="s">
        <v>3710</v>
      </c>
      <c r="C249" s="189">
        <v>8</v>
      </c>
      <c r="D249" s="186"/>
    </row>
    <row r="250" spans="1:4" ht="15.5" x14ac:dyDescent="0.35">
      <c r="A250" s="188" t="s">
        <v>3711</v>
      </c>
      <c r="B250" s="189" t="s">
        <v>3712</v>
      </c>
      <c r="C250" s="189">
        <v>8</v>
      </c>
      <c r="D250" s="186"/>
    </row>
    <row r="251" spans="1:4" ht="31" x14ac:dyDescent="0.35">
      <c r="A251" s="188" t="s">
        <v>3713</v>
      </c>
      <c r="B251" s="189" t="s">
        <v>3714</v>
      </c>
      <c r="C251" s="189">
        <v>7</v>
      </c>
      <c r="D251" s="186"/>
    </row>
    <row r="252" spans="1:4" ht="15.5" x14ac:dyDescent="0.35">
      <c r="A252" s="188" t="s">
        <v>3715</v>
      </c>
      <c r="B252" s="189" t="s">
        <v>3716</v>
      </c>
      <c r="C252" s="189">
        <v>5</v>
      </c>
      <c r="D252" s="186"/>
    </row>
    <row r="253" spans="1:4" ht="15.5" x14ac:dyDescent="0.35">
      <c r="A253" s="188" t="s">
        <v>3717</v>
      </c>
      <c r="B253" s="189" t="s">
        <v>3718</v>
      </c>
      <c r="C253" s="189">
        <v>7</v>
      </c>
      <c r="D253" s="186"/>
    </row>
    <row r="254" spans="1:4" ht="31" x14ac:dyDescent="0.35">
      <c r="A254" s="188" t="s">
        <v>3719</v>
      </c>
      <c r="B254" s="189" t="s">
        <v>3720</v>
      </c>
      <c r="C254" s="189">
        <v>4</v>
      </c>
      <c r="D254" s="186"/>
    </row>
    <row r="255" spans="1:4" ht="15.5" x14ac:dyDescent="0.35">
      <c r="A255" s="188" t="s">
        <v>3721</v>
      </c>
      <c r="B255" s="189" t="s">
        <v>3722</v>
      </c>
      <c r="C255" s="189">
        <v>4</v>
      </c>
      <c r="D255" s="186"/>
    </row>
    <row r="256" spans="1:4" ht="15.5" x14ac:dyDescent="0.35">
      <c r="A256" s="188" t="s">
        <v>3723</v>
      </c>
      <c r="B256" s="189" t="s">
        <v>3724</v>
      </c>
      <c r="C256" s="189">
        <v>5</v>
      </c>
      <c r="D256" s="186"/>
    </row>
    <row r="257" spans="1:4" ht="15.5" x14ac:dyDescent="0.35">
      <c r="A257" s="188" t="s">
        <v>289</v>
      </c>
      <c r="B257" s="189" t="s">
        <v>3725</v>
      </c>
      <c r="C257" s="189">
        <v>8</v>
      </c>
      <c r="D257" s="186"/>
    </row>
    <row r="258" spans="1:4" ht="15.5" x14ac:dyDescent="0.35">
      <c r="A258" s="188" t="s">
        <v>3726</v>
      </c>
      <c r="B258" s="189" t="s">
        <v>3727</v>
      </c>
      <c r="C258" s="189">
        <v>4</v>
      </c>
      <c r="D258" s="186"/>
    </row>
    <row r="259" spans="1:4" ht="15.5" x14ac:dyDescent="0.35">
      <c r="A259" s="188" t="s">
        <v>3728</v>
      </c>
      <c r="B259" s="189" t="s">
        <v>3293</v>
      </c>
      <c r="C259" s="189">
        <v>3</v>
      </c>
      <c r="D259" s="186"/>
    </row>
    <row r="260" spans="1:4" ht="28.5" customHeight="1" x14ac:dyDescent="0.35">
      <c r="A260" s="188" t="s">
        <v>3729</v>
      </c>
      <c r="B260" s="189" t="s">
        <v>3730</v>
      </c>
      <c r="C260" s="189">
        <v>5</v>
      </c>
      <c r="D260" s="186"/>
    </row>
    <row r="261" spans="1:4" ht="15.5" x14ac:dyDescent="0.35">
      <c r="A261" s="188" t="s">
        <v>3731</v>
      </c>
      <c r="B261" s="189" t="s">
        <v>3732</v>
      </c>
      <c r="C261" s="189">
        <v>8</v>
      </c>
      <c r="D261" s="186"/>
    </row>
    <row r="262" spans="1:4" ht="15.5" x14ac:dyDescent="0.35">
      <c r="A262" s="188" t="s">
        <v>2391</v>
      </c>
      <c r="B262" s="189" t="s">
        <v>3733</v>
      </c>
      <c r="C262" s="189">
        <v>5</v>
      </c>
      <c r="D262" s="186"/>
    </row>
    <row r="263" spans="1:4" ht="15.5" x14ac:dyDescent="0.35">
      <c r="A263" s="188" t="s">
        <v>3734</v>
      </c>
      <c r="B263" s="189" t="s">
        <v>3735</v>
      </c>
      <c r="C263" s="189">
        <v>4</v>
      </c>
      <c r="D263" s="186"/>
    </row>
    <row r="264" spans="1:4" ht="15.5" x14ac:dyDescent="0.35">
      <c r="A264" s="188" t="s">
        <v>1191</v>
      </c>
      <c r="B264" s="189" t="s">
        <v>3736</v>
      </c>
      <c r="C264" s="189">
        <v>4</v>
      </c>
      <c r="D264" s="186"/>
    </row>
    <row r="265" spans="1:4" ht="15.5" x14ac:dyDescent="0.35">
      <c r="A265" s="188" t="s">
        <v>3737</v>
      </c>
      <c r="B265" s="189" t="s">
        <v>3738</v>
      </c>
      <c r="C265" s="189">
        <v>5</v>
      </c>
      <c r="D265" s="186"/>
    </row>
    <row r="266" spans="1:4" ht="15.5" x14ac:dyDescent="0.35">
      <c r="A266" s="188" t="s">
        <v>3739</v>
      </c>
      <c r="B266" s="189" t="s">
        <v>3740</v>
      </c>
      <c r="C266" s="189">
        <v>6</v>
      </c>
      <c r="D266" s="186"/>
    </row>
    <row r="267" spans="1:4" ht="15.5" x14ac:dyDescent="0.35">
      <c r="A267" s="188" t="s">
        <v>3741</v>
      </c>
      <c r="B267" s="189" t="s">
        <v>3742</v>
      </c>
      <c r="C267" s="189">
        <v>5</v>
      </c>
      <c r="D267" s="186"/>
    </row>
    <row r="268" spans="1:4" ht="15.5" x14ac:dyDescent="0.35">
      <c r="A268" s="188" t="s">
        <v>3743</v>
      </c>
      <c r="B268" s="189" t="s">
        <v>3744</v>
      </c>
      <c r="C268" s="189">
        <v>6</v>
      </c>
      <c r="D268" s="186"/>
    </row>
    <row r="269" spans="1:4" ht="31" x14ac:dyDescent="0.35">
      <c r="A269" s="188" t="s">
        <v>3745</v>
      </c>
      <c r="B269" s="189" t="s">
        <v>3746</v>
      </c>
      <c r="C269" s="189">
        <v>8</v>
      </c>
      <c r="D269" s="186"/>
    </row>
    <row r="270" spans="1:4" ht="31" x14ac:dyDescent="0.35">
      <c r="A270" s="188" t="s">
        <v>3747</v>
      </c>
      <c r="B270" s="189" t="s">
        <v>3748</v>
      </c>
      <c r="C270" s="189">
        <v>7</v>
      </c>
      <c r="D270" s="186"/>
    </row>
    <row r="271" spans="1:4" ht="15.5" x14ac:dyDescent="0.35">
      <c r="A271" s="188" t="s">
        <v>456</v>
      </c>
      <c r="B271" s="189" t="s">
        <v>3749</v>
      </c>
      <c r="C271" s="189">
        <v>6</v>
      </c>
      <c r="D271" s="186"/>
    </row>
    <row r="272" spans="1:4" ht="15.5" x14ac:dyDescent="0.35">
      <c r="A272" s="188" t="s">
        <v>191</v>
      </c>
      <c r="B272" s="189" t="s">
        <v>3750</v>
      </c>
      <c r="C272" s="189">
        <v>8</v>
      </c>
      <c r="D272" s="186"/>
    </row>
    <row r="273" spans="1:4" ht="31" x14ac:dyDescent="0.35">
      <c r="A273" s="188" t="s">
        <v>437</v>
      </c>
      <c r="B273" s="189" t="s">
        <v>3751</v>
      </c>
      <c r="C273" s="189">
        <v>4</v>
      </c>
      <c r="D273" s="186"/>
    </row>
    <row r="274" spans="1:4" ht="15.5" x14ac:dyDescent="0.35">
      <c r="A274" s="188" t="s">
        <v>3752</v>
      </c>
      <c r="B274" s="189" t="s">
        <v>3753</v>
      </c>
      <c r="C274" s="189">
        <v>8</v>
      </c>
      <c r="D274" s="186"/>
    </row>
    <row r="275" spans="1:4" ht="15.5" x14ac:dyDescent="0.35">
      <c r="A275" s="188" t="s">
        <v>3754</v>
      </c>
      <c r="B275" s="189" t="s">
        <v>3755</v>
      </c>
      <c r="C275" s="189">
        <v>6</v>
      </c>
      <c r="D275" s="186"/>
    </row>
    <row r="276" spans="1:4" ht="15.5" x14ac:dyDescent="0.35">
      <c r="A276" s="188" t="s">
        <v>610</v>
      </c>
      <c r="B276" s="189" t="s">
        <v>3756</v>
      </c>
      <c r="C276" s="189">
        <v>6</v>
      </c>
      <c r="D276" s="186"/>
    </row>
    <row r="277" spans="1:4" ht="15.5" x14ac:dyDescent="0.35">
      <c r="A277" s="188" t="s">
        <v>3757</v>
      </c>
      <c r="B277" s="189" t="s">
        <v>3758</v>
      </c>
      <c r="C277" s="189">
        <v>6</v>
      </c>
      <c r="D277" s="186"/>
    </row>
    <row r="278" spans="1:4" ht="15.5" x14ac:dyDescent="0.35">
      <c r="A278" s="188" t="s">
        <v>3759</v>
      </c>
      <c r="B278" s="189" t="s">
        <v>3760</v>
      </c>
      <c r="C278" s="189">
        <v>4</v>
      </c>
      <c r="D278" s="186"/>
    </row>
    <row r="279" spans="1:4" ht="15.5" x14ac:dyDescent="0.35">
      <c r="A279" s="188" t="s">
        <v>3761</v>
      </c>
      <c r="B279" s="189" t="s">
        <v>3293</v>
      </c>
      <c r="C279" s="189">
        <v>2</v>
      </c>
      <c r="D279" s="186"/>
    </row>
    <row r="280" spans="1:4" ht="15.5" x14ac:dyDescent="0.35">
      <c r="A280" s="188" t="s">
        <v>3762</v>
      </c>
      <c r="B280" s="189" t="s">
        <v>3763</v>
      </c>
      <c r="C280" s="189">
        <v>2</v>
      </c>
      <c r="D280" s="186"/>
    </row>
    <row r="281" spans="1:4" ht="15.5" x14ac:dyDescent="0.35">
      <c r="A281" s="188" t="s">
        <v>3764</v>
      </c>
      <c r="B281" s="189" t="s">
        <v>3765</v>
      </c>
      <c r="C281" s="189">
        <v>5</v>
      </c>
      <c r="D281" s="186"/>
    </row>
    <row r="282" spans="1:4" ht="15.5" x14ac:dyDescent="0.35">
      <c r="A282" s="188" t="s">
        <v>1302</v>
      </c>
      <c r="B282" s="189" t="s">
        <v>3766</v>
      </c>
      <c r="C282" s="189">
        <v>5</v>
      </c>
      <c r="D282" s="186"/>
    </row>
    <row r="283" spans="1:4" ht="15.5" x14ac:dyDescent="0.35">
      <c r="A283" s="188" t="s">
        <v>3767</v>
      </c>
      <c r="B283" s="189" t="s">
        <v>3768</v>
      </c>
      <c r="C283" s="189">
        <v>4</v>
      </c>
      <c r="D283" s="186"/>
    </row>
    <row r="284" spans="1:4" ht="31" x14ac:dyDescent="0.35">
      <c r="A284" s="188" t="s">
        <v>3769</v>
      </c>
      <c r="B284" s="189" t="s">
        <v>3770</v>
      </c>
      <c r="C284" s="189">
        <v>4</v>
      </c>
      <c r="D284" s="186"/>
    </row>
    <row r="285" spans="1:4" ht="15.5" x14ac:dyDescent="0.35">
      <c r="A285" s="188" t="s">
        <v>3771</v>
      </c>
      <c r="B285" s="189" t="s">
        <v>3772</v>
      </c>
      <c r="C285" s="189">
        <v>8</v>
      </c>
      <c r="D285" s="186"/>
    </row>
    <row r="286" spans="1:4" ht="31" x14ac:dyDescent="0.35">
      <c r="A286" s="188" t="s">
        <v>3773</v>
      </c>
      <c r="B286" s="189" t="s">
        <v>3774</v>
      </c>
      <c r="C286" s="189">
        <v>7</v>
      </c>
      <c r="D286" s="186"/>
    </row>
    <row r="287" spans="1:4" ht="31" x14ac:dyDescent="0.35">
      <c r="A287" s="188" t="s">
        <v>3775</v>
      </c>
      <c r="B287" s="189" t="s">
        <v>3776</v>
      </c>
      <c r="C287" s="189">
        <v>6</v>
      </c>
      <c r="D287" s="186"/>
    </row>
    <row r="288" spans="1:4" ht="31" x14ac:dyDescent="0.35">
      <c r="A288" s="188" t="s">
        <v>3777</v>
      </c>
      <c r="B288" s="189" t="s">
        <v>3778</v>
      </c>
      <c r="C288" s="189">
        <v>8</v>
      </c>
      <c r="D288" s="186"/>
    </row>
    <row r="289" spans="1:4" ht="31" x14ac:dyDescent="0.35">
      <c r="A289" s="188" t="s">
        <v>3779</v>
      </c>
      <c r="B289" s="189" t="s">
        <v>3780</v>
      </c>
      <c r="C289" s="189">
        <v>7</v>
      </c>
      <c r="D289" s="186"/>
    </row>
    <row r="290" spans="1:4" ht="15.5" x14ac:dyDescent="0.35">
      <c r="A290" s="188" t="s">
        <v>3781</v>
      </c>
      <c r="B290" s="189" t="s">
        <v>3782</v>
      </c>
      <c r="C290" s="189">
        <v>6</v>
      </c>
      <c r="D290" s="186"/>
    </row>
    <row r="291" spans="1:4" ht="31" x14ac:dyDescent="0.35">
      <c r="A291" s="188" t="s">
        <v>3783</v>
      </c>
      <c r="B291" s="189" t="s">
        <v>3784</v>
      </c>
      <c r="C291" s="189">
        <v>4</v>
      </c>
      <c r="D291" s="186"/>
    </row>
    <row r="292" spans="1:4" ht="15.5" x14ac:dyDescent="0.35">
      <c r="A292" s="188" t="s">
        <v>3785</v>
      </c>
      <c r="B292" s="189" t="s">
        <v>3786</v>
      </c>
      <c r="C292" s="189">
        <v>4</v>
      </c>
      <c r="D292" s="186"/>
    </row>
    <row r="293" spans="1:4" ht="15.5" x14ac:dyDescent="0.35">
      <c r="A293" s="188" t="s">
        <v>236</v>
      </c>
      <c r="B293" s="189" t="s">
        <v>3787</v>
      </c>
      <c r="C293" s="189">
        <v>5</v>
      </c>
      <c r="D293" s="186"/>
    </row>
    <row r="294" spans="1:4" ht="15.5" x14ac:dyDescent="0.35">
      <c r="A294" s="188" t="s">
        <v>3788</v>
      </c>
      <c r="B294" s="189" t="s">
        <v>3789</v>
      </c>
      <c r="C294" s="189">
        <v>1</v>
      </c>
      <c r="D294" s="186"/>
    </row>
    <row r="295" spans="1:4" ht="15.5" x14ac:dyDescent="0.35">
      <c r="A295" s="188" t="s">
        <v>3790</v>
      </c>
      <c r="B295" s="189" t="s">
        <v>3791</v>
      </c>
      <c r="C295" s="189">
        <v>4</v>
      </c>
      <c r="D295" s="186"/>
    </row>
    <row r="296" spans="1:4" ht="15.5" x14ac:dyDescent="0.35">
      <c r="A296" s="188" t="s">
        <v>178</v>
      </c>
      <c r="B296" s="189" t="s">
        <v>3792</v>
      </c>
      <c r="C296" s="189">
        <v>7</v>
      </c>
      <c r="D296" s="186"/>
    </row>
    <row r="297" spans="1:4" ht="15.5" x14ac:dyDescent="0.35">
      <c r="A297" s="188" t="s">
        <v>1896</v>
      </c>
      <c r="B297" s="189" t="s">
        <v>3793</v>
      </c>
      <c r="C297" s="189">
        <v>6</v>
      </c>
      <c r="D297" s="186"/>
    </row>
    <row r="298" spans="1:4" ht="15.5" x14ac:dyDescent="0.35">
      <c r="A298" s="188" t="s">
        <v>3794</v>
      </c>
      <c r="B298" s="189" t="s">
        <v>3795</v>
      </c>
      <c r="C298" s="189">
        <v>5</v>
      </c>
      <c r="D298" s="186"/>
    </row>
    <row r="299" spans="1:4" ht="15.5" x14ac:dyDescent="0.35">
      <c r="A299" s="188" t="s">
        <v>3796</v>
      </c>
      <c r="B299" s="189" t="s">
        <v>3797</v>
      </c>
      <c r="C299" s="189">
        <v>5</v>
      </c>
      <c r="D299" s="186"/>
    </row>
    <row r="300" spans="1:4" ht="15.5" x14ac:dyDescent="0.35">
      <c r="A300" s="188" t="s">
        <v>3798</v>
      </c>
      <c r="B300" s="189" t="s">
        <v>3799</v>
      </c>
      <c r="C300" s="189">
        <v>3</v>
      </c>
      <c r="D300" s="186"/>
    </row>
    <row r="301" spans="1:4" ht="15.5" x14ac:dyDescent="0.35">
      <c r="A301" s="188" t="s">
        <v>3800</v>
      </c>
      <c r="B301" s="189" t="s">
        <v>3801</v>
      </c>
      <c r="C301" s="189">
        <v>6</v>
      </c>
      <c r="D301" s="186"/>
    </row>
    <row r="302" spans="1:4" ht="15.5" x14ac:dyDescent="0.35">
      <c r="A302" s="188" t="s">
        <v>3802</v>
      </c>
      <c r="B302" s="189" t="s">
        <v>3803</v>
      </c>
      <c r="C302" s="189">
        <v>5</v>
      </c>
      <c r="D302" s="186"/>
    </row>
    <row r="303" spans="1:4" ht="15.5" x14ac:dyDescent="0.35">
      <c r="A303" s="188" t="s">
        <v>3804</v>
      </c>
      <c r="B303" s="189" t="s">
        <v>3805</v>
      </c>
      <c r="C303" s="189">
        <v>5</v>
      </c>
      <c r="D303" s="186"/>
    </row>
    <row r="304" spans="1:4" ht="15.5" x14ac:dyDescent="0.35">
      <c r="A304" s="188" t="s">
        <v>3806</v>
      </c>
      <c r="B304" s="189" t="s">
        <v>3807</v>
      </c>
      <c r="C304" s="189">
        <v>6</v>
      </c>
      <c r="D304" s="186"/>
    </row>
    <row r="305" spans="1:4" ht="15.5" x14ac:dyDescent="0.35">
      <c r="A305" s="188" t="s">
        <v>3808</v>
      </c>
      <c r="B305" s="189" t="s">
        <v>3809</v>
      </c>
      <c r="C305" s="189">
        <v>5</v>
      </c>
      <c r="D305" s="186"/>
    </row>
    <row r="306" spans="1:4" ht="15.5" x14ac:dyDescent="0.35">
      <c r="A306" s="188" t="s">
        <v>3810</v>
      </c>
      <c r="B306" s="189" t="s">
        <v>3811</v>
      </c>
      <c r="C306" s="189">
        <v>5</v>
      </c>
      <c r="D306" s="186"/>
    </row>
    <row r="307" spans="1:4" ht="15.5" x14ac:dyDescent="0.35">
      <c r="A307" s="188" t="s">
        <v>3812</v>
      </c>
      <c r="B307" s="189" t="s">
        <v>3293</v>
      </c>
      <c r="C307" s="189">
        <v>2</v>
      </c>
      <c r="D307" s="186"/>
    </row>
    <row r="308" spans="1:4" ht="15.5" x14ac:dyDescent="0.35">
      <c r="A308" s="188" t="s">
        <v>3813</v>
      </c>
      <c r="B308" s="189" t="s">
        <v>3814</v>
      </c>
      <c r="C308" s="189">
        <v>1</v>
      </c>
      <c r="D308" s="186"/>
    </row>
    <row r="309" spans="1:4" ht="15.5" x14ac:dyDescent="0.35">
      <c r="A309" s="188" t="s">
        <v>3815</v>
      </c>
      <c r="B309" s="189" t="s">
        <v>3816</v>
      </c>
      <c r="C309" s="189">
        <v>4</v>
      </c>
      <c r="D309" s="186"/>
    </row>
    <row r="310" spans="1:4" ht="15.5" x14ac:dyDescent="0.35">
      <c r="A310" s="188" t="s">
        <v>3817</v>
      </c>
      <c r="B310" s="189" t="s">
        <v>3818</v>
      </c>
      <c r="C310" s="189">
        <v>5</v>
      </c>
      <c r="D310" s="186"/>
    </row>
    <row r="311" spans="1:4" ht="15.5" x14ac:dyDescent="0.35">
      <c r="A311" s="188" t="s">
        <v>3819</v>
      </c>
      <c r="B311" s="189" t="s">
        <v>3820</v>
      </c>
      <c r="C311" s="189">
        <v>3</v>
      </c>
      <c r="D311" s="186"/>
    </row>
    <row r="312" spans="1:4" ht="15.5" x14ac:dyDescent="0.35">
      <c r="A312" s="188" t="s">
        <v>3821</v>
      </c>
      <c r="B312" s="189" t="s">
        <v>3822</v>
      </c>
      <c r="C312" s="189">
        <v>6</v>
      </c>
      <c r="D312" s="186"/>
    </row>
    <row r="313" spans="1:4" ht="15.5" x14ac:dyDescent="0.35">
      <c r="A313" s="188" t="s">
        <v>3823</v>
      </c>
      <c r="B313" s="189" t="s">
        <v>3824</v>
      </c>
      <c r="C313" s="189">
        <v>4</v>
      </c>
      <c r="D313" s="186"/>
    </row>
    <row r="314" spans="1:4" ht="15.5" x14ac:dyDescent="0.35">
      <c r="A314" s="188" t="s">
        <v>3825</v>
      </c>
      <c r="B314" s="189" t="s">
        <v>3826</v>
      </c>
      <c r="C314" s="189">
        <v>5</v>
      </c>
      <c r="D314" s="186"/>
    </row>
    <row r="315" spans="1:4" ht="15.5" x14ac:dyDescent="0.35">
      <c r="A315" s="188" t="s">
        <v>3827</v>
      </c>
      <c r="B315" s="189" t="s">
        <v>3828</v>
      </c>
      <c r="C315" s="189">
        <v>4</v>
      </c>
      <c r="D315" s="186"/>
    </row>
    <row r="316" spans="1:4" ht="15.5" x14ac:dyDescent="0.35">
      <c r="A316" s="188" t="s">
        <v>2959</v>
      </c>
      <c r="B316" s="189" t="s">
        <v>3829</v>
      </c>
      <c r="C316" s="189">
        <v>6</v>
      </c>
      <c r="D316" s="186"/>
    </row>
    <row r="317" spans="1:4" ht="15.5" x14ac:dyDescent="0.35">
      <c r="A317" s="188" t="s">
        <v>2982</v>
      </c>
      <c r="B317" s="189" t="s">
        <v>3830</v>
      </c>
      <c r="C317" s="189">
        <v>6</v>
      </c>
      <c r="D317" s="186"/>
    </row>
    <row r="318" spans="1:4" ht="15.5" x14ac:dyDescent="0.35">
      <c r="A318" s="188" t="s">
        <v>3831</v>
      </c>
      <c r="B318" s="189" t="s">
        <v>3832</v>
      </c>
      <c r="C318" s="189">
        <v>4</v>
      </c>
      <c r="D318" s="186"/>
    </row>
    <row r="319" spans="1:4" ht="15.5" x14ac:dyDescent="0.35">
      <c r="A319" s="188" t="s">
        <v>3833</v>
      </c>
      <c r="B319" s="189" t="s">
        <v>3834</v>
      </c>
      <c r="C319" s="189">
        <v>6</v>
      </c>
      <c r="D319" s="186"/>
    </row>
    <row r="320" spans="1:4" ht="15.5" x14ac:dyDescent="0.35">
      <c r="A320" s="188" t="s">
        <v>3835</v>
      </c>
      <c r="B320" s="189" t="s">
        <v>3836</v>
      </c>
      <c r="C320" s="189">
        <v>3</v>
      </c>
      <c r="D320" s="186"/>
    </row>
    <row r="321" spans="1:4" ht="15.5" x14ac:dyDescent="0.35">
      <c r="A321" s="188" t="s">
        <v>1928</v>
      </c>
      <c r="B321" s="189" t="s">
        <v>3837</v>
      </c>
      <c r="C321" s="189">
        <v>5</v>
      </c>
      <c r="D321" s="186"/>
    </row>
    <row r="322" spans="1:4" ht="15.5" x14ac:dyDescent="0.35">
      <c r="A322" s="188" t="s">
        <v>3838</v>
      </c>
      <c r="B322" s="189" t="s">
        <v>3839</v>
      </c>
      <c r="C322" s="189">
        <v>4</v>
      </c>
      <c r="D322" s="186"/>
    </row>
    <row r="323" spans="1:4" ht="15.5" x14ac:dyDescent="0.35">
      <c r="A323" s="188" t="s">
        <v>3840</v>
      </c>
      <c r="B323" s="189" t="s">
        <v>3841</v>
      </c>
      <c r="C323" s="189">
        <v>3</v>
      </c>
      <c r="D323" s="186"/>
    </row>
    <row r="324" spans="1:4" ht="15.5" x14ac:dyDescent="0.35">
      <c r="A324" s="188" t="s">
        <v>3842</v>
      </c>
      <c r="B324" s="189" t="s">
        <v>3843</v>
      </c>
      <c r="C324" s="189">
        <v>4</v>
      </c>
      <c r="D324" s="186"/>
    </row>
    <row r="325" spans="1:4" ht="15.5" x14ac:dyDescent="0.35">
      <c r="A325" s="188" t="s">
        <v>3844</v>
      </c>
      <c r="B325" s="189" t="s">
        <v>3845</v>
      </c>
      <c r="C325" s="189">
        <v>5</v>
      </c>
      <c r="D325" s="186"/>
    </row>
    <row r="326" spans="1:4" ht="15.5" x14ac:dyDescent="0.35">
      <c r="A326" s="188" t="s">
        <v>721</v>
      </c>
      <c r="B326" s="189" t="s">
        <v>3846</v>
      </c>
      <c r="C326" s="189">
        <v>4</v>
      </c>
      <c r="D326" s="186"/>
    </row>
    <row r="327" spans="1:4" ht="15.5" x14ac:dyDescent="0.35">
      <c r="A327" s="188" t="s">
        <v>3847</v>
      </c>
      <c r="B327" s="189" t="s">
        <v>3848</v>
      </c>
      <c r="C327" s="189">
        <v>5</v>
      </c>
      <c r="D327" s="186"/>
    </row>
    <row r="328" spans="1:4" ht="15.5" x14ac:dyDescent="0.35">
      <c r="A328" s="188" t="s">
        <v>3849</v>
      </c>
      <c r="B328" s="189" t="s">
        <v>3850</v>
      </c>
      <c r="C328" s="189">
        <v>4</v>
      </c>
      <c r="D328" s="186"/>
    </row>
    <row r="329" spans="1:4" ht="15.5" x14ac:dyDescent="0.35">
      <c r="A329" s="188" t="s">
        <v>3851</v>
      </c>
      <c r="B329" s="189" t="s">
        <v>3852</v>
      </c>
      <c r="C329" s="189">
        <v>4</v>
      </c>
      <c r="D329" s="186"/>
    </row>
    <row r="330" spans="1:4" ht="15.5" x14ac:dyDescent="0.35">
      <c r="A330" s="188" t="s">
        <v>3853</v>
      </c>
      <c r="B330" s="189" t="s">
        <v>3854</v>
      </c>
      <c r="C330" s="189">
        <v>5</v>
      </c>
      <c r="D330" s="186"/>
    </row>
    <row r="331" spans="1:4" ht="31" x14ac:dyDescent="0.35">
      <c r="A331" s="188" t="s">
        <v>3855</v>
      </c>
      <c r="B331" s="189" t="s">
        <v>3856</v>
      </c>
      <c r="C331" s="189">
        <v>6</v>
      </c>
      <c r="D331" s="186"/>
    </row>
    <row r="332" spans="1:4" ht="15.5" x14ac:dyDescent="0.35">
      <c r="A332" s="188" t="s">
        <v>3857</v>
      </c>
      <c r="B332" s="189" t="s">
        <v>3858</v>
      </c>
      <c r="C332" s="189">
        <v>5</v>
      </c>
      <c r="D332" s="186"/>
    </row>
    <row r="333" spans="1:4" ht="15.5" x14ac:dyDescent="0.35">
      <c r="A333" s="188" t="s">
        <v>1940</v>
      </c>
      <c r="B333" s="189" t="s">
        <v>3859</v>
      </c>
      <c r="C333" s="189">
        <v>5</v>
      </c>
      <c r="D333" s="186"/>
    </row>
    <row r="334" spans="1:4" ht="15.5" x14ac:dyDescent="0.35">
      <c r="A334" s="188" t="s">
        <v>3860</v>
      </c>
      <c r="B334" s="189" t="s">
        <v>3861</v>
      </c>
      <c r="C334" s="189">
        <v>6</v>
      </c>
      <c r="D334" s="186"/>
    </row>
    <row r="335" spans="1:4" ht="15.5" x14ac:dyDescent="0.35">
      <c r="A335" s="188" t="s">
        <v>3862</v>
      </c>
      <c r="B335" s="189" t="s">
        <v>3863</v>
      </c>
      <c r="C335" s="189">
        <v>5</v>
      </c>
      <c r="D335" s="186"/>
    </row>
    <row r="336" spans="1:4" ht="15.5" x14ac:dyDescent="0.35">
      <c r="A336" s="188" t="s">
        <v>3864</v>
      </c>
      <c r="B336" s="189" t="s">
        <v>3865</v>
      </c>
      <c r="C336" s="189">
        <v>5</v>
      </c>
      <c r="D336" s="186"/>
    </row>
    <row r="337" spans="1:4" ht="15.5" x14ac:dyDescent="0.35">
      <c r="A337" s="188" t="s">
        <v>3866</v>
      </c>
      <c r="B337" s="189" t="s">
        <v>3867</v>
      </c>
      <c r="C337" s="189">
        <v>6</v>
      </c>
      <c r="D337" s="186"/>
    </row>
    <row r="338" spans="1:4" ht="15.5" x14ac:dyDescent="0.35">
      <c r="A338" s="188" t="s">
        <v>2035</v>
      </c>
      <c r="B338" s="189" t="s">
        <v>3868</v>
      </c>
      <c r="C338" s="189">
        <v>6</v>
      </c>
      <c r="D338" s="186"/>
    </row>
    <row r="339" spans="1:4" ht="15.5" x14ac:dyDescent="0.35">
      <c r="A339" s="188" t="s">
        <v>771</v>
      </c>
      <c r="B339" s="189" t="s">
        <v>772</v>
      </c>
      <c r="C339" s="189">
        <v>6</v>
      </c>
      <c r="D339" s="186"/>
    </row>
    <row r="340" spans="1:4" ht="15.5" x14ac:dyDescent="0.35">
      <c r="A340" s="188" t="s">
        <v>3869</v>
      </c>
      <c r="B340" s="189" t="s">
        <v>3870</v>
      </c>
      <c r="C340" s="189">
        <v>6</v>
      </c>
      <c r="D340" s="186"/>
    </row>
    <row r="341" spans="1:4" ht="15.5" x14ac:dyDescent="0.35">
      <c r="A341" s="188" t="s">
        <v>3871</v>
      </c>
      <c r="B341" s="189" t="s">
        <v>3872</v>
      </c>
      <c r="C341" s="189">
        <v>6</v>
      </c>
      <c r="D341" s="186"/>
    </row>
    <row r="342" spans="1:4" ht="15.5" x14ac:dyDescent="0.35">
      <c r="A342" s="188" t="s">
        <v>3873</v>
      </c>
      <c r="B342" s="189" t="s">
        <v>3874</v>
      </c>
      <c r="C342" s="189">
        <v>5</v>
      </c>
      <c r="D342" s="186"/>
    </row>
    <row r="343" spans="1:4" ht="15.5" x14ac:dyDescent="0.35">
      <c r="A343" s="188" t="s">
        <v>3875</v>
      </c>
      <c r="B343" s="189" t="s">
        <v>3876</v>
      </c>
      <c r="C343" s="189">
        <v>6</v>
      </c>
      <c r="D343" s="186"/>
    </row>
    <row r="344" spans="1:4" ht="15.5" x14ac:dyDescent="0.35">
      <c r="A344" s="188" t="s">
        <v>2522</v>
      </c>
      <c r="B344" s="189" t="s">
        <v>3877</v>
      </c>
      <c r="C344" s="189">
        <v>5</v>
      </c>
      <c r="D344" s="186"/>
    </row>
    <row r="345" spans="1:4" ht="15.5" x14ac:dyDescent="0.35">
      <c r="A345" s="188" t="s">
        <v>2182</v>
      </c>
      <c r="B345" s="189" t="s">
        <v>3878</v>
      </c>
      <c r="C345" s="189">
        <v>6</v>
      </c>
      <c r="D345" s="186"/>
    </row>
    <row r="346" spans="1:4" ht="15.5" x14ac:dyDescent="0.35">
      <c r="A346" s="188" t="s">
        <v>3879</v>
      </c>
      <c r="B346" s="189" t="s">
        <v>3880</v>
      </c>
      <c r="C346" s="189">
        <v>6</v>
      </c>
      <c r="D346" s="186"/>
    </row>
    <row r="347" spans="1:4" ht="15.5" x14ac:dyDescent="0.35">
      <c r="A347" s="188" t="s">
        <v>3881</v>
      </c>
      <c r="B347" s="189" t="s">
        <v>3882</v>
      </c>
      <c r="C347" s="189">
        <v>4</v>
      </c>
      <c r="D347" s="186"/>
    </row>
    <row r="348" spans="1:4" ht="15.5" x14ac:dyDescent="0.35">
      <c r="A348" s="188" t="s">
        <v>1400</v>
      </c>
      <c r="B348" s="189" t="s">
        <v>3883</v>
      </c>
      <c r="C348" s="189">
        <v>5</v>
      </c>
      <c r="D348" s="186"/>
    </row>
    <row r="349" spans="1:4" ht="15.5" x14ac:dyDescent="0.35">
      <c r="A349" s="188" t="s">
        <v>3884</v>
      </c>
      <c r="B349" s="189" t="s">
        <v>3885</v>
      </c>
      <c r="C349" s="189">
        <v>4</v>
      </c>
      <c r="D349" s="186"/>
    </row>
    <row r="350" spans="1:4" ht="15.5" x14ac:dyDescent="0.35">
      <c r="A350" s="188" t="s">
        <v>3886</v>
      </c>
      <c r="B350" s="189" t="s">
        <v>3887</v>
      </c>
      <c r="C350" s="189">
        <v>3</v>
      </c>
      <c r="D350" s="186"/>
    </row>
    <row r="351" spans="1:4" ht="15.5" x14ac:dyDescent="0.35">
      <c r="A351" s="188" t="s">
        <v>3888</v>
      </c>
      <c r="B351" s="189" t="s">
        <v>3889</v>
      </c>
      <c r="C351" s="189">
        <v>2</v>
      </c>
      <c r="D351" s="186"/>
    </row>
    <row r="352" spans="1:4" ht="15.5" x14ac:dyDescent="0.35">
      <c r="A352" s="188" t="s">
        <v>3890</v>
      </c>
      <c r="B352" s="189" t="s">
        <v>3891</v>
      </c>
      <c r="C352" s="189">
        <v>3</v>
      </c>
      <c r="D352" s="186"/>
    </row>
    <row r="353" spans="1:4" ht="15.5" x14ac:dyDescent="0.35">
      <c r="A353" s="188" t="s">
        <v>3892</v>
      </c>
      <c r="B353" s="189" t="s">
        <v>3293</v>
      </c>
      <c r="C353" s="189">
        <v>2</v>
      </c>
      <c r="D353" s="186"/>
    </row>
    <row r="354" spans="1:4" ht="15.5" x14ac:dyDescent="0.35">
      <c r="A354" s="188" t="s">
        <v>3893</v>
      </c>
      <c r="B354" s="189" t="s">
        <v>3894</v>
      </c>
      <c r="C354" s="189">
        <v>7</v>
      </c>
      <c r="D354" s="186"/>
    </row>
    <row r="355" spans="1:4" ht="15.5" x14ac:dyDescent="0.35">
      <c r="A355" s="188" t="s">
        <v>3895</v>
      </c>
      <c r="B355" s="189" t="s">
        <v>3896</v>
      </c>
      <c r="C355" s="189">
        <v>6</v>
      </c>
      <c r="D355" s="186"/>
    </row>
    <row r="356" spans="1:4" ht="15.5" x14ac:dyDescent="0.35">
      <c r="A356" s="188" t="s">
        <v>3897</v>
      </c>
      <c r="B356" s="189" t="s">
        <v>3898</v>
      </c>
      <c r="C356" s="189">
        <v>7</v>
      </c>
      <c r="D356" s="186"/>
    </row>
    <row r="357" spans="1:4" ht="15.5" x14ac:dyDescent="0.35">
      <c r="A357" s="188" t="s">
        <v>844</v>
      </c>
      <c r="B357" s="189" t="s">
        <v>3899</v>
      </c>
      <c r="C357" s="189">
        <v>5</v>
      </c>
      <c r="D357" s="186"/>
    </row>
    <row r="358" spans="1:4" ht="15.5" x14ac:dyDescent="0.35">
      <c r="A358" s="188" t="s">
        <v>3900</v>
      </c>
      <c r="B358" s="189" t="s">
        <v>3901</v>
      </c>
      <c r="C358" s="189">
        <v>5</v>
      </c>
      <c r="D358" s="186"/>
    </row>
    <row r="359" spans="1:4" ht="15.5" x14ac:dyDescent="0.35">
      <c r="A359" s="188" t="s">
        <v>1378</v>
      </c>
      <c r="B359" s="189" t="s">
        <v>3902</v>
      </c>
      <c r="C359" s="189">
        <v>6</v>
      </c>
      <c r="D359" s="186"/>
    </row>
    <row r="360" spans="1:4" ht="15.5" x14ac:dyDescent="0.35">
      <c r="A360" s="188" t="s">
        <v>1329</v>
      </c>
      <c r="B360" s="189" t="s">
        <v>3903</v>
      </c>
      <c r="C360" s="189">
        <v>5</v>
      </c>
      <c r="D360" s="186"/>
    </row>
    <row r="361" spans="1:4" ht="15.5" x14ac:dyDescent="0.35">
      <c r="A361" s="188" t="s">
        <v>3904</v>
      </c>
      <c r="B361" s="189" t="s">
        <v>3905</v>
      </c>
      <c r="C361" s="189">
        <v>4</v>
      </c>
      <c r="D361" s="186"/>
    </row>
    <row r="362" spans="1:4" ht="15.5" x14ac:dyDescent="0.35">
      <c r="A362" s="188" t="s">
        <v>3906</v>
      </c>
      <c r="B362" s="189" t="s">
        <v>3907</v>
      </c>
      <c r="C362" s="189">
        <v>2</v>
      </c>
      <c r="D362" s="186"/>
    </row>
    <row r="363" spans="1:4" ht="15.5" x14ac:dyDescent="0.35">
      <c r="A363" s="188" t="s">
        <v>1454</v>
      </c>
      <c r="B363" s="189" t="s">
        <v>3908</v>
      </c>
      <c r="C363" s="189">
        <v>4</v>
      </c>
      <c r="D363" s="186"/>
    </row>
    <row r="364" spans="1:4" ht="15.5" x14ac:dyDescent="0.35">
      <c r="A364" s="188" t="s">
        <v>1344</v>
      </c>
      <c r="B364" s="189" t="s">
        <v>3909</v>
      </c>
      <c r="C364" s="189">
        <v>4</v>
      </c>
      <c r="D364" s="186"/>
    </row>
    <row r="365" spans="1:4" ht="15.5" x14ac:dyDescent="0.35">
      <c r="A365" s="188" t="s">
        <v>3910</v>
      </c>
      <c r="B365" s="189" t="s">
        <v>3911</v>
      </c>
      <c r="C365" s="189">
        <v>5</v>
      </c>
      <c r="D365" s="186"/>
    </row>
    <row r="366" spans="1:4" ht="15.5" x14ac:dyDescent="0.35">
      <c r="A366" s="188" t="s">
        <v>3912</v>
      </c>
      <c r="B366" s="189" t="s">
        <v>3913</v>
      </c>
      <c r="C366" s="189">
        <v>2</v>
      </c>
      <c r="D366" s="186"/>
    </row>
    <row r="367" spans="1:4" ht="15.5" x14ac:dyDescent="0.35">
      <c r="A367" s="188" t="s">
        <v>3914</v>
      </c>
      <c r="B367" s="189" t="s">
        <v>3915</v>
      </c>
      <c r="C367" s="189">
        <v>4</v>
      </c>
      <c r="D367" s="186"/>
    </row>
    <row r="368" spans="1:4" ht="15.5" x14ac:dyDescent="0.35">
      <c r="A368" s="188" t="s">
        <v>3916</v>
      </c>
      <c r="B368" s="189" t="s">
        <v>3917</v>
      </c>
      <c r="C368" s="189">
        <v>4</v>
      </c>
      <c r="D368" s="186"/>
    </row>
    <row r="369" spans="1:4" ht="15.5" x14ac:dyDescent="0.35">
      <c r="A369" s="188" t="s">
        <v>3918</v>
      </c>
      <c r="B369" s="189" t="s">
        <v>3919</v>
      </c>
      <c r="C369" s="189">
        <v>5</v>
      </c>
      <c r="D369" s="186"/>
    </row>
    <row r="370" spans="1:4" ht="15.5" x14ac:dyDescent="0.35">
      <c r="A370" s="188" t="s">
        <v>3920</v>
      </c>
      <c r="B370" s="189" t="s">
        <v>3921</v>
      </c>
      <c r="C370" s="189">
        <v>8</v>
      </c>
      <c r="D370" s="186"/>
    </row>
    <row r="371" spans="1:4" ht="15.5" x14ac:dyDescent="0.35">
      <c r="A371" s="188" t="s">
        <v>1367</v>
      </c>
      <c r="B371" s="189" t="s">
        <v>3922</v>
      </c>
      <c r="C371" s="189">
        <v>3</v>
      </c>
      <c r="D371" s="186"/>
    </row>
    <row r="372" spans="1:4" ht="15.5" x14ac:dyDescent="0.35">
      <c r="A372" s="188" t="s">
        <v>3923</v>
      </c>
      <c r="B372" s="189" t="s">
        <v>3924</v>
      </c>
      <c r="C372" s="189">
        <v>4</v>
      </c>
      <c r="D372" s="186"/>
    </row>
    <row r="373" spans="1:4" ht="15.5" x14ac:dyDescent="0.35">
      <c r="A373" s="188" t="s">
        <v>3925</v>
      </c>
      <c r="B373" s="189" t="s">
        <v>3926</v>
      </c>
      <c r="C373" s="189">
        <v>4</v>
      </c>
      <c r="D373" s="186"/>
    </row>
    <row r="374" spans="1:4" ht="31" x14ac:dyDescent="0.35">
      <c r="A374" s="188" t="s">
        <v>3927</v>
      </c>
      <c r="B374" s="189" t="s">
        <v>3928</v>
      </c>
      <c r="C374" s="189">
        <v>4</v>
      </c>
      <c r="D374" s="186"/>
    </row>
    <row r="375" spans="1:4" ht="15.5" x14ac:dyDescent="0.35">
      <c r="A375" s="188" t="s">
        <v>3929</v>
      </c>
      <c r="B375" s="189" t="s">
        <v>3930</v>
      </c>
      <c r="C375" s="189">
        <v>5</v>
      </c>
      <c r="D375" s="186"/>
    </row>
    <row r="376" spans="1:4" ht="15.5" x14ac:dyDescent="0.35">
      <c r="A376" s="188" t="s">
        <v>3931</v>
      </c>
      <c r="B376" s="189" t="s">
        <v>3932</v>
      </c>
      <c r="C376" s="189">
        <v>5</v>
      </c>
      <c r="D376" s="186"/>
    </row>
    <row r="377" spans="1:4" ht="15.5" x14ac:dyDescent="0.35">
      <c r="A377" s="188" t="s">
        <v>3933</v>
      </c>
      <c r="B377" s="189" t="s">
        <v>3934</v>
      </c>
      <c r="C377" s="189">
        <v>5</v>
      </c>
      <c r="D377" s="186"/>
    </row>
    <row r="378" spans="1:4" ht="15.5" x14ac:dyDescent="0.35">
      <c r="A378" s="188" t="s">
        <v>3935</v>
      </c>
      <c r="B378" s="189" t="s">
        <v>3936</v>
      </c>
      <c r="C378" s="189">
        <v>4</v>
      </c>
      <c r="D378" s="186"/>
    </row>
    <row r="379" spans="1:4" ht="15.5" x14ac:dyDescent="0.35">
      <c r="A379" s="188" t="s">
        <v>3937</v>
      </c>
      <c r="B379" s="189" t="s">
        <v>3938</v>
      </c>
      <c r="C379" s="189">
        <v>6</v>
      </c>
      <c r="D379" s="186"/>
    </row>
    <row r="380" spans="1:4" ht="15.5" x14ac:dyDescent="0.35">
      <c r="A380" s="188" t="s">
        <v>3939</v>
      </c>
      <c r="B380" s="189" t="s">
        <v>3940</v>
      </c>
      <c r="C380" s="189">
        <v>4</v>
      </c>
      <c r="D380" s="186"/>
    </row>
    <row r="381" spans="1:4" ht="15.5" x14ac:dyDescent="0.35">
      <c r="A381" s="188" t="s">
        <v>3941</v>
      </c>
      <c r="B381" s="189" t="s">
        <v>3293</v>
      </c>
      <c r="C381" s="189">
        <v>2</v>
      </c>
      <c r="D381" s="186"/>
    </row>
    <row r="382" spans="1:4" ht="15.5" x14ac:dyDescent="0.35">
      <c r="A382" s="188" t="s">
        <v>3942</v>
      </c>
      <c r="B382" s="189" t="s">
        <v>3943</v>
      </c>
      <c r="C382" s="189">
        <v>4</v>
      </c>
      <c r="D382" s="186"/>
    </row>
    <row r="383" spans="1:4" ht="15.5" x14ac:dyDescent="0.35">
      <c r="A383" s="188" t="s">
        <v>3944</v>
      </c>
      <c r="B383" s="189" t="s">
        <v>3945</v>
      </c>
      <c r="C383" s="189">
        <v>1</v>
      </c>
      <c r="D383" s="186"/>
    </row>
    <row r="384" spans="1:4" ht="15.5" x14ac:dyDescent="0.35">
      <c r="A384" s="188" t="s">
        <v>3946</v>
      </c>
      <c r="B384" s="189" t="s">
        <v>3947</v>
      </c>
      <c r="C384" s="189">
        <v>4</v>
      </c>
      <c r="D384" s="186"/>
    </row>
    <row r="385" spans="1:4" ht="15.5" x14ac:dyDescent="0.35">
      <c r="A385" s="188" t="s">
        <v>3948</v>
      </c>
      <c r="B385" s="189" t="s">
        <v>3949</v>
      </c>
      <c r="C385" s="189">
        <v>3</v>
      </c>
      <c r="D385" s="186"/>
    </row>
    <row r="386" spans="1:4" ht="15.5" x14ac:dyDescent="0.35">
      <c r="A386" s="188" t="s">
        <v>3950</v>
      </c>
      <c r="B386" s="189" t="s">
        <v>3951</v>
      </c>
      <c r="C386" s="189">
        <v>5</v>
      </c>
      <c r="D386" s="186"/>
    </row>
    <row r="387" spans="1:4" ht="15.5" x14ac:dyDescent="0.35">
      <c r="A387" s="188" t="s">
        <v>247</v>
      </c>
      <c r="B387" s="189" t="s">
        <v>3952</v>
      </c>
      <c r="C387" s="189">
        <v>4</v>
      </c>
      <c r="D387" s="186"/>
    </row>
    <row r="388" spans="1:4" ht="15.5" x14ac:dyDescent="0.35">
      <c r="A388" s="188" t="s">
        <v>3953</v>
      </c>
      <c r="B388" s="189" t="s">
        <v>3954</v>
      </c>
      <c r="C388" s="189">
        <v>4</v>
      </c>
      <c r="D388" s="186"/>
    </row>
    <row r="389" spans="1:4" ht="15.5" x14ac:dyDescent="0.35">
      <c r="A389" s="188" t="s">
        <v>3955</v>
      </c>
      <c r="B389" s="189" t="s">
        <v>3956</v>
      </c>
      <c r="C389" s="189">
        <v>5</v>
      </c>
      <c r="D389" s="186"/>
    </row>
    <row r="390" spans="1:4" ht="15.5" x14ac:dyDescent="0.35">
      <c r="A390" s="188" t="s">
        <v>3957</v>
      </c>
      <c r="B390" s="189" t="s">
        <v>3958</v>
      </c>
      <c r="C390" s="189">
        <v>1</v>
      </c>
      <c r="D390" s="186"/>
    </row>
    <row r="391" spans="1:4" ht="15.5" x14ac:dyDescent="0.35">
      <c r="A391" s="188" t="s">
        <v>3959</v>
      </c>
      <c r="B391" s="189" t="s">
        <v>3960</v>
      </c>
      <c r="C391" s="189">
        <v>1</v>
      </c>
      <c r="D391" s="186"/>
    </row>
    <row r="392" spans="1:4" ht="15.5" x14ac:dyDescent="0.35">
      <c r="A392" s="188" t="s">
        <v>3961</v>
      </c>
      <c r="B392" s="189" t="s">
        <v>3293</v>
      </c>
      <c r="C392" s="189">
        <v>2</v>
      </c>
      <c r="D392" s="186"/>
    </row>
    <row r="393" spans="1:4" ht="15.5" x14ac:dyDescent="0.35">
      <c r="A393" s="188" t="s">
        <v>3962</v>
      </c>
      <c r="B393" s="189" t="s">
        <v>3963</v>
      </c>
      <c r="C393" s="189">
        <v>1</v>
      </c>
      <c r="D393" s="186"/>
    </row>
    <row r="394" spans="1:4" ht="15.5" x14ac:dyDescent="0.35">
      <c r="A394" s="188" t="s">
        <v>3964</v>
      </c>
      <c r="B394" s="189" t="s">
        <v>3965</v>
      </c>
      <c r="C394" s="189">
        <v>1</v>
      </c>
      <c r="D394" s="186"/>
    </row>
    <row r="395" spans="1:4" ht="15.5" x14ac:dyDescent="0.35">
      <c r="A395" s="188" t="s">
        <v>3966</v>
      </c>
      <c r="B395" s="189" t="s">
        <v>3967</v>
      </c>
      <c r="C395" s="189">
        <v>1</v>
      </c>
      <c r="D395" s="186"/>
    </row>
    <row r="396" spans="1:4" ht="15.5" x14ac:dyDescent="0.35">
      <c r="A396" s="188" t="s">
        <v>3968</v>
      </c>
      <c r="B396" s="189" t="s">
        <v>3969</v>
      </c>
      <c r="C396" s="189">
        <v>1</v>
      </c>
      <c r="D396" s="186"/>
    </row>
    <row r="397" spans="1:4" ht="15.5" x14ac:dyDescent="0.35">
      <c r="A397" s="188" t="s">
        <v>3970</v>
      </c>
      <c r="B397" s="189" t="s">
        <v>3971</v>
      </c>
      <c r="C397" s="189">
        <v>1</v>
      </c>
      <c r="D397" s="186"/>
    </row>
    <row r="398" spans="1:4" ht="15.5" x14ac:dyDescent="0.35">
      <c r="A398" s="188" t="s">
        <v>3972</v>
      </c>
      <c r="B398" s="189" t="s">
        <v>3973</v>
      </c>
      <c r="C398" s="189">
        <v>1</v>
      </c>
      <c r="D398" s="186"/>
    </row>
    <row r="399" spans="1:4" ht="15.5" x14ac:dyDescent="0.35">
      <c r="A399" s="188" t="s">
        <v>3974</v>
      </c>
      <c r="B399" s="189" t="s">
        <v>3975</v>
      </c>
      <c r="C399" s="189">
        <v>1</v>
      </c>
      <c r="D399" s="186"/>
    </row>
    <row r="400" spans="1:4" ht="15.5" x14ac:dyDescent="0.35">
      <c r="A400" s="188" t="s">
        <v>3976</v>
      </c>
      <c r="B400" s="189" t="s">
        <v>3977</v>
      </c>
      <c r="C400" s="189">
        <v>1</v>
      </c>
      <c r="D400" s="186"/>
    </row>
    <row r="401" spans="1:4" ht="15.5" x14ac:dyDescent="0.35">
      <c r="A401" s="188" t="s">
        <v>3978</v>
      </c>
      <c r="B401" s="189" t="s">
        <v>3979</v>
      </c>
      <c r="C401" s="189">
        <v>1</v>
      </c>
      <c r="D401" s="186"/>
    </row>
    <row r="402" spans="1:4" ht="15.5" x14ac:dyDescent="0.35">
      <c r="A402" s="188" t="s">
        <v>3980</v>
      </c>
      <c r="B402" s="189" t="s">
        <v>3981</v>
      </c>
      <c r="C402" s="189">
        <v>1</v>
      </c>
      <c r="D402" s="186"/>
    </row>
    <row r="403" spans="1:4" ht="15.5" x14ac:dyDescent="0.35">
      <c r="A403" s="188" t="s">
        <v>3982</v>
      </c>
      <c r="B403" s="189" t="s">
        <v>3983</v>
      </c>
      <c r="C403" s="189">
        <v>1</v>
      </c>
      <c r="D403" s="186"/>
    </row>
    <row r="404" spans="1:4" ht="15.5" x14ac:dyDescent="0.35">
      <c r="A404" s="188" t="s">
        <v>3984</v>
      </c>
      <c r="B404" s="189" t="s">
        <v>3985</v>
      </c>
      <c r="C404" s="189">
        <v>1</v>
      </c>
      <c r="D404" s="186"/>
    </row>
    <row r="405" spans="1:4" ht="15.5" x14ac:dyDescent="0.35">
      <c r="A405" s="188" t="s">
        <v>3986</v>
      </c>
      <c r="B405" s="189" t="s">
        <v>3987</v>
      </c>
      <c r="C405" s="189">
        <v>1</v>
      </c>
      <c r="D405" s="186"/>
    </row>
    <row r="406" spans="1:4" ht="15.5" x14ac:dyDescent="0.35">
      <c r="A406" s="188" t="s">
        <v>3988</v>
      </c>
      <c r="B406" s="189" t="s">
        <v>3989</v>
      </c>
      <c r="C406" s="189">
        <v>1</v>
      </c>
      <c r="D406" s="186"/>
    </row>
    <row r="407" spans="1:4" ht="15.5" x14ac:dyDescent="0.35">
      <c r="A407" s="188" t="s">
        <v>3990</v>
      </c>
      <c r="B407" s="189" t="s">
        <v>3991</v>
      </c>
      <c r="C407" s="189">
        <v>1</v>
      </c>
      <c r="D407" s="186"/>
    </row>
    <row r="408" spans="1:4" ht="15.5" x14ac:dyDescent="0.35">
      <c r="A408" s="188" t="s">
        <v>3992</v>
      </c>
      <c r="B408" s="189" t="s">
        <v>3993</v>
      </c>
      <c r="C408" s="189">
        <v>1</v>
      </c>
      <c r="D408" s="186"/>
    </row>
    <row r="409" spans="1:4" ht="15.5" x14ac:dyDescent="0.35">
      <c r="A409" s="188" t="s">
        <v>3994</v>
      </c>
      <c r="B409" s="189" t="s">
        <v>3995</v>
      </c>
      <c r="C409" s="189">
        <v>1</v>
      </c>
      <c r="D409" s="186"/>
    </row>
    <row r="410" spans="1:4" ht="15.5" x14ac:dyDescent="0.35">
      <c r="A410" s="188" t="s">
        <v>3996</v>
      </c>
      <c r="B410" s="189" t="s">
        <v>3997</v>
      </c>
      <c r="C410" s="189">
        <v>1</v>
      </c>
      <c r="D410" s="186"/>
    </row>
    <row r="411" spans="1:4" ht="15.5" x14ac:dyDescent="0.35">
      <c r="A411" s="188" t="s">
        <v>3998</v>
      </c>
      <c r="B411" s="189" t="s">
        <v>3999</v>
      </c>
      <c r="C411" s="189">
        <v>1</v>
      </c>
      <c r="D411" s="186"/>
    </row>
    <row r="412" spans="1:4" ht="15.5" x14ac:dyDescent="0.35">
      <c r="A412" s="188" t="s">
        <v>4000</v>
      </c>
      <c r="B412" s="189" t="s">
        <v>4001</v>
      </c>
      <c r="C412" s="189">
        <v>1</v>
      </c>
      <c r="D412" s="186"/>
    </row>
    <row r="413" spans="1:4" ht="15.5" x14ac:dyDescent="0.35">
      <c r="A413" s="188" t="s">
        <v>4002</v>
      </c>
      <c r="B413" s="189" t="s">
        <v>4003</v>
      </c>
      <c r="C413" s="189">
        <v>1</v>
      </c>
      <c r="D413" s="186"/>
    </row>
    <row r="414" spans="1:4" ht="15.5" x14ac:dyDescent="0.35">
      <c r="A414" s="188" t="s">
        <v>4004</v>
      </c>
      <c r="B414" s="189" t="s">
        <v>4005</v>
      </c>
      <c r="C414" s="189">
        <v>1</v>
      </c>
      <c r="D414" s="186"/>
    </row>
    <row r="415" spans="1:4" ht="15.5" x14ac:dyDescent="0.35">
      <c r="A415" s="188" t="s">
        <v>4006</v>
      </c>
      <c r="B415" s="189" t="s">
        <v>4007</v>
      </c>
      <c r="C415" s="189">
        <v>1</v>
      </c>
      <c r="D415" s="186"/>
    </row>
    <row r="416" spans="1:4" ht="15.5" x14ac:dyDescent="0.35">
      <c r="A416" s="188" t="s">
        <v>4008</v>
      </c>
      <c r="B416" s="189" t="s">
        <v>4009</v>
      </c>
      <c r="C416" s="189">
        <v>1</v>
      </c>
      <c r="D416" s="186"/>
    </row>
    <row r="417" spans="1:4" ht="15.5" x14ac:dyDescent="0.35">
      <c r="A417" s="188" t="s">
        <v>4010</v>
      </c>
      <c r="B417" s="189" t="s">
        <v>4011</v>
      </c>
      <c r="C417" s="189">
        <v>1</v>
      </c>
      <c r="D417" s="186"/>
    </row>
    <row r="418" spans="1:4" ht="15.5" x14ac:dyDescent="0.35">
      <c r="A418" s="188" t="s">
        <v>4012</v>
      </c>
      <c r="B418" s="189" t="s">
        <v>4013</v>
      </c>
      <c r="C418" s="189">
        <v>1</v>
      </c>
      <c r="D418" s="186"/>
    </row>
    <row r="419" spans="1:4" ht="15.5" x14ac:dyDescent="0.35">
      <c r="A419" s="188" t="s">
        <v>4014</v>
      </c>
      <c r="B419" s="189" t="s">
        <v>4015</v>
      </c>
      <c r="C419" s="189">
        <v>1</v>
      </c>
      <c r="D419" s="186"/>
    </row>
    <row r="420" spans="1:4" ht="15.5" x14ac:dyDescent="0.35">
      <c r="A420" s="188" t="s">
        <v>4016</v>
      </c>
      <c r="B420" s="189" t="s">
        <v>4017</v>
      </c>
      <c r="C420" s="189">
        <v>1</v>
      </c>
      <c r="D420" s="186"/>
    </row>
    <row r="421" spans="1:4" ht="15.5" x14ac:dyDescent="0.35">
      <c r="A421" s="188" t="s">
        <v>4018</v>
      </c>
      <c r="B421" s="189" t="s">
        <v>4019</v>
      </c>
      <c r="C421" s="189">
        <v>1</v>
      </c>
      <c r="D421" s="186"/>
    </row>
    <row r="422" spans="1:4" ht="15.5" x14ac:dyDescent="0.35">
      <c r="A422" s="188" t="s">
        <v>4020</v>
      </c>
      <c r="B422" s="189" t="s">
        <v>4021</v>
      </c>
      <c r="C422" s="189">
        <v>1</v>
      </c>
      <c r="D422" s="186"/>
    </row>
    <row r="423" spans="1:4" ht="15.5" x14ac:dyDescent="0.35">
      <c r="A423" s="188" t="s">
        <v>4022</v>
      </c>
      <c r="B423" s="189" t="s">
        <v>4023</v>
      </c>
      <c r="C423" s="189">
        <v>1</v>
      </c>
      <c r="D423" s="186"/>
    </row>
    <row r="424" spans="1:4" ht="15.5" x14ac:dyDescent="0.35">
      <c r="A424" s="188" t="s">
        <v>4024</v>
      </c>
      <c r="B424" s="189" t="s">
        <v>4025</v>
      </c>
      <c r="C424" s="189">
        <v>1</v>
      </c>
      <c r="D424" s="186"/>
    </row>
    <row r="425" spans="1:4" ht="15.5" x14ac:dyDescent="0.35">
      <c r="A425" s="188" t="s">
        <v>4026</v>
      </c>
      <c r="B425" s="189" t="s">
        <v>4027</v>
      </c>
      <c r="C425" s="189">
        <v>1</v>
      </c>
      <c r="D425" s="186"/>
    </row>
    <row r="426" spans="1:4" ht="15.5" x14ac:dyDescent="0.35">
      <c r="A426" s="188" t="s">
        <v>4028</v>
      </c>
      <c r="B426" s="189" t="s">
        <v>4029</v>
      </c>
      <c r="C426" s="189">
        <v>1</v>
      </c>
      <c r="D426" s="186"/>
    </row>
    <row r="427" spans="1:4" ht="15.5" x14ac:dyDescent="0.35">
      <c r="A427" s="188" t="s">
        <v>4030</v>
      </c>
      <c r="B427" s="189" t="s">
        <v>4031</v>
      </c>
      <c r="C427" s="189">
        <v>1</v>
      </c>
      <c r="D427" s="186"/>
    </row>
    <row r="428" spans="1:4" ht="15.5" x14ac:dyDescent="0.35">
      <c r="A428" s="188" t="s">
        <v>4032</v>
      </c>
      <c r="B428" s="189" t="s">
        <v>4033</v>
      </c>
      <c r="C428" s="189">
        <v>1</v>
      </c>
      <c r="D428" s="186"/>
    </row>
    <row r="429" spans="1:4" ht="15.5" x14ac:dyDescent="0.35">
      <c r="A429" s="188" t="s">
        <v>4034</v>
      </c>
      <c r="B429" s="189" t="s">
        <v>4021</v>
      </c>
      <c r="C429" s="189">
        <v>1</v>
      </c>
      <c r="D429" s="186"/>
    </row>
    <row r="430" spans="1:4" ht="15.5" x14ac:dyDescent="0.35">
      <c r="A430" s="188" t="s">
        <v>4035</v>
      </c>
      <c r="B430" s="189" t="s">
        <v>4036</v>
      </c>
      <c r="C430" s="189">
        <v>1</v>
      </c>
      <c r="D430" s="186"/>
    </row>
    <row r="431" spans="1:4" ht="15.5" x14ac:dyDescent="0.35">
      <c r="A431" s="188" t="s">
        <v>4037</v>
      </c>
      <c r="B431" s="189" t="s">
        <v>4038</v>
      </c>
      <c r="C431" s="189">
        <v>1</v>
      </c>
      <c r="D431" s="186"/>
    </row>
    <row r="432" spans="1:4" ht="15.5" x14ac:dyDescent="0.35">
      <c r="A432" s="188" t="s">
        <v>4039</v>
      </c>
      <c r="B432" s="189" t="s">
        <v>4040</v>
      </c>
      <c r="C432" s="189">
        <v>1</v>
      </c>
      <c r="D432" s="186"/>
    </row>
    <row r="433" spans="1:4" ht="15.5" x14ac:dyDescent="0.35">
      <c r="A433" s="188" t="s">
        <v>4041</v>
      </c>
      <c r="B433" s="189" t="s">
        <v>4042</v>
      </c>
      <c r="C433" s="189">
        <v>1</v>
      </c>
      <c r="D433" s="186"/>
    </row>
    <row r="434" spans="1:4" ht="15.5" x14ac:dyDescent="0.35">
      <c r="A434" s="188" t="s">
        <v>4043</v>
      </c>
      <c r="B434" s="189" t="s">
        <v>4044</v>
      </c>
      <c r="C434" s="189">
        <v>1</v>
      </c>
      <c r="D434" s="186"/>
    </row>
    <row r="435" spans="1:4" ht="15.5" x14ac:dyDescent="0.35">
      <c r="A435" s="188" t="s">
        <v>4045</v>
      </c>
      <c r="B435" s="189" t="s">
        <v>4046</v>
      </c>
      <c r="C435" s="189">
        <v>1</v>
      </c>
      <c r="D435" s="186"/>
    </row>
    <row r="436" spans="1:4" ht="15.5" x14ac:dyDescent="0.35">
      <c r="A436" s="188" t="s">
        <v>4047</v>
      </c>
      <c r="B436" s="189" t="s">
        <v>4048</v>
      </c>
      <c r="C436" s="189">
        <v>1</v>
      </c>
      <c r="D436" s="186"/>
    </row>
    <row r="437" spans="1:4" ht="15.5" x14ac:dyDescent="0.35">
      <c r="A437" s="188" t="s">
        <v>4049</v>
      </c>
      <c r="B437" s="189" t="s">
        <v>4050</v>
      </c>
      <c r="C437" s="189">
        <v>1</v>
      </c>
      <c r="D437" s="186"/>
    </row>
    <row r="438" spans="1:4" ht="15.5" x14ac:dyDescent="0.35">
      <c r="A438" s="188" t="s">
        <v>4051</v>
      </c>
      <c r="B438" s="189" t="s">
        <v>4052</v>
      </c>
      <c r="C438" s="189">
        <v>1</v>
      </c>
      <c r="D438" s="186"/>
    </row>
    <row r="439" spans="1:4" ht="15.5" x14ac:dyDescent="0.35">
      <c r="A439" s="188" t="s">
        <v>4053</v>
      </c>
      <c r="B439" s="189" t="s">
        <v>4054</v>
      </c>
      <c r="C439" s="189">
        <v>1</v>
      </c>
      <c r="D439" s="186"/>
    </row>
    <row r="440" spans="1:4" ht="15.5" x14ac:dyDescent="0.35">
      <c r="A440" s="188" t="s">
        <v>4055</v>
      </c>
      <c r="B440" s="189" t="s">
        <v>4056</v>
      </c>
      <c r="C440" s="189">
        <v>1</v>
      </c>
      <c r="D440" s="186"/>
    </row>
    <row r="441" spans="1:4" ht="15.5" x14ac:dyDescent="0.35">
      <c r="A441" s="188" t="s">
        <v>4057</v>
      </c>
      <c r="B441" s="189" t="s">
        <v>4058</v>
      </c>
      <c r="C441" s="189">
        <v>1</v>
      </c>
      <c r="D441" s="186"/>
    </row>
    <row r="442" spans="1:4" ht="15.5" x14ac:dyDescent="0.35">
      <c r="A442" s="188" t="s">
        <v>4059</v>
      </c>
      <c r="B442" s="189" t="s">
        <v>4060</v>
      </c>
      <c r="C442" s="189">
        <v>1</v>
      </c>
      <c r="D442" s="186"/>
    </row>
    <row r="443" spans="1:4" ht="15.5" x14ac:dyDescent="0.35">
      <c r="A443" s="188" t="s">
        <v>4061</v>
      </c>
      <c r="B443" s="189" t="s">
        <v>4062</v>
      </c>
      <c r="C443" s="189">
        <v>1</v>
      </c>
      <c r="D443" s="186"/>
    </row>
    <row r="444" spans="1:4" ht="15.5" x14ac:dyDescent="0.35">
      <c r="A444" s="188" t="s">
        <v>4063</v>
      </c>
      <c r="B444" s="189" t="s">
        <v>4064</v>
      </c>
      <c r="C444" s="189">
        <v>1</v>
      </c>
      <c r="D444" s="186"/>
    </row>
    <row r="445" spans="1:4" ht="15.5" x14ac:dyDescent="0.35">
      <c r="A445" s="188" t="s">
        <v>4065</v>
      </c>
      <c r="B445" s="189" t="s">
        <v>4066</v>
      </c>
      <c r="C445" s="189">
        <v>1</v>
      </c>
      <c r="D445" s="186"/>
    </row>
    <row r="446" spans="1:4" ht="15.5" x14ac:dyDescent="0.35">
      <c r="A446" s="188" t="s">
        <v>4067</v>
      </c>
      <c r="B446" s="189" t="s">
        <v>4068</v>
      </c>
      <c r="C446" s="189">
        <v>1</v>
      </c>
      <c r="D446" s="186"/>
    </row>
    <row r="447" spans="1:4" ht="15.5" x14ac:dyDescent="0.35">
      <c r="A447" s="188" t="s">
        <v>4069</v>
      </c>
      <c r="B447" s="189" t="s">
        <v>4070</v>
      </c>
      <c r="C447" s="189">
        <v>1</v>
      </c>
      <c r="D447" s="186"/>
    </row>
    <row r="448" spans="1:4" ht="15.5" x14ac:dyDescent="0.35">
      <c r="A448" s="188" t="s">
        <v>4071</v>
      </c>
      <c r="B448" s="189" t="s">
        <v>4072</v>
      </c>
      <c r="C448" s="189">
        <v>1</v>
      </c>
      <c r="D448" s="186"/>
    </row>
    <row r="449" spans="1:4" ht="15.5" x14ac:dyDescent="0.35">
      <c r="A449" s="188" t="s">
        <v>4073</v>
      </c>
      <c r="B449" s="189" t="s">
        <v>4074</v>
      </c>
      <c r="C449" s="189">
        <v>1</v>
      </c>
      <c r="D449" s="186"/>
    </row>
    <row r="450" spans="1:4" ht="15.5" x14ac:dyDescent="0.35">
      <c r="A450" s="188" t="s">
        <v>4075</v>
      </c>
      <c r="B450" s="189" t="s">
        <v>4076</v>
      </c>
      <c r="C450" s="189">
        <v>1</v>
      </c>
      <c r="D450" s="186"/>
    </row>
    <row r="451" spans="1:4" ht="15.5" x14ac:dyDescent="0.35">
      <c r="A451" s="188" t="s">
        <v>4077</v>
      </c>
      <c r="B451" s="189" t="s">
        <v>4078</v>
      </c>
      <c r="C451" s="189">
        <v>1</v>
      </c>
      <c r="D451" s="186"/>
    </row>
    <row r="452" spans="1:4" ht="15.5" x14ac:dyDescent="0.35">
      <c r="A452" s="188" t="s">
        <v>4079</v>
      </c>
      <c r="B452" s="189" t="s">
        <v>4080</v>
      </c>
      <c r="C452" s="189">
        <v>1</v>
      </c>
      <c r="D452" s="186"/>
    </row>
    <row r="453" spans="1:4" ht="15.5" x14ac:dyDescent="0.35">
      <c r="A453" s="188" t="s">
        <v>4081</v>
      </c>
      <c r="B453" s="189" t="s">
        <v>4082</v>
      </c>
      <c r="C453" s="189">
        <v>1</v>
      </c>
      <c r="D453" s="186"/>
    </row>
    <row r="454" spans="1:4" ht="15.5" x14ac:dyDescent="0.35">
      <c r="A454" s="188" t="s">
        <v>4083</v>
      </c>
      <c r="B454" s="189" t="s">
        <v>4084</v>
      </c>
      <c r="C454" s="189">
        <v>1</v>
      </c>
      <c r="D454" s="186"/>
    </row>
    <row r="455" spans="1:4" ht="15.5" x14ac:dyDescent="0.35">
      <c r="A455" s="188" t="s">
        <v>4085</v>
      </c>
      <c r="B455" s="189" t="s">
        <v>4086</v>
      </c>
      <c r="C455" s="189">
        <v>1</v>
      </c>
      <c r="D455" s="186"/>
    </row>
    <row r="456" spans="1:4" ht="15.5" x14ac:dyDescent="0.35">
      <c r="A456" s="188" t="s">
        <v>4087</v>
      </c>
      <c r="B456" s="189" t="s">
        <v>4088</v>
      </c>
      <c r="C456" s="189">
        <v>1</v>
      </c>
      <c r="D456" s="186"/>
    </row>
    <row r="457" spans="1:4" ht="15.5" x14ac:dyDescent="0.35">
      <c r="A457" s="188" t="s">
        <v>4089</v>
      </c>
      <c r="B457" s="189" t="s">
        <v>4090</v>
      </c>
      <c r="C457" s="189">
        <v>1</v>
      </c>
      <c r="D457" s="186"/>
    </row>
    <row r="458" spans="1:4" ht="15.5" x14ac:dyDescent="0.35">
      <c r="A458" s="188" t="s">
        <v>4091</v>
      </c>
      <c r="B458" s="189" t="s">
        <v>4092</v>
      </c>
      <c r="C458" s="189">
        <v>1</v>
      </c>
      <c r="D458" s="186"/>
    </row>
    <row r="459" spans="1:4" ht="15.5" x14ac:dyDescent="0.35">
      <c r="A459" s="188" t="s">
        <v>4093</v>
      </c>
      <c r="B459" s="189" t="s">
        <v>4094</v>
      </c>
      <c r="C459" s="189">
        <v>1</v>
      </c>
      <c r="D459" s="186"/>
    </row>
    <row r="460" spans="1:4" ht="15.5" x14ac:dyDescent="0.35">
      <c r="A460" s="188" t="s">
        <v>4095</v>
      </c>
      <c r="B460" s="189" t="s">
        <v>4096</v>
      </c>
      <c r="C460" s="189">
        <v>1</v>
      </c>
      <c r="D460" s="186"/>
    </row>
    <row r="461" spans="1:4" ht="15.5" x14ac:dyDescent="0.35">
      <c r="A461" s="188" t="s">
        <v>4097</v>
      </c>
      <c r="B461" s="189" t="s">
        <v>4098</v>
      </c>
      <c r="C461" s="189">
        <v>1</v>
      </c>
      <c r="D461" s="186"/>
    </row>
    <row r="462" spans="1:4" ht="15.5" x14ac:dyDescent="0.35">
      <c r="A462" s="188" t="s">
        <v>4099</v>
      </c>
      <c r="B462" s="189" t="s">
        <v>4100</v>
      </c>
      <c r="C462" s="189">
        <v>1</v>
      </c>
      <c r="D462" s="186"/>
    </row>
    <row r="463" spans="1:4" ht="15.5" x14ac:dyDescent="0.35">
      <c r="A463" s="188" t="s">
        <v>4101</v>
      </c>
      <c r="B463" s="189" t="s">
        <v>4102</v>
      </c>
      <c r="C463" s="189">
        <v>1</v>
      </c>
      <c r="D463" s="186"/>
    </row>
    <row r="464" spans="1:4" ht="15.5" x14ac:dyDescent="0.35">
      <c r="A464" s="188" t="s">
        <v>4103</v>
      </c>
      <c r="B464" s="189" t="s">
        <v>4104</v>
      </c>
      <c r="C464" s="189">
        <v>1</v>
      </c>
      <c r="D464" s="186"/>
    </row>
    <row r="465" spans="1:4" ht="15.5" x14ac:dyDescent="0.35">
      <c r="A465" s="188" t="s">
        <v>4105</v>
      </c>
      <c r="B465" s="189" t="s">
        <v>4106</v>
      </c>
      <c r="C465" s="189">
        <v>1</v>
      </c>
      <c r="D465" s="186"/>
    </row>
    <row r="466" spans="1:4" ht="15.5" x14ac:dyDescent="0.35">
      <c r="A466" s="188" t="s">
        <v>4107</v>
      </c>
      <c r="B466" s="189" t="s">
        <v>4108</v>
      </c>
      <c r="C466" s="189">
        <v>1</v>
      </c>
      <c r="D466" s="186"/>
    </row>
    <row r="467" spans="1:4" ht="15.5" x14ac:dyDescent="0.35">
      <c r="A467" s="188" t="s">
        <v>4109</v>
      </c>
      <c r="B467" s="189" t="s">
        <v>4110</v>
      </c>
      <c r="C467" s="189">
        <v>1</v>
      </c>
      <c r="D467" s="186"/>
    </row>
    <row r="468" spans="1:4" ht="15.5" x14ac:dyDescent="0.35">
      <c r="A468" s="188" t="s">
        <v>4111</v>
      </c>
      <c r="B468" s="189" t="s">
        <v>4112</v>
      </c>
      <c r="C468" s="189">
        <v>1</v>
      </c>
      <c r="D468" s="186"/>
    </row>
    <row r="469" spans="1:4" ht="15.5" x14ac:dyDescent="0.35">
      <c r="A469" s="188" t="s">
        <v>4113</v>
      </c>
      <c r="B469" s="189" t="s">
        <v>4114</v>
      </c>
      <c r="C469" s="189">
        <v>1</v>
      </c>
      <c r="D469" s="186"/>
    </row>
    <row r="470" spans="1:4" ht="15.5" x14ac:dyDescent="0.35">
      <c r="A470" s="188" t="s">
        <v>4115</v>
      </c>
      <c r="B470" s="189" t="s">
        <v>4116</v>
      </c>
      <c r="C470" s="189">
        <v>1</v>
      </c>
      <c r="D470" s="186"/>
    </row>
    <row r="471" spans="1:4" ht="15.5" x14ac:dyDescent="0.35">
      <c r="A471" s="188" t="s">
        <v>4117</v>
      </c>
      <c r="B471" s="189" t="s">
        <v>4118</v>
      </c>
      <c r="C471" s="189">
        <v>1</v>
      </c>
      <c r="D471" s="186"/>
    </row>
    <row r="472" spans="1:4" ht="15.5" x14ac:dyDescent="0.35">
      <c r="A472" s="188" t="s">
        <v>4119</v>
      </c>
      <c r="B472" s="189" t="s">
        <v>4120</v>
      </c>
      <c r="C472" s="189">
        <v>1</v>
      </c>
      <c r="D472" s="186"/>
    </row>
    <row r="473" spans="1:4" ht="15.5" x14ac:dyDescent="0.35">
      <c r="A473" s="188" t="s">
        <v>4121</v>
      </c>
      <c r="B473" s="189" t="s">
        <v>4122</v>
      </c>
      <c r="C473" s="189">
        <v>1</v>
      </c>
      <c r="D473" s="186"/>
    </row>
    <row r="474" spans="1:4" ht="15.5" x14ac:dyDescent="0.35">
      <c r="A474" s="188" t="s">
        <v>4123</v>
      </c>
      <c r="B474" s="189" t="s">
        <v>4124</v>
      </c>
      <c r="C474" s="189">
        <v>1</v>
      </c>
      <c r="D474" s="186"/>
    </row>
    <row r="475" spans="1:4" ht="15.5" x14ac:dyDescent="0.35">
      <c r="A475" s="188" t="s">
        <v>4125</v>
      </c>
      <c r="B475" s="189" t="s">
        <v>4126</v>
      </c>
      <c r="C475" s="189">
        <v>5</v>
      </c>
      <c r="D475" s="186"/>
    </row>
    <row r="476" spans="1:4" ht="15.5" x14ac:dyDescent="0.35">
      <c r="A476" s="188" t="s">
        <v>4127</v>
      </c>
      <c r="B476" s="189" t="s">
        <v>4128</v>
      </c>
      <c r="C476" s="189">
        <v>4</v>
      </c>
      <c r="D476" s="186"/>
    </row>
    <row r="477" spans="1:4" ht="15.5" x14ac:dyDescent="0.35">
      <c r="A477" s="188" t="s">
        <v>4129</v>
      </c>
      <c r="B477" s="189" t="s">
        <v>4130</v>
      </c>
      <c r="C477" s="189">
        <v>1</v>
      </c>
      <c r="D477" s="186"/>
    </row>
    <row r="478" spans="1:4" ht="15.5" x14ac:dyDescent="0.35">
      <c r="A478" s="188" t="s">
        <v>4131</v>
      </c>
      <c r="B478" s="189" t="s">
        <v>4132</v>
      </c>
      <c r="C478" s="189">
        <v>1</v>
      </c>
      <c r="D478" s="186"/>
    </row>
    <row r="479" spans="1:4" ht="15.5" x14ac:dyDescent="0.35">
      <c r="A479" s="188" t="s">
        <v>4133</v>
      </c>
      <c r="B479" s="189" t="s">
        <v>4134</v>
      </c>
      <c r="C479" s="189">
        <v>1</v>
      </c>
      <c r="D479" s="186"/>
    </row>
    <row r="480" spans="1:4" ht="15.5" x14ac:dyDescent="0.35">
      <c r="A480" s="188" t="s">
        <v>4135</v>
      </c>
      <c r="B480" s="189" t="s">
        <v>4136</v>
      </c>
      <c r="C480" s="189">
        <v>1</v>
      </c>
      <c r="D480" s="186"/>
    </row>
    <row r="481" spans="1:4" ht="15.5" x14ac:dyDescent="0.35">
      <c r="A481" s="188" t="s">
        <v>4137</v>
      </c>
      <c r="B481" s="189" t="s">
        <v>4138</v>
      </c>
      <c r="C481" s="189">
        <v>1</v>
      </c>
      <c r="D481" s="186"/>
    </row>
    <row r="482" spans="1:4" ht="15.5" x14ac:dyDescent="0.35">
      <c r="A482" s="188" t="s">
        <v>4139</v>
      </c>
      <c r="B482" s="189" t="s">
        <v>4140</v>
      </c>
      <c r="C482" s="189">
        <v>1</v>
      </c>
      <c r="D482" s="186"/>
    </row>
    <row r="483" spans="1:4" ht="15.5" x14ac:dyDescent="0.35">
      <c r="A483" s="188" t="s">
        <v>4141</v>
      </c>
      <c r="B483" s="189" t="s">
        <v>4142</v>
      </c>
      <c r="C483" s="189">
        <v>1</v>
      </c>
      <c r="D483" s="186"/>
    </row>
    <row r="484" spans="1:4" ht="15.5" x14ac:dyDescent="0.35">
      <c r="A484" s="188" t="s">
        <v>4143</v>
      </c>
      <c r="B484" s="189" t="s">
        <v>4144</v>
      </c>
      <c r="C484" s="189">
        <v>1</v>
      </c>
      <c r="D484" s="186"/>
    </row>
    <row r="485" spans="1:4" ht="15.5" x14ac:dyDescent="0.35">
      <c r="A485" s="188" t="s">
        <v>4145</v>
      </c>
      <c r="B485" s="189" t="s">
        <v>4146</v>
      </c>
      <c r="C485" s="189">
        <v>1</v>
      </c>
      <c r="D485" s="186"/>
    </row>
    <row r="486" spans="1:4" ht="15.5" x14ac:dyDescent="0.35">
      <c r="A486" s="188" t="s">
        <v>4147</v>
      </c>
      <c r="B486" s="189" t="s">
        <v>4148</v>
      </c>
      <c r="C486" s="189">
        <v>1</v>
      </c>
      <c r="D486" s="186"/>
    </row>
    <row r="487" spans="1:4" ht="15.5" x14ac:dyDescent="0.35">
      <c r="A487" s="188" t="s">
        <v>4149</v>
      </c>
      <c r="B487" s="189" t="s">
        <v>4150</v>
      </c>
      <c r="C487" s="189">
        <v>1</v>
      </c>
      <c r="D487" s="186"/>
    </row>
    <row r="488" spans="1:4" ht="15.5" x14ac:dyDescent="0.35">
      <c r="A488" s="188" t="s">
        <v>4151</v>
      </c>
      <c r="B488" s="189" t="s">
        <v>4152</v>
      </c>
      <c r="C488" s="189">
        <v>1</v>
      </c>
      <c r="D488" s="186"/>
    </row>
    <row r="489" spans="1:4" ht="15.5" x14ac:dyDescent="0.35">
      <c r="A489" s="188" t="s">
        <v>4153</v>
      </c>
      <c r="B489" s="189" t="s">
        <v>4154</v>
      </c>
      <c r="C489" s="189">
        <v>1</v>
      </c>
      <c r="D489" s="186"/>
    </row>
    <row r="490" spans="1:4" ht="15.5" x14ac:dyDescent="0.35">
      <c r="A490" s="188" t="s">
        <v>4155</v>
      </c>
      <c r="B490" s="189" t="s">
        <v>4156</v>
      </c>
      <c r="C490" s="189">
        <v>8</v>
      </c>
      <c r="D490" s="186"/>
    </row>
    <row r="491" spans="1:4" ht="15.5" x14ac:dyDescent="0.35">
      <c r="A491" s="188" t="s">
        <v>4157</v>
      </c>
      <c r="B491" s="189" t="s">
        <v>4158</v>
      </c>
      <c r="C491" s="189">
        <v>1</v>
      </c>
      <c r="D491" s="186"/>
    </row>
    <row r="492" spans="1:4" ht="15.5" x14ac:dyDescent="0.35">
      <c r="A492" s="188" t="s">
        <v>4159</v>
      </c>
      <c r="B492" s="189" t="s">
        <v>4160</v>
      </c>
      <c r="C492" s="189">
        <v>1</v>
      </c>
      <c r="D492" s="186"/>
    </row>
    <row r="493" spans="1:4" ht="15.5" x14ac:dyDescent="0.35">
      <c r="A493" s="188" t="s">
        <v>4161</v>
      </c>
      <c r="B493" s="189" t="s">
        <v>4162</v>
      </c>
      <c r="C493" s="189">
        <v>1</v>
      </c>
      <c r="D493" s="186"/>
    </row>
    <row r="494" spans="1:4" ht="15.5" x14ac:dyDescent="0.35">
      <c r="A494" s="188" t="s">
        <v>4163</v>
      </c>
      <c r="B494" s="189" t="s">
        <v>4164</v>
      </c>
      <c r="C494" s="189">
        <v>1</v>
      </c>
      <c r="D494" s="186"/>
    </row>
    <row r="495" spans="1:4" ht="15.5" x14ac:dyDescent="0.35">
      <c r="A495" s="188" t="s">
        <v>4165</v>
      </c>
      <c r="B495" s="189" t="s">
        <v>4166</v>
      </c>
      <c r="C495" s="189">
        <v>1</v>
      </c>
      <c r="D495" s="186"/>
    </row>
    <row r="496" spans="1:4" ht="15.5" x14ac:dyDescent="0.35">
      <c r="A496" s="188" t="s">
        <v>4167</v>
      </c>
      <c r="B496" s="189" t="s">
        <v>4168</v>
      </c>
      <c r="C496" s="189">
        <v>1</v>
      </c>
      <c r="D496" s="186"/>
    </row>
    <row r="497" spans="1:4" ht="15.5" x14ac:dyDescent="0.35">
      <c r="A497" s="188" t="s">
        <v>4169</v>
      </c>
      <c r="B497" s="189" t="s">
        <v>4170</v>
      </c>
      <c r="C497" s="189">
        <v>1</v>
      </c>
      <c r="D497" s="186"/>
    </row>
    <row r="498" spans="1:4" ht="15.5" x14ac:dyDescent="0.35">
      <c r="A498" s="188" t="s">
        <v>4171</v>
      </c>
      <c r="B498" s="189" t="s">
        <v>4172</v>
      </c>
      <c r="C498" s="189">
        <v>1</v>
      </c>
      <c r="D498" s="186"/>
    </row>
    <row r="499" spans="1:4" ht="15.5" x14ac:dyDescent="0.35">
      <c r="A499" s="188" t="s">
        <v>4173</v>
      </c>
      <c r="B499" s="189" t="s">
        <v>4174</v>
      </c>
      <c r="C499" s="189">
        <v>1</v>
      </c>
      <c r="D499" s="186"/>
    </row>
    <row r="500" spans="1:4" ht="15.5" x14ac:dyDescent="0.35">
      <c r="A500" s="188" t="s">
        <v>4175</v>
      </c>
      <c r="B500" s="189" t="s">
        <v>4176</v>
      </c>
      <c r="C500" s="189">
        <v>1</v>
      </c>
      <c r="D500" s="186"/>
    </row>
    <row r="501" spans="1:4" ht="15.5" x14ac:dyDescent="0.35">
      <c r="A501" s="188" t="s">
        <v>4177</v>
      </c>
      <c r="B501" s="189" t="s">
        <v>4178</v>
      </c>
      <c r="C501" s="189">
        <v>1</v>
      </c>
      <c r="D501" s="186"/>
    </row>
    <row r="502" spans="1:4" ht="15.5" x14ac:dyDescent="0.35">
      <c r="A502" s="188" t="s">
        <v>4179</v>
      </c>
      <c r="B502" s="189" t="s">
        <v>4180</v>
      </c>
      <c r="C502" s="189">
        <v>1</v>
      </c>
      <c r="D502" s="186"/>
    </row>
    <row r="503" spans="1:4" ht="15.5" x14ac:dyDescent="0.35">
      <c r="A503" s="188" t="s">
        <v>4181</v>
      </c>
      <c r="B503" s="189" t="s">
        <v>4182</v>
      </c>
      <c r="C503" s="189">
        <v>1</v>
      </c>
      <c r="D503" s="186"/>
    </row>
    <row r="504" spans="1:4" ht="15.5" x14ac:dyDescent="0.35">
      <c r="A504" s="188" t="s">
        <v>4183</v>
      </c>
      <c r="B504" s="189" t="s">
        <v>4184</v>
      </c>
      <c r="C504" s="189">
        <v>1</v>
      </c>
      <c r="D504" s="186"/>
    </row>
    <row r="505" spans="1:4" ht="15.5" x14ac:dyDescent="0.35">
      <c r="A505" s="188" t="s">
        <v>4185</v>
      </c>
      <c r="B505" s="189" t="s">
        <v>4186</v>
      </c>
      <c r="C505" s="189">
        <v>1</v>
      </c>
      <c r="D505" s="186"/>
    </row>
    <row r="506" spans="1:4" ht="15.5" x14ac:dyDescent="0.35">
      <c r="A506" s="188" t="s">
        <v>4187</v>
      </c>
      <c r="B506" s="189" t="s">
        <v>4188</v>
      </c>
      <c r="C506" s="189">
        <v>1</v>
      </c>
      <c r="D506" s="186"/>
    </row>
    <row r="507" spans="1:4" ht="15.5" x14ac:dyDescent="0.35">
      <c r="A507" s="188" t="s">
        <v>4189</v>
      </c>
      <c r="B507" s="189" t="s">
        <v>4190</v>
      </c>
      <c r="C507" s="189">
        <v>1</v>
      </c>
      <c r="D507" s="186"/>
    </row>
    <row r="508" spans="1:4" ht="15.5" x14ac:dyDescent="0.35">
      <c r="A508" s="188" t="s">
        <v>4191</v>
      </c>
      <c r="B508" s="189" t="s">
        <v>4192</v>
      </c>
      <c r="C508" s="189">
        <v>1</v>
      </c>
      <c r="D508" s="186"/>
    </row>
    <row r="509" spans="1:4" ht="15.5" x14ac:dyDescent="0.35">
      <c r="A509" s="188" t="s">
        <v>4193</v>
      </c>
      <c r="B509" s="189" t="s">
        <v>4194</v>
      </c>
      <c r="C509" s="189">
        <v>1</v>
      </c>
      <c r="D509" s="186"/>
    </row>
    <row r="510" spans="1:4" ht="15.5" x14ac:dyDescent="0.35">
      <c r="A510" s="188" t="s">
        <v>4195</v>
      </c>
      <c r="B510" s="189" t="s">
        <v>4196</v>
      </c>
      <c r="C510" s="189">
        <v>1</v>
      </c>
      <c r="D510" s="186"/>
    </row>
    <row r="511" spans="1:4" ht="15.5" x14ac:dyDescent="0.35">
      <c r="A511" s="188" t="s">
        <v>4197</v>
      </c>
      <c r="B511" s="189" t="s">
        <v>4198</v>
      </c>
      <c r="C511" s="189">
        <v>1</v>
      </c>
      <c r="D511" s="186"/>
    </row>
    <row r="512" spans="1:4" ht="15.5" x14ac:dyDescent="0.35">
      <c r="A512" s="188" t="s">
        <v>4199</v>
      </c>
      <c r="B512" s="189" t="s">
        <v>4200</v>
      </c>
      <c r="C512" s="189">
        <v>1</v>
      </c>
      <c r="D512" s="186"/>
    </row>
    <row r="513" spans="1:4" ht="15.5" x14ac:dyDescent="0.35">
      <c r="A513" s="188" t="s">
        <v>4201</v>
      </c>
      <c r="B513" s="189" t="s">
        <v>4202</v>
      </c>
      <c r="C513" s="189">
        <v>1</v>
      </c>
      <c r="D513" s="186"/>
    </row>
    <row r="514" spans="1:4" ht="15.5" x14ac:dyDescent="0.35">
      <c r="A514" s="188" t="s">
        <v>4203</v>
      </c>
      <c r="B514" s="189" t="s">
        <v>4204</v>
      </c>
      <c r="C514" s="189">
        <v>1</v>
      </c>
      <c r="D514" s="186"/>
    </row>
    <row r="515" spans="1:4" ht="15.5" x14ac:dyDescent="0.35">
      <c r="A515" s="188" t="s">
        <v>4205</v>
      </c>
      <c r="B515" s="189" t="s">
        <v>4206</v>
      </c>
      <c r="C515" s="189">
        <v>1</v>
      </c>
      <c r="D515" s="186"/>
    </row>
    <row r="516" spans="1:4" ht="15.5" x14ac:dyDescent="0.35">
      <c r="A516" s="188" t="s">
        <v>4207</v>
      </c>
      <c r="B516" s="189" t="s">
        <v>4208</v>
      </c>
      <c r="C516" s="189">
        <v>1</v>
      </c>
      <c r="D516" s="186"/>
    </row>
    <row r="517" spans="1:4" ht="15.5" x14ac:dyDescent="0.35">
      <c r="A517" s="188" t="s">
        <v>4209</v>
      </c>
      <c r="B517" s="189" t="s">
        <v>4210</v>
      </c>
      <c r="C517" s="189">
        <v>1</v>
      </c>
      <c r="D517" s="186"/>
    </row>
    <row r="518" spans="1:4" ht="15.5" x14ac:dyDescent="0.35">
      <c r="A518" s="188" t="s">
        <v>4211</v>
      </c>
      <c r="B518" s="189" t="s">
        <v>4212</v>
      </c>
      <c r="C518" s="189">
        <v>1</v>
      </c>
      <c r="D518" s="186"/>
    </row>
    <row r="519" spans="1:4" ht="15.5" x14ac:dyDescent="0.35">
      <c r="A519" s="188" t="s">
        <v>4213</v>
      </c>
      <c r="B519" s="189" t="s">
        <v>4214</v>
      </c>
      <c r="C519" s="189">
        <v>1</v>
      </c>
      <c r="D519" s="186"/>
    </row>
    <row r="520" spans="1:4" ht="15.5" x14ac:dyDescent="0.35">
      <c r="A520" s="188" t="s">
        <v>4215</v>
      </c>
      <c r="B520" s="189" t="s">
        <v>4216</v>
      </c>
      <c r="C520" s="189">
        <v>1</v>
      </c>
      <c r="D520" s="186"/>
    </row>
    <row r="521" spans="1:4" ht="15.5" x14ac:dyDescent="0.35">
      <c r="A521" s="188" t="s">
        <v>4217</v>
      </c>
      <c r="B521" s="189" t="s">
        <v>4218</v>
      </c>
      <c r="C521" s="189">
        <v>1</v>
      </c>
      <c r="D521" s="186"/>
    </row>
    <row r="522" spans="1:4" ht="15.5" x14ac:dyDescent="0.35">
      <c r="A522" s="188" t="s">
        <v>4219</v>
      </c>
      <c r="B522" s="189" t="s">
        <v>4220</v>
      </c>
      <c r="C522" s="189">
        <v>1</v>
      </c>
      <c r="D522" s="186"/>
    </row>
    <row r="523" spans="1:4" ht="15.5" x14ac:dyDescent="0.35">
      <c r="A523" s="188" t="s">
        <v>4221</v>
      </c>
      <c r="B523" s="189" t="s">
        <v>4222</v>
      </c>
      <c r="C523" s="189">
        <v>1</v>
      </c>
      <c r="D523" s="186"/>
    </row>
    <row r="524" spans="1:4" ht="15.5" x14ac:dyDescent="0.35">
      <c r="A524" s="188" t="s">
        <v>4223</v>
      </c>
      <c r="B524" s="189" t="s">
        <v>4224</v>
      </c>
      <c r="C524" s="189">
        <v>1</v>
      </c>
      <c r="D524" s="186"/>
    </row>
    <row r="525" spans="1:4" ht="15.5" x14ac:dyDescent="0.35">
      <c r="A525" s="188" t="s">
        <v>4225</v>
      </c>
      <c r="B525" s="189" t="s">
        <v>4226</v>
      </c>
      <c r="C525" s="189">
        <v>1</v>
      </c>
      <c r="D525" s="186"/>
    </row>
    <row r="526" spans="1:4" ht="15.5" x14ac:dyDescent="0.35">
      <c r="A526" s="188" t="s">
        <v>4227</v>
      </c>
      <c r="B526" s="189" t="s">
        <v>4228</v>
      </c>
      <c r="C526" s="189">
        <v>1</v>
      </c>
      <c r="D526" s="186"/>
    </row>
    <row r="527" spans="1:4" ht="15.5" x14ac:dyDescent="0.35">
      <c r="A527" s="188" t="s">
        <v>4229</v>
      </c>
      <c r="B527" s="189" t="s">
        <v>4230</v>
      </c>
      <c r="C527" s="189">
        <v>1</v>
      </c>
      <c r="D527" s="186"/>
    </row>
    <row r="528" spans="1:4" ht="15.5" x14ac:dyDescent="0.35">
      <c r="A528" s="188" t="s">
        <v>4231</v>
      </c>
      <c r="B528" s="189" t="s">
        <v>4232</v>
      </c>
      <c r="C528" s="189">
        <v>1</v>
      </c>
      <c r="D528" s="186"/>
    </row>
    <row r="529" spans="1:4" ht="15.5" x14ac:dyDescent="0.35">
      <c r="A529" s="188" t="s">
        <v>4233</v>
      </c>
      <c r="B529" s="189" t="s">
        <v>4234</v>
      </c>
      <c r="C529" s="189">
        <v>1</v>
      </c>
      <c r="D529" s="186"/>
    </row>
    <row r="530" spans="1:4" ht="15.5" x14ac:dyDescent="0.35">
      <c r="A530" s="188" t="s">
        <v>4235</v>
      </c>
      <c r="B530" s="189" t="s">
        <v>4236</v>
      </c>
      <c r="C530" s="189">
        <v>1</v>
      </c>
      <c r="D530" s="186"/>
    </row>
    <row r="531" spans="1:4" ht="15.5" x14ac:dyDescent="0.35">
      <c r="A531" s="188" t="s">
        <v>4237</v>
      </c>
      <c r="B531" s="189" t="s">
        <v>4238</v>
      </c>
      <c r="C531" s="189">
        <v>1</v>
      </c>
      <c r="D531" s="186"/>
    </row>
    <row r="532" spans="1:4" ht="15.5" x14ac:dyDescent="0.35">
      <c r="A532" s="188" t="s">
        <v>4239</v>
      </c>
      <c r="B532" s="189" t="s">
        <v>4240</v>
      </c>
      <c r="C532" s="189">
        <v>1</v>
      </c>
      <c r="D532" s="186"/>
    </row>
    <row r="533" spans="1:4" ht="15.5" x14ac:dyDescent="0.35">
      <c r="A533" s="188" t="s">
        <v>4241</v>
      </c>
      <c r="B533" s="189" t="s">
        <v>4242</v>
      </c>
      <c r="C533" s="189">
        <v>1</v>
      </c>
      <c r="D533" s="186"/>
    </row>
    <row r="534" spans="1:4" ht="31" x14ac:dyDescent="0.35">
      <c r="A534" s="188" t="s">
        <v>4243</v>
      </c>
      <c r="B534" s="189" t="s">
        <v>4244</v>
      </c>
      <c r="C534" s="189">
        <v>1</v>
      </c>
      <c r="D534" s="186"/>
    </row>
    <row r="535" spans="1:4" ht="31" x14ac:dyDescent="0.35">
      <c r="A535" s="188" t="s">
        <v>4245</v>
      </c>
      <c r="B535" s="189" t="s">
        <v>4246</v>
      </c>
      <c r="C535" s="189">
        <v>1</v>
      </c>
      <c r="D535" s="186"/>
    </row>
    <row r="536" spans="1:4" ht="15.5" x14ac:dyDescent="0.35">
      <c r="A536" s="188" t="s">
        <v>4247</v>
      </c>
      <c r="B536" s="189" t="s">
        <v>4248</v>
      </c>
      <c r="C536" s="189">
        <v>1</v>
      </c>
      <c r="D536" s="186"/>
    </row>
    <row r="537" spans="1:4" ht="15.5" x14ac:dyDescent="0.35">
      <c r="A537" s="188" t="s">
        <v>4249</v>
      </c>
      <c r="B537" s="189" t="s">
        <v>4250</v>
      </c>
      <c r="C537" s="189">
        <v>1</v>
      </c>
      <c r="D537" s="186"/>
    </row>
    <row r="538" spans="1:4" ht="15.5" x14ac:dyDescent="0.35">
      <c r="A538" s="188" t="s">
        <v>4251</v>
      </c>
      <c r="B538" s="189" t="s">
        <v>4252</v>
      </c>
      <c r="C538" s="189">
        <v>1</v>
      </c>
      <c r="D538" s="186"/>
    </row>
    <row r="539" spans="1:4" ht="15.5" x14ac:dyDescent="0.35">
      <c r="A539" s="188" t="s">
        <v>4253</v>
      </c>
      <c r="B539" s="189" t="s">
        <v>4254</v>
      </c>
      <c r="C539" s="189">
        <v>1</v>
      </c>
      <c r="D539" s="186"/>
    </row>
    <row r="540" spans="1:4" ht="15.5" x14ac:dyDescent="0.35">
      <c r="A540" s="188" t="s">
        <v>4255</v>
      </c>
      <c r="B540" s="189" t="s">
        <v>4256</v>
      </c>
      <c r="C540" s="189">
        <v>1</v>
      </c>
      <c r="D540" s="186"/>
    </row>
    <row r="541" spans="1:4" ht="15.5" x14ac:dyDescent="0.35">
      <c r="A541" s="188" t="s">
        <v>4257</v>
      </c>
      <c r="B541" s="189" t="s">
        <v>4258</v>
      </c>
      <c r="C541" s="189">
        <v>1</v>
      </c>
      <c r="D541" s="186"/>
    </row>
    <row r="542" spans="1:4" ht="15.5" x14ac:dyDescent="0.35">
      <c r="A542" s="188" t="s">
        <v>4259</v>
      </c>
      <c r="B542" s="189" t="s">
        <v>4260</v>
      </c>
      <c r="C542" s="189">
        <v>1</v>
      </c>
      <c r="D542" s="186"/>
    </row>
    <row r="543" spans="1:4" ht="15.5" x14ac:dyDescent="0.35">
      <c r="A543" s="188" t="s">
        <v>4261</v>
      </c>
      <c r="B543" s="189" t="s">
        <v>4262</v>
      </c>
      <c r="C543" s="189">
        <v>1</v>
      </c>
      <c r="D543" s="186"/>
    </row>
    <row r="544" spans="1:4" ht="15.5" x14ac:dyDescent="0.35">
      <c r="A544" s="188" t="s">
        <v>4263</v>
      </c>
      <c r="B544" s="189" t="s">
        <v>4264</v>
      </c>
      <c r="C544" s="189">
        <v>1</v>
      </c>
      <c r="D544" s="186"/>
    </row>
    <row r="545" spans="1:4" ht="15.5" x14ac:dyDescent="0.35">
      <c r="A545" s="188" t="s">
        <v>4265</v>
      </c>
      <c r="B545" s="189" t="s">
        <v>4266</v>
      </c>
      <c r="C545" s="189">
        <v>1</v>
      </c>
      <c r="D545" s="186"/>
    </row>
    <row r="546" spans="1:4" ht="15.5" x14ac:dyDescent="0.35">
      <c r="A546" s="188" t="s">
        <v>4267</v>
      </c>
      <c r="B546" s="189" t="s">
        <v>4268</v>
      </c>
      <c r="C546" s="189">
        <v>1</v>
      </c>
      <c r="D546" s="186"/>
    </row>
    <row r="547" spans="1:4" ht="15.5" x14ac:dyDescent="0.35">
      <c r="A547" s="188" t="s">
        <v>4269</v>
      </c>
      <c r="B547" s="189" t="s">
        <v>4270</v>
      </c>
      <c r="C547" s="189">
        <v>1</v>
      </c>
      <c r="D547" s="186"/>
    </row>
    <row r="548" spans="1:4" ht="15.5" x14ac:dyDescent="0.35">
      <c r="A548" s="188" t="s">
        <v>4271</v>
      </c>
      <c r="B548" s="189" t="s">
        <v>4272</v>
      </c>
      <c r="C548" s="189">
        <v>1</v>
      </c>
      <c r="D548" s="186"/>
    </row>
  </sheetData>
  <autoFilter ref="A1:D527" xr:uid="{00000000-0009-0000-0000-000009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R102"/>
  <sheetViews>
    <sheetView showGridLines="0" topLeftCell="A26" zoomScale="90" zoomScaleNormal="90" workbookViewId="0">
      <selection activeCell="W20" sqref="W20"/>
    </sheetView>
  </sheetViews>
  <sheetFormatPr defaultColWidth="11.453125" defaultRowHeight="12.5" x14ac:dyDescent="0.25"/>
  <cols>
    <col min="1" max="1" width="21.7265625" style="77" customWidth="1"/>
    <col min="2" max="3" width="13" style="77" customWidth="1"/>
    <col min="4" max="5" width="11.453125" style="77" customWidth="1"/>
    <col min="6" max="6" width="13" style="77" customWidth="1"/>
    <col min="7" max="7" width="12.1796875" style="77" customWidth="1"/>
    <col min="8" max="9" width="11.453125" style="77" hidden="1" customWidth="1"/>
    <col min="10" max="11" width="11.453125" style="77" customWidth="1"/>
    <col min="12" max="12" width="5.453125" style="77" customWidth="1"/>
    <col min="13" max="13" width="9.81640625" style="77" customWidth="1"/>
    <col min="14" max="14" width="10.81640625" style="77" customWidth="1"/>
    <col min="15" max="15" width="11" style="77" customWidth="1"/>
    <col min="16" max="18" width="11.453125" style="77" customWidth="1"/>
    <col min="19" max="16384" width="11.453125" style="77"/>
  </cols>
  <sheetData>
    <row r="1" spans="1:17" ht="12.75" customHeight="1" x14ac:dyDescent="0.3">
      <c r="A1" s="195" t="s">
        <v>32</v>
      </c>
      <c r="B1" s="213"/>
      <c r="C1" s="213"/>
      <c r="D1" s="213"/>
      <c r="E1" s="213"/>
      <c r="F1" s="213"/>
      <c r="G1" s="213"/>
      <c r="H1" s="213"/>
      <c r="I1" s="213"/>
      <c r="J1" s="213"/>
      <c r="K1" s="213"/>
      <c r="L1" s="213"/>
      <c r="M1" s="213"/>
      <c r="N1" s="213"/>
      <c r="O1" s="213"/>
      <c r="P1" s="214"/>
    </row>
    <row r="2" spans="1:17" ht="19.5" customHeight="1" x14ac:dyDescent="0.25">
      <c r="A2" s="215" t="s">
        <v>33</v>
      </c>
      <c r="B2" s="216"/>
      <c r="C2" s="216"/>
      <c r="D2" s="216"/>
      <c r="E2" s="216"/>
      <c r="F2" s="216"/>
      <c r="G2" s="216"/>
      <c r="H2" s="216"/>
      <c r="I2" s="216"/>
      <c r="J2" s="216"/>
      <c r="K2" s="216"/>
      <c r="L2" s="216"/>
      <c r="M2" s="216"/>
      <c r="N2" s="216"/>
      <c r="O2" s="216"/>
      <c r="P2" s="217"/>
    </row>
    <row r="3" spans="1:17" ht="12.75" customHeight="1" x14ac:dyDescent="0.25">
      <c r="A3" s="78" t="s">
        <v>34</v>
      </c>
      <c r="B3" s="79"/>
      <c r="C3" s="79"/>
      <c r="D3" s="79"/>
      <c r="E3" s="79"/>
      <c r="F3" s="79"/>
      <c r="G3" s="79"/>
      <c r="H3" s="79"/>
      <c r="I3" s="79"/>
      <c r="J3" s="79"/>
      <c r="K3" s="79"/>
      <c r="L3" s="79"/>
      <c r="M3" s="79"/>
      <c r="N3" s="79"/>
      <c r="O3" s="79"/>
      <c r="P3" s="80"/>
    </row>
    <row r="4" spans="1:17" ht="12.75" customHeight="1" x14ac:dyDescent="0.25">
      <c r="A4" s="78"/>
      <c r="B4" s="79"/>
      <c r="C4" s="79"/>
      <c r="D4" s="79"/>
      <c r="E4" s="79"/>
      <c r="F4" s="79"/>
      <c r="G4" s="79"/>
      <c r="H4" s="79"/>
      <c r="I4" s="79"/>
      <c r="J4" s="79"/>
      <c r="K4" s="79"/>
      <c r="L4" s="79"/>
      <c r="M4" s="79"/>
      <c r="N4" s="79"/>
      <c r="O4" s="79"/>
      <c r="P4" s="80"/>
    </row>
    <row r="5" spans="1:17" ht="12.75" customHeight="1" x14ac:dyDescent="0.25">
      <c r="A5" s="78" t="s">
        <v>35</v>
      </c>
      <c r="B5" s="79"/>
      <c r="C5" s="79"/>
      <c r="D5" s="79"/>
      <c r="E5" s="79"/>
      <c r="F5" s="79"/>
      <c r="G5" s="79"/>
      <c r="H5" s="79"/>
      <c r="I5" s="79"/>
      <c r="J5" s="79"/>
      <c r="K5" s="79"/>
      <c r="L5" s="79"/>
      <c r="M5" s="79"/>
      <c r="N5" s="79"/>
      <c r="O5" s="79"/>
      <c r="P5" s="80"/>
    </row>
    <row r="6" spans="1:17" ht="12.75" customHeight="1" x14ac:dyDescent="0.25">
      <c r="A6" s="78" t="s">
        <v>36</v>
      </c>
      <c r="B6" s="79"/>
      <c r="C6" s="79"/>
      <c r="D6" s="79"/>
      <c r="E6" s="79"/>
      <c r="F6" s="79"/>
      <c r="G6" s="79"/>
      <c r="H6" s="79"/>
      <c r="I6" s="79"/>
      <c r="J6" s="79"/>
      <c r="K6" s="79"/>
      <c r="L6" s="79"/>
      <c r="M6" s="79"/>
      <c r="N6" s="79"/>
      <c r="O6" s="79"/>
      <c r="P6" s="80"/>
    </row>
    <row r="7" spans="1:17" ht="12.75" customHeight="1" x14ac:dyDescent="0.25">
      <c r="A7" s="81"/>
      <c r="B7" s="82"/>
      <c r="C7" s="82"/>
      <c r="D7" s="82"/>
      <c r="E7" s="82"/>
      <c r="F7" s="82"/>
      <c r="G7" s="82"/>
      <c r="H7" s="82"/>
      <c r="I7" s="82"/>
      <c r="J7" s="82"/>
      <c r="K7" s="82"/>
      <c r="L7" s="82"/>
      <c r="M7" s="82"/>
      <c r="N7" s="82"/>
      <c r="O7" s="82"/>
      <c r="P7" s="83"/>
    </row>
    <row r="8" spans="1:17" ht="12.75" customHeight="1" x14ac:dyDescent="0.3">
      <c r="A8" s="218"/>
      <c r="B8" s="219"/>
      <c r="C8" s="219"/>
      <c r="D8" s="219"/>
      <c r="E8" s="219"/>
      <c r="F8" s="219"/>
      <c r="G8" s="219"/>
      <c r="H8" s="219"/>
      <c r="I8" s="219"/>
      <c r="J8" s="219"/>
      <c r="K8" s="219"/>
      <c r="L8" s="219"/>
      <c r="M8" s="219"/>
      <c r="N8" s="219"/>
      <c r="O8" s="219"/>
      <c r="P8" s="220"/>
      <c r="Q8" s="84"/>
    </row>
    <row r="9" spans="1:17" ht="12.75" customHeight="1" x14ac:dyDescent="0.3">
      <c r="A9" s="49"/>
      <c r="B9" s="221" t="s">
        <v>37</v>
      </c>
      <c r="C9" s="222"/>
      <c r="D9" s="222"/>
      <c r="E9" s="222"/>
      <c r="F9" s="222"/>
      <c r="G9" s="223"/>
      <c r="P9" s="85"/>
      <c r="Q9" s="84"/>
    </row>
    <row r="10" spans="1:17" ht="12.75" customHeight="1" x14ac:dyDescent="0.3">
      <c r="A10" s="49"/>
      <c r="B10" s="86" t="s">
        <v>38</v>
      </c>
      <c r="C10" s="87"/>
      <c r="D10" s="87"/>
      <c r="E10" s="87"/>
      <c r="F10" s="87"/>
      <c r="G10" s="88"/>
      <c r="P10" s="85"/>
      <c r="Q10" s="84"/>
    </row>
    <row r="11" spans="1:17" ht="12.75" customHeight="1" x14ac:dyDescent="0.3">
      <c r="A11" s="299" t="s">
        <v>39</v>
      </c>
      <c r="B11" s="89" t="s">
        <v>40</v>
      </c>
      <c r="C11" s="90"/>
      <c r="D11" s="91"/>
      <c r="E11" s="91"/>
      <c r="F11" s="91"/>
      <c r="G11" s="92"/>
      <c r="K11" s="224" t="s">
        <v>41</v>
      </c>
      <c r="L11" s="225"/>
      <c r="M11" s="225"/>
      <c r="N11" s="225"/>
      <c r="O11" s="226"/>
      <c r="P11" s="85"/>
      <c r="Q11" s="84"/>
    </row>
    <row r="12" spans="1:17" ht="36" x14ac:dyDescent="0.3">
      <c r="A12" s="299"/>
      <c r="B12" s="51" t="s">
        <v>42</v>
      </c>
      <c r="C12" s="52" t="s">
        <v>43</v>
      </c>
      <c r="D12" s="52" t="s">
        <v>44</v>
      </c>
      <c r="E12" s="52" t="s">
        <v>45</v>
      </c>
      <c r="F12" s="52" t="s">
        <v>46</v>
      </c>
      <c r="G12" s="53" t="s">
        <v>47</v>
      </c>
      <c r="K12" s="227" t="s">
        <v>48</v>
      </c>
      <c r="L12" s="228"/>
      <c r="M12" s="229" t="s">
        <v>49</v>
      </c>
      <c r="N12" s="229" t="s">
        <v>50</v>
      </c>
      <c r="O12" s="230" t="s">
        <v>51</v>
      </c>
      <c r="P12" s="85"/>
      <c r="Q12" s="84"/>
    </row>
    <row r="13" spans="1:17" ht="12.75" customHeight="1" x14ac:dyDescent="0.3">
      <c r="A13" s="54"/>
      <c r="B13" s="59">
        <f>COUNTIF('Gen Test Cases'!$J$3:$J$39,"Pass")</f>
        <v>0</v>
      </c>
      <c r="C13" s="59">
        <f>COUNTIF('Gen Test Cases'!$J$3:$J$39,"Fail")</f>
        <v>0</v>
      </c>
      <c r="D13" s="59">
        <f>COUNTIF('Gen Test Cases'!$J$3:$J$39,"Info")</f>
        <v>0</v>
      </c>
      <c r="E13" s="59">
        <f>COUNTIF('Gen Test Cases'!$J$3:$J$39,"N/A")</f>
        <v>0</v>
      </c>
      <c r="F13" s="59">
        <f>B13+C13</f>
        <v>0</v>
      </c>
      <c r="G13" s="60">
        <f>D25/100</f>
        <v>0</v>
      </c>
      <c r="K13" s="231" t="s">
        <v>52</v>
      </c>
      <c r="L13" s="232"/>
      <c r="M13" s="233">
        <f>COUNTA('Gen Test Cases'!J3:J39)</f>
        <v>0</v>
      </c>
      <c r="N13" s="233">
        <f>O13-M13</f>
        <v>37</v>
      </c>
      <c r="O13" s="234">
        <f>COUNTA('Gen Test Cases'!A3:A39)</f>
        <v>37</v>
      </c>
      <c r="P13" s="85"/>
      <c r="Q13" s="84"/>
    </row>
    <row r="14" spans="1:17" ht="12.75" customHeight="1" x14ac:dyDescent="0.3">
      <c r="A14" s="54"/>
      <c r="B14" s="93"/>
      <c r="K14" s="94"/>
      <c r="L14" s="94"/>
      <c r="M14" s="94"/>
      <c r="N14" s="94"/>
      <c r="O14" s="94"/>
      <c r="P14" s="85"/>
      <c r="Q14" s="84"/>
    </row>
    <row r="15" spans="1:17" ht="12.75" customHeight="1" x14ac:dyDescent="0.3">
      <c r="A15" s="54"/>
      <c r="B15" s="95" t="s">
        <v>53</v>
      </c>
      <c r="C15" s="169"/>
      <c r="D15" s="169"/>
      <c r="E15" s="169"/>
      <c r="F15" s="169"/>
      <c r="G15" s="170"/>
      <c r="K15" s="94"/>
      <c r="L15" s="94"/>
      <c r="M15" s="94"/>
      <c r="N15" s="94"/>
      <c r="O15" s="94"/>
      <c r="P15" s="85"/>
      <c r="Q15" s="84"/>
    </row>
    <row r="16" spans="1:17" ht="12.75" customHeight="1" x14ac:dyDescent="0.3">
      <c r="A16" s="50"/>
      <c r="B16" s="56" t="s">
        <v>54</v>
      </c>
      <c r="C16" s="56" t="s">
        <v>55</v>
      </c>
      <c r="D16" s="56" t="s">
        <v>56</v>
      </c>
      <c r="E16" s="56" t="s">
        <v>57</v>
      </c>
      <c r="F16" s="56" t="s">
        <v>45</v>
      </c>
      <c r="G16" s="56" t="s">
        <v>58</v>
      </c>
      <c r="H16" s="57" t="s">
        <v>59</v>
      </c>
      <c r="I16" s="57" t="s">
        <v>60</v>
      </c>
      <c r="K16" s="96"/>
      <c r="L16" s="96"/>
      <c r="M16" s="96"/>
      <c r="N16" s="96"/>
      <c r="O16" s="96"/>
      <c r="P16" s="85"/>
      <c r="Q16" s="84"/>
    </row>
    <row r="17" spans="1:18" ht="12.75" customHeight="1" x14ac:dyDescent="0.3">
      <c r="A17" s="50"/>
      <c r="B17" s="58">
        <v>8</v>
      </c>
      <c r="C17" s="97">
        <f>COUNTIF('Gen Test Cases'!$AA:$AA,$B17)</f>
        <v>2</v>
      </c>
      <c r="D17" s="55">
        <f>COUNTIFS('Gen Test Cases'!$AA:$AA,$B17,'Gen Test Cases'!$J:$J,D$16)</f>
        <v>0</v>
      </c>
      <c r="E17" s="55">
        <f>COUNTIFS('Gen Test Cases'!$AA:$AA,$B17,'Gen Test Cases'!$J:$J,E$16)</f>
        <v>0</v>
      </c>
      <c r="F17" s="55">
        <f>COUNTIFS('Gen Test Cases'!$AA:$AA,$B17,'Gen Test Cases'!$J:$J,F$16)</f>
        <v>0</v>
      </c>
      <c r="G17" s="98">
        <v>1500</v>
      </c>
      <c r="H17" s="77">
        <f t="shared" ref="H17:H22" si="0">(C17-F17)*(G17)</f>
        <v>3000</v>
      </c>
      <c r="I17" s="77">
        <f t="shared" ref="I17:I24" si="1">D17*G17</f>
        <v>0</v>
      </c>
      <c r="J17" s="99">
        <f>D13+N13</f>
        <v>37</v>
      </c>
      <c r="K17" s="100" t="str">
        <f>"WARNING: THERE IS AT LEAST ONE TEST CASE WITH"</f>
        <v>WARNING: THERE IS AT LEAST ONE TEST CASE WITH</v>
      </c>
      <c r="P17" s="85"/>
      <c r="Q17" s="84"/>
    </row>
    <row r="18" spans="1:18" ht="12.75" customHeight="1" x14ac:dyDescent="0.3">
      <c r="A18" s="50"/>
      <c r="B18" s="58">
        <v>7</v>
      </c>
      <c r="C18" s="97">
        <f>COUNTIF('Gen Test Cases'!$AA:$AA,$B18)</f>
        <v>2</v>
      </c>
      <c r="D18" s="55">
        <f>COUNTIFS('Gen Test Cases'!$AA:$AA,$B18,'Gen Test Cases'!$J:$J,D$16)</f>
        <v>0</v>
      </c>
      <c r="E18" s="55">
        <f>COUNTIFS('Gen Test Cases'!$AA:$AA,$B18,'Gen Test Cases'!$J:$J,E$16)</f>
        <v>0</v>
      </c>
      <c r="F18" s="55">
        <f>COUNTIFS('Gen Test Cases'!$AA:$AA,$B18,'Gen Test Cases'!$J:$J,F$16)</f>
        <v>0</v>
      </c>
      <c r="G18" s="98">
        <v>750</v>
      </c>
      <c r="H18" s="77">
        <f t="shared" si="0"/>
        <v>1500</v>
      </c>
      <c r="I18" s="77">
        <f t="shared" si="1"/>
        <v>0</v>
      </c>
      <c r="K18" s="100" t="str">
        <f>"AN 'INFO' OR BLANK STATUS (SEE ABOVE)"</f>
        <v>AN 'INFO' OR BLANK STATUS (SEE ABOVE)</v>
      </c>
      <c r="P18" s="85"/>
      <c r="Q18" s="84"/>
    </row>
    <row r="19" spans="1:18" ht="12.75" customHeight="1" x14ac:dyDescent="0.3">
      <c r="A19" s="50"/>
      <c r="B19" s="58">
        <v>6</v>
      </c>
      <c r="C19" s="97">
        <f>COUNTIF('Gen Test Cases'!$AA:$AA,$B19)</f>
        <v>1</v>
      </c>
      <c r="D19" s="55">
        <f>COUNTIFS('Gen Test Cases'!$AA:$AA,$B19,'Gen Test Cases'!$J:$J,D$16)</f>
        <v>0</v>
      </c>
      <c r="E19" s="55">
        <f>COUNTIFS('Gen Test Cases'!$AA:$AA,$B19,'Gen Test Cases'!$J:$J,E$16)</f>
        <v>0</v>
      </c>
      <c r="F19" s="55">
        <f>COUNTIFS('Gen Test Cases'!$AA:$AA,$B19,'Gen Test Cases'!$J:$J,F$16)</f>
        <v>0</v>
      </c>
      <c r="G19" s="98">
        <v>100</v>
      </c>
      <c r="H19" s="77">
        <f t="shared" si="0"/>
        <v>100</v>
      </c>
      <c r="I19" s="77">
        <f t="shared" si="1"/>
        <v>0</v>
      </c>
      <c r="P19" s="85"/>
      <c r="Q19" s="84"/>
    </row>
    <row r="20" spans="1:18" ht="12.75" customHeight="1" x14ac:dyDescent="0.3">
      <c r="A20" s="50"/>
      <c r="B20" s="58">
        <v>5</v>
      </c>
      <c r="C20" s="97">
        <f>COUNTIF('Gen Test Cases'!$AA:$AA,$B20)</f>
        <v>7</v>
      </c>
      <c r="D20" s="55">
        <f>COUNTIFS('Gen Test Cases'!$AA:$AA,$B20,'Gen Test Cases'!$J:$J,D$16)</f>
        <v>0</v>
      </c>
      <c r="E20" s="55">
        <f>COUNTIFS('Gen Test Cases'!$AA:$AA,$B20,'Gen Test Cases'!$J:$J,E$16)</f>
        <v>0</v>
      </c>
      <c r="F20" s="55">
        <f>COUNTIFS('Gen Test Cases'!$AA:$AA,$B20,'Gen Test Cases'!$J:$J,F$16)</f>
        <v>0</v>
      </c>
      <c r="G20" s="98">
        <v>50</v>
      </c>
      <c r="H20" s="77">
        <f t="shared" si="0"/>
        <v>350</v>
      </c>
      <c r="I20" s="77">
        <f t="shared" si="1"/>
        <v>0</v>
      </c>
      <c r="P20" s="85"/>
      <c r="Q20" s="84"/>
    </row>
    <row r="21" spans="1:18" ht="12.75" customHeight="1" x14ac:dyDescent="0.3">
      <c r="A21" s="50"/>
      <c r="B21" s="58">
        <v>4</v>
      </c>
      <c r="C21" s="97">
        <f>COUNTIF('Gen Test Cases'!$AA:$AA,$B21)</f>
        <v>9</v>
      </c>
      <c r="D21" s="55">
        <f>COUNTIFS('Gen Test Cases'!$AA:$AA,$B21,'Gen Test Cases'!$J:$J,D$16)</f>
        <v>0</v>
      </c>
      <c r="E21" s="55">
        <f>COUNTIFS('Gen Test Cases'!$AA:$AA,$B21,'Gen Test Cases'!$J:$J,E$16)</f>
        <v>0</v>
      </c>
      <c r="F21" s="55">
        <f>COUNTIFS('Gen Test Cases'!$AA:$AA,$B21,'Gen Test Cases'!$J:$J,F$16)</f>
        <v>0</v>
      </c>
      <c r="G21" s="98">
        <v>10</v>
      </c>
      <c r="H21" s="77">
        <f t="shared" si="0"/>
        <v>90</v>
      </c>
      <c r="I21" s="77">
        <f t="shared" si="1"/>
        <v>0</v>
      </c>
      <c r="J21" s="99">
        <f>SUMPRODUCT(--ISERROR('Gen Test Cases'!AA:AA))</f>
        <v>11</v>
      </c>
      <c r="K21" s="100" t="str">
        <f>"WARNING: THERE IS AT LEAST ONE TEST CASE WITH"</f>
        <v>WARNING: THERE IS AT LEAST ONE TEST CASE WITH</v>
      </c>
      <c r="P21" s="85"/>
      <c r="Q21" s="84"/>
    </row>
    <row r="22" spans="1:18" ht="12.75" customHeight="1" x14ac:dyDescent="0.3">
      <c r="A22" s="50"/>
      <c r="B22" s="58">
        <v>3</v>
      </c>
      <c r="C22" s="97">
        <f>COUNTIF('Gen Test Cases'!$AA:$AA,$B22)</f>
        <v>2</v>
      </c>
      <c r="D22" s="55">
        <f>COUNTIFS('Gen Test Cases'!$AA:$AA,$B22,'Gen Test Cases'!$J:$J,D$16)</f>
        <v>0</v>
      </c>
      <c r="E22" s="55">
        <f>COUNTIFS('Gen Test Cases'!$AA:$AA,$B22,'Gen Test Cases'!$J:$J,E$16)</f>
        <v>0</v>
      </c>
      <c r="F22" s="55">
        <f>COUNTIFS('Gen Test Cases'!$AA:$AA,$B22,'Gen Test Cases'!$J:$J,F$16)</f>
        <v>0</v>
      </c>
      <c r="G22" s="98">
        <v>5</v>
      </c>
      <c r="H22" s="77">
        <f t="shared" si="0"/>
        <v>10</v>
      </c>
      <c r="I22" s="77">
        <f t="shared" si="1"/>
        <v>0</v>
      </c>
      <c r="J22"/>
      <c r="K22" s="100" t="str">
        <f>"MULTIPLE OR INVALID ISSUE CODES (SEE TEST CASES TABS)"</f>
        <v>MULTIPLE OR INVALID ISSUE CODES (SEE TEST CASES TABS)</v>
      </c>
      <c r="P22" s="85"/>
      <c r="Q22" s="84"/>
    </row>
    <row r="23" spans="1:18" ht="12.75" customHeight="1" x14ac:dyDescent="0.3">
      <c r="A23" s="50"/>
      <c r="B23" s="58">
        <v>2</v>
      </c>
      <c r="C23" s="97">
        <f>COUNTIF('Gen Test Cases'!$AA:$AA,$B23)</f>
        <v>3</v>
      </c>
      <c r="D23" s="55">
        <f>COUNTIFS('Gen Test Cases'!$AA:$AA,$B23,'Gen Test Cases'!$J:$J,D$16)</f>
        <v>0</v>
      </c>
      <c r="E23" s="55">
        <f>COUNTIFS('Gen Test Cases'!$AA:$AA,$B23,'Gen Test Cases'!$J:$J,E$16)</f>
        <v>0</v>
      </c>
      <c r="F23" s="55">
        <f>COUNTIFS('Gen Test Cases'!$AA:$AA,$B23,'Gen Test Cases'!$J:$J,F$16)</f>
        <v>0</v>
      </c>
      <c r="G23" s="98">
        <v>2</v>
      </c>
      <c r="H23" s="77">
        <f>(C23-F23)*(G23)</f>
        <v>6</v>
      </c>
      <c r="I23" s="77">
        <f t="shared" si="1"/>
        <v>0</v>
      </c>
      <c r="P23" s="85"/>
      <c r="Q23" s="84"/>
    </row>
    <row r="24" spans="1:18" ht="12.75" customHeight="1" x14ac:dyDescent="0.3">
      <c r="A24" s="50"/>
      <c r="B24" s="58">
        <v>1</v>
      </c>
      <c r="C24" s="97">
        <f>COUNTIF('Gen Test Cases'!$AA:$AA,$B24)</f>
        <v>0</v>
      </c>
      <c r="D24" s="55">
        <f>COUNTIFS('Gen Test Cases'!$AA:$AA,$B24,'Gen Test Cases'!$J:$J,D$16)</f>
        <v>0</v>
      </c>
      <c r="E24" s="55">
        <f>COUNTIFS('Gen Test Cases'!$AA:$AA,$B24,'Gen Test Cases'!$J:$J,E$16)</f>
        <v>0</v>
      </c>
      <c r="F24" s="55">
        <f>COUNTIFS('Gen Test Cases'!$AA:$AA,$B24,'Gen Test Cases'!$J:$J,F$16)</f>
        <v>0</v>
      </c>
      <c r="G24" s="98">
        <v>1</v>
      </c>
      <c r="H24" s="77">
        <f>(C24-F24)*(G24)</f>
        <v>0</v>
      </c>
      <c r="I24" s="77">
        <f t="shared" si="1"/>
        <v>0</v>
      </c>
      <c r="P24" s="85"/>
      <c r="Q24" s="84"/>
    </row>
    <row r="25" spans="1:18" ht="12.75" hidden="1" customHeight="1" x14ac:dyDescent="0.3">
      <c r="A25" s="50"/>
      <c r="B25" s="101" t="s">
        <v>61</v>
      </c>
      <c r="C25" s="171"/>
      <c r="D25" s="55">
        <f>SUM(I17:I24)/SUM(H17:H24)*100</f>
        <v>0</v>
      </c>
      <c r="E25" s="102"/>
      <c r="F25" s="102"/>
      <c r="G25" s="102"/>
      <c r="P25" s="85"/>
      <c r="Q25" s="84"/>
    </row>
    <row r="26" spans="1:18" ht="12.75" customHeight="1" x14ac:dyDescent="0.3">
      <c r="A26" s="103"/>
      <c r="B26" s="104"/>
      <c r="C26" s="104"/>
      <c r="D26" s="104"/>
      <c r="E26" s="104"/>
      <c r="F26" s="104"/>
      <c r="G26" s="104"/>
      <c r="H26" s="104"/>
      <c r="I26" s="104"/>
      <c r="J26" s="104"/>
      <c r="K26" s="105"/>
      <c r="L26" s="105"/>
      <c r="M26" s="105"/>
      <c r="N26" s="105"/>
      <c r="O26" s="105"/>
      <c r="P26" s="106"/>
      <c r="Q26" s="84"/>
    </row>
    <row r="27" spans="1:18" ht="12.75" customHeight="1" x14ac:dyDescent="0.3">
      <c r="A27" s="218"/>
      <c r="B27" s="219"/>
      <c r="C27" s="219"/>
      <c r="D27" s="219"/>
      <c r="E27" s="219"/>
      <c r="F27" s="219"/>
      <c r="G27" s="219"/>
      <c r="H27" s="219"/>
      <c r="I27" s="219"/>
      <c r="J27" s="219"/>
      <c r="K27" s="219"/>
      <c r="L27" s="219"/>
      <c r="M27" s="219"/>
      <c r="N27" s="219"/>
      <c r="O27" s="219"/>
      <c r="P27" s="220"/>
      <c r="Q27" s="84"/>
      <c r="R27" s="84"/>
    </row>
    <row r="28" spans="1:18" ht="12.75" customHeight="1" x14ac:dyDescent="0.3">
      <c r="A28" s="49"/>
      <c r="B28" s="221" t="s">
        <v>62</v>
      </c>
      <c r="C28" s="222"/>
      <c r="D28" s="222"/>
      <c r="E28" s="222"/>
      <c r="F28" s="222"/>
      <c r="G28" s="223"/>
      <c r="H28" s="102"/>
      <c r="I28" s="102"/>
      <c r="J28" s="102"/>
      <c r="K28" s="102"/>
      <c r="L28" s="102"/>
      <c r="M28" s="102"/>
      <c r="N28" s="102"/>
      <c r="O28" s="102"/>
      <c r="P28" s="85"/>
      <c r="Q28" s="84"/>
      <c r="R28" s="84"/>
    </row>
    <row r="29" spans="1:18" ht="12.75" customHeight="1" x14ac:dyDescent="0.3">
      <c r="A29" s="49"/>
      <c r="B29" s="86" t="s">
        <v>63</v>
      </c>
      <c r="C29" s="87"/>
      <c r="D29" s="87"/>
      <c r="E29" s="87"/>
      <c r="F29" s="87"/>
      <c r="G29" s="88"/>
      <c r="H29" s="102"/>
      <c r="I29" s="102"/>
      <c r="J29" s="102"/>
      <c r="K29" s="102"/>
      <c r="L29" s="102"/>
      <c r="M29" s="102"/>
      <c r="N29" s="102"/>
      <c r="O29" s="102"/>
      <c r="P29" s="85"/>
      <c r="Q29" s="84"/>
      <c r="R29" s="84"/>
    </row>
    <row r="30" spans="1:18" ht="12.75" customHeight="1" x14ac:dyDescent="0.3">
      <c r="A30" s="299" t="s">
        <v>64</v>
      </c>
      <c r="B30" s="89" t="s">
        <v>40</v>
      </c>
      <c r="C30" s="90"/>
      <c r="D30" s="91"/>
      <c r="E30" s="91"/>
      <c r="F30" s="91"/>
      <c r="G30" s="92"/>
      <c r="H30" s="102"/>
      <c r="I30" s="102"/>
      <c r="J30" s="102"/>
      <c r="K30" s="224" t="s">
        <v>41</v>
      </c>
      <c r="L30" s="225"/>
      <c r="M30" s="225"/>
      <c r="N30" s="225"/>
      <c r="O30" s="226"/>
      <c r="P30" s="85"/>
      <c r="Q30" s="84"/>
      <c r="R30" s="84"/>
    </row>
    <row r="31" spans="1:18" ht="36" x14ac:dyDescent="0.3">
      <c r="A31" s="299"/>
      <c r="B31" s="51" t="s">
        <v>42</v>
      </c>
      <c r="C31" s="52" t="s">
        <v>43</v>
      </c>
      <c r="D31" s="52" t="s">
        <v>44</v>
      </c>
      <c r="E31" s="52" t="s">
        <v>45</v>
      </c>
      <c r="F31" s="52" t="s">
        <v>46</v>
      </c>
      <c r="G31" s="53" t="s">
        <v>47</v>
      </c>
      <c r="H31" s="102"/>
      <c r="I31" s="102"/>
      <c r="J31" s="102"/>
      <c r="K31" s="227" t="s">
        <v>48</v>
      </c>
      <c r="L31" s="228"/>
      <c r="M31" s="229" t="s">
        <v>49</v>
      </c>
      <c r="N31" s="229" t="s">
        <v>50</v>
      </c>
      <c r="O31" s="230" t="s">
        <v>51</v>
      </c>
      <c r="P31" s="85"/>
      <c r="Q31" s="84"/>
      <c r="R31" s="84"/>
    </row>
    <row r="32" spans="1:18" ht="12.75" customHeight="1" x14ac:dyDescent="0.3">
      <c r="A32" s="54"/>
      <c r="B32" s="59">
        <f>COUNTIF('Gen Test Cases'!$J$3:$J$39,"Pass")+COUNTIF('AWS Foundations'!J3:J44,"Pass")</f>
        <v>0</v>
      </c>
      <c r="C32" s="59">
        <f>COUNTIF('Gen Test Cases'!$J$3:$J$39,"Fail")+COUNTIF('AWS Foundations'!J3:J44,"Fail")</f>
        <v>0</v>
      </c>
      <c r="D32" s="59">
        <f>COUNTIF('Gen Test Cases'!$J$3:$J$39,"Info")+COUNTIF('AWS Foundations'!J3:J44,"Info")</f>
        <v>0</v>
      </c>
      <c r="E32" s="59">
        <f>COUNTIF('Gen Test Cases'!$J$3:$J$314,"N/A")+COUNTIF('AWS Foundations'!J3:J44,"N/A")</f>
        <v>0</v>
      </c>
      <c r="F32" s="59">
        <f>B32+C32</f>
        <v>0</v>
      </c>
      <c r="G32" s="60">
        <f>D44/100</f>
        <v>0</v>
      </c>
      <c r="H32" s="102"/>
      <c r="I32" s="102"/>
      <c r="J32" s="102"/>
      <c r="K32" s="231" t="s">
        <v>52</v>
      </c>
      <c r="L32" s="232"/>
      <c r="M32" s="233">
        <f>COUNTA('Gen Test Cases'!J3:J39)+COUNTA('AWS Foundations'!J3:J44)</f>
        <v>0</v>
      </c>
      <c r="N32" s="233">
        <f>O32-M32</f>
        <v>79</v>
      </c>
      <c r="O32" s="234">
        <f>COUNTA('Gen Test Cases'!A3:A39)+COUNTA('AWS Foundations'!A3:A44)</f>
        <v>79</v>
      </c>
      <c r="P32" s="85"/>
      <c r="Q32" s="84"/>
      <c r="R32" s="84"/>
    </row>
    <row r="33" spans="1:18" ht="12.75" customHeight="1" x14ac:dyDescent="0.3">
      <c r="A33" s="54"/>
      <c r="B33" s="107"/>
      <c r="C33" s="102"/>
      <c r="D33" s="102"/>
      <c r="E33" s="102"/>
      <c r="F33" s="102"/>
      <c r="G33" s="102"/>
      <c r="H33" s="102"/>
      <c r="I33" s="102"/>
      <c r="J33" s="102"/>
      <c r="K33" s="108"/>
      <c r="L33" s="108"/>
      <c r="M33" s="108"/>
      <c r="N33" s="108"/>
      <c r="O33" s="108"/>
      <c r="P33" s="85"/>
      <c r="Q33" s="84"/>
      <c r="R33" s="84"/>
    </row>
    <row r="34" spans="1:18" ht="12.75" customHeight="1" x14ac:dyDescent="0.3">
      <c r="A34" s="54"/>
      <c r="B34" s="95" t="s">
        <v>53</v>
      </c>
      <c r="C34" s="169"/>
      <c r="D34" s="169"/>
      <c r="E34" s="169"/>
      <c r="F34" s="169"/>
      <c r="G34" s="170"/>
      <c r="H34" s="102"/>
      <c r="I34" s="102"/>
      <c r="J34" s="102"/>
      <c r="K34" s="108"/>
      <c r="L34" s="108"/>
      <c r="M34" s="108"/>
      <c r="N34" s="108"/>
      <c r="O34" s="108"/>
      <c r="P34" s="85"/>
      <c r="Q34" s="84"/>
      <c r="R34" s="84"/>
    </row>
    <row r="35" spans="1:18" ht="12.75" customHeight="1" x14ac:dyDescent="0.3">
      <c r="A35" s="50"/>
      <c r="B35" s="56" t="s">
        <v>54</v>
      </c>
      <c r="C35" s="56" t="s">
        <v>55</v>
      </c>
      <c r="D35" s="56" t="s">
        <v>56</v>
      </c>
      <c r="E35" s="56" t="s">
        <v>57</v>
      </c>
      <c r="F35" s="56" t="s">
        <v>45</v>
      </c>
      <c r="G35" s="56" t="s">
        <v>58</v>
      </c>
      <c r="H35" s="57" t="s">
        <v>59</v>
      </c>
      <c r="I35" s="57" t="s">
        <v>60</v>
      </c>
      <c r="J35" s="102"/>
      <c r="K35" s="109"/>
      <c r="L35" s="109"/>
      <c r="M35" s="109"/>
      <c r="N35" s="109"/>
      <c r="O35" s="109"/>
      <c r="P35" s="85"/>
      <c r="Q35" s="84"/>
      <c r="R35" s="84"/>
    </row>
    <row r="36" spans="1:18" ht="12.75" customHeight="1" x14ac:dyDescent="0.3">
      <c r="A36" s="50"/>
      <c r="B36" s="58">
        <v>8</v>
      </c>
      <c r="C36" s="97">
        <f>COUNTIF('Gen Test Cases'!$AA:$AA,$B36)+COUNTIF('AWS Foundations'!AA:AA,$B36)</f>
        <v>3</v>
      </c>
      <c r="D36" s="97">
        <f>COUNTIFS('Gen Test Cases'!$AA:$AA,$B36,'Gen Test Cases'!$J:$J,$D$35)+COUNTIFS('AWS Foundations'!AA:AA,$B36,'AWS Foundations'!J:J,$D$35)</f>
        <v>0</v>
      </c>
      <c r="E36" s="97">
        <f>COUNTIFS('Gen Test Cases'!$AA:$AA,$B36,'Gen Test Cases'!$I:$I,$E$35)+COUNTIFS('AWS Foundations'!AA:AA,$B36,'AWS Foundations'!J:J,$E$35)</f>
        <v>0</v>
      </c>
      <c r="F36" s="97">
        <f>COUNTIFS('Gen Test Cases'!$AA:$AA,$B36,'Gen Test Cases'!$I:$I,$F$35)+COUNTIFS('AWS Foundations'!AA:AA,$B36,'AWS Foundations'!J:J,$F$35)</f>
        <v>0</v>
      </c>
      <c r="G36" s="98">
        <v>1500</v>
      </c>
      <c r="H36" s="102">
        <f t="shared" ref="H36:H43" si="2">(C36-F36)*(G36)</f>
        <v>4500</v>
      </c>
      <c r="I36" s="102">
        <f>D36*G36</f>
        <v>0</v>
      </c>
      <c r="J36" s="99">
        <f>D32+N32</f>
        <v>79</v>
      </c>
      <c r="K36" s="100" t="str">
        <f>"WARNING: THERE IS AT LEAST ONE TEST CASE WITH"</f>
        <v>WARNING: THERE IS AT LEAST ONE TEST CASE WITH</v>
      </c>
      <c r="L36" s="102"/>
      <c r="M36" s="102"/>
      <c r="N36" s="102"/>
      <c r="O36" s="102"/>
      <c r="P36" s="85"/>
      <c r="Q36" s="84"/>
      <c r="R36" s="84"/>
    </row>
    <row r="37" spans="1:18" ht="12.75" customHeight="1" x14ac:dyDescent="0.3">
      <c r="A37" s="50"/>
      <c r="B37" s="58">
        <v>7</v>
      </c>
      <c r="C37" s="97">
        <f>COUNTIF('Gen Test Cases'!$AA:$AA,$B37)+COUNTIF('AWS Foundations'!AA:AA,$B37)</f>
        <v>2</v>
      </c>
      <c r="D37" s="97">
        <f>COUNTIFS('Gen Test Cases'!$AA:$AA,$B37,'Gen Test Cases'!$J:$J,$D$35)+COUNTIFS('AWS Foundations'!AA:AA,$B37,'AWS Foundations'!J:J,$D$35)</f>
        <v>0</v>
      </c>
      <c r="E37" s="97">
        <f>COUNTIFS('Gen Test Cases'!$AA:$AA,$B37,'Gen Test Cases'!$I:$I,$E$35)+COUNTIFS('AWS Foundations'!AA:AA,$B37,'AWS Foundations'!J:J,$E$35)</f>
        <v>0</v>
      </c>
      <c r="F37" s="97">
        <f>COUNTIFS('Gen Test Cases'!$AA:$AA,$B37,'Gen Test Cases'!$I:$I,$F$35)+COUNTIFS('AWS Foundations'!AA:AA,$B37,'AWS Foundations'!J:J,$F$35)</f>
        <v>0</v>
      </c>
      <c r="G37" s="98">
        <v>750</v>
      </c>
      <c r="H37" s="102">
        <f t="shared" si="2"/>
        <v>1500</v>
      </c>
      <c r="I37" s="102">
        <f t="shared" ref="I37:I43" si="3">D37*G37</f>
        <v>0</v>
      </c>
      <c r="K37" s="100" t="str">
        <f>"AN 'INFO' OR BLANK STATUS (SEE ABOVE)"</f>
        <v>AN 'INFO' OR BLANK STATUS (SEE ABOVE)</v>
      </c>
      <c r="L37" s="102"/>
      <c r="M37" s="102"/>
      <c r="N37" s="102"/>
      <c r="O37" s="102"/>
      <c r="P37" s="85"/>
      <c r="Q37" s="84"/>
      <c r="R37" s="84"/>
    </row>
    <row r="38" spans="1:18" ht="12.75" customHeight="1" x14ac:dyDescent="0.3">
      <c r="A38" s="50"/>
      <c r="B38" s="58">
        <v>6</v>
      </c>
      <c r="C38" s="97">
        <f>COUNTIF('Gen Test Cases'!$AA:$AA,$B38)+COUNTIF('AWS Foundations'!AA:AA,$B38)</f>
        <v>8</v>
      </c>
      <c r="D38" s="97">
        <f>COUNTIFS('Gen Test Cases'!$AA:$AA,$B38,'Gen Test Cases'!$J:$J,$D$35)+COUNTIFS('AWS Foundations'!AA:AA,$B38,'AWS Foundations'!J:J,$D$35)</f>
        <v>0</v>
      </c>
      <c r="E38" s="97">
        <f>COUNTIFS('Gen Test Cases'!$AA:$AA,$B38,'Gen Test Cases'!$I:$I,$E$35)+COUNTIFS('AWS Foundations'!AA:AA,$B38,'AWS Foundations'!J:J,$E$35)</f>
        <v>0</v>
      </c>
      <c r="F38" s="97">
        <f>COUNTIFS('Gen Test Cases'!$AA:$AA,$B38,'Gen Test Cases'!$I:$I,$F$35)+COUNTIFS('AWS Foundations'!AA:AA,$B38,'AWS Foundations'!J:J,$F$35)</f>
        <v>0</v>
      </c>
      <c r="G38" s="98">
        <v>100</v>
      </c>
      <c r="H38" s="102">
        <f t="shared" si="2"/>
        <v>800</v>
      </c>
      <c r="I38" s="102">
        <f t="shared" si="3"/>
        <v>0</v>
      </c>
      <c r="L38" s="102"/>
      <c r="M38" s="102"/>
      <c r="N38" s="102"/>
      <c r="O38" s="102"/>
      <c r="P38" s="85"/>
      <c r="Q38" s="84"/>
      <c r="R38" s="84"/>
    </row>
    <row r="39" spans="1:18" ht="12.75" customHeight="1" x14ac:dyDescent="0.3">
      <c r="A39" s="50"/>
      <c r="B39" s="58">
        <v>5</v>
      </c>
      <c r="C39" s="97">
        <f>COUNTIF('Gen Test Cases'!$AA:$AA,$B39)+COUNTIF('AWS Foundations'!AA:AA,$B39)</f>
        <v>33</v>
      </c>
      <c r="D39" s="97">
        <f>COUNTIFS('Gen Test Cases'!$AA:$AA,$B39,'Gen Test Cases'!$J:$J,$D$35)+COUNTIFS('AWS Foundations'!AA:AA,$B39,'AWS Foundations'!J:J,$D$35)</f>
        <v>0</v>
      </c>
      <c r="E39" s="97">
        <f>COUNTIFS('Gen Test Cases'!$AA:$AA,$B39,'Gen Test Cases'!$I:$I,$E$35)+COUNTIFS('AWS Foundations'!AA:AA,$B39,'AWS Foundations'!J:J,$E$35)</f>
        <v>0</v>
      </c>
      <c r="F39" s="97">
        <f>COUNTIFS('Gen Test Cases'!$AA:$AA,$B39,'Gen Test Cases'!$I:$I,$F$35)+COUNTIFS('AWS Foundations'!AA:AA,$B39,'AWS Foundations'!J:J,$F$35)</f>
        <v>0</v>
      </c>
      <c r="G39" s="98">
        <v>50</v>
      </c>
      <c r="H39" s="102">
        <f>(C39-F39)*(G39)</f>
        <v>1650</v>
      </c>
      <c r="I39" s="102">
        <f t="shared" si="3"/>
        <v>0</v>
      </c>
      <c r="L39" s="102"/>
      <c r="M39" s="102"/>
      <c r="N39" s="102"/>
      <c r="O39" s="102"/>
      <c r="P39" s="85"/>
      <c r="Q39" s="84"/>
      <c r="R39" s="84"/>
    </row>
    <row r="40" spans="1:18" ht="12.75" customHeight="1" x14ac:dyDescent="0.3">
      <c r="A40" s="50"/>
      <c r="B40" s="58">
        <v>4</v>
      </c>
      <c r="C40" s="97">
        <f>COUNTIF('Gen Test Cases'!$AA:$AA,$B40)+COUNTIF('AWS Foundations'!AA:AA,$B40)</f>
        <v>10</v>
      </c>
      <c r="D40" s="97">
        <f>COUNTIFS('Gen Test Cases'!$AA:$AA,$B40,'Gen Test Cases'!$J:$J,$D$35)+COUNTIFS('AWS Foundations'!AA:AA,$B40,'AWS Foundations'!J:J,$D$35)</f>
        <v>0</v>
      </c>
      <c r="E40" s="97">
        <f>COUNTIFS('Gen Test Cases'!$AA:$AA,$B40,'Gen Test Cases'!$I:$I,$E$35)+COUNTIFS('AWS Foundations'!AA:AA,$B40,'AWS Foundations'!J:J,$E$35)</f>
        <v>0</v>
      </c>
      <c r="F40" s="97">
        <f>COUNTIFS('Gen Test Cases'!$AA:$AA,$B40,'Gen Test Cases'!$I:$I,$F$35)+COUNTIFS('AWS Foundations'!AA:AA,$B40,'AWS Foundations'!J:J,$F$35)</f>
        <v>0</v>
      </c>
      <c r="G40" s="98">
        <v>10</v>
      </c>
      <c r="H40" s="102">
        <f t="shared" si="2"/>
        <v>100</v>
      </c>
      <c r="I40" s="102">
        <f>D40*G40</f>
        <v>0</v>
      </c>
      <c r="J40" s="99">
        <f>SUMPRODUCT(--ISERROR('Gen Test Cases'!AA:AA))+SUMPRODUCT(--ISERROR(#REF!))</f>
        <v>12</v>
      </c>
      <c r="K40" s="100" t="str">
        <f>"WARNING: THERE IS AT LEAST ONE TEST CASE WITH"</f>
        <v>WARNING: THERE IS AT LEAST ONE TEST CASE WITH</v>
      </c>
      <c r="L40" s="102"/>
      <c r="M40" s="102"/>
      <c r="N40" s="102"/>
      <c r="O40" s="102"/>
      <c r="P40" s="85"/>
      <c r="Q40" s="84"/>
      <c r="R40" s="84"/>
    </row>
    <row r="41" spans="1:18" ht="12.75" customHeight="1" x14ac:dyDescent="0.3">
      <c r="A41" s="50"/>
      <c r="B41" s="58">
        <v>3</v>
      </c>
      <c r="C41" s="97">
        <f>COUNTIF('Gen Test Cases'!$AA:$AA,$B41)+COUNTIF('AWS Foundations'!AA:AA,$B41)</f>
        <v>6</v>
      </c>
      <c r="D41" s="97">
        <f>COUNTIFS('Gen Test Cases'!$AA:$AA,$B41,'Gen Test Cases'!$J:$J,$D$35)+COUNTIFS('AWS Foundations'!AA:AA,$B41,'AWS Foundations'!J:J,$D$35)</f>
        <v>0</v>
      </c>
      <c r="E41" s="97">
        <f>COUNTIFS('Gen Test Cases'!$AA:$AA,$B41,'Gen Test Cases'!$I:$I,$E$35)+COUNTIFS('AWS Foundations'!AA:AA,$B41,'AWS Foundations'!J:J,$E$35)</f>
        <v>0</v>
      </c>
      <c r="F41" s="97">
        <f>COUNTIFS('Gen Test Cases'!$AA:$AA,$B41,'Gen Test Cases'!$I:$I,$F$35)+COUNTIFS('AWS Foundations'!AA:AA,$B41,'AWS Foundations'!J:J,$F$35)</f>
        <v>0</v>
      </c>
      <c r="G41" s="98">
        <v>5</v>
      </c>
      <c r="H41" s="102">
        <f t="shared" si="2"/>
        <v>30</v>
      </c>
      <c r="I41" s="102">
        <f t="shared" si="3"/>
        <v>0</v>
      </c>
      <c r="J41"/>
      <c r="K41" s="100" t="str">
        <f>"MULTIPLE OR INVALID ISSUE CODES (SEE TEST CASES TABS)"</f>
        <v>MULTIPLE OR INVALID ISSUE CODES (SEE TEST CASES TABS)</v>
      </c>
      <c r="L41" s="102"/>
      <c r="M41" s="102"/>
      <c r="N41" s="102"/>
      <c r="O41" s="102"/>
      <c r="P41" s="85"/>
      <c r="Q41" s="84"/>
      <c r="R41" s="84"/>
    </row>
    <row r="42" spans="1:18" ht="12.75" customHeight="1" x14ac:dyDescent="0.3">
      <c r="A42" s="50"/>
      <c r="B42" s="58">
        <v>2</v>
      </c>
      <c r="C42" s="97">
        <f>COUNTIF('Gen Test Cases'!$AA:$AA,$B42)+COUNTIF('AWS Foundations'!AA:AA,$B42)</f>
        <v>4</v>
      </c>
      <c r="D42" s="97">
        <f>COUNTIFS('Gen Test Cases'!$AA:$AA,$B42,'Gen Test Cases'!$J:$J,$D$35)+COUNTIFS('AWS Foundations'!AA:AA,$B42,'AWS Foundations'!J:J,$D$35)</f>
        <v>0</v>
      </c>
      <c r="E42" s="97">
        <f>COUNTIFS('Gen Test Cases'!$AA:$AA,$B42,'Gen Test Cases'!$I:$I,$E$35)+COUNTIFS('AWS Foundations'!AA:AA,$B42,'AWS Foundations'!J:J,$E$35)</f>
        <v>0</v>
      </c>
      <c r="F42" s="97">
        <f>COUNTIFS('Gen Test Cases'!$AA:$AA,$B42,'Gen Test Cases'!$I:$I,$F$35)+COUNTIFS('AWS Foundations'!AA:AA,$B42,'AWS Foundations'!J:J,$F$35)</f>
        <v>0</v>
      </c>
      <c r="G42" s="98">
        <v>2</v>
      </c>
      <c r="H42" s="102">
        <f t="shared" si="2"/>
        <v>8</v>
      </c>
      <c r="I42" s="102">
        <f t="shared" si="3"/>
        <v>0</v>
      </c>
      <c r="J42" s="102"/>
      <c r="K42" s="102"/>
      <c r="L42" s="102"/>
      <c r="M42" s="102"/>
      <c r="N42" s="102"/>
      <c r="O42" s="102"/>
      <c r="P42" s="85"/>
      <c r="Q42" s="84"/>
      <c r="R42" s="84"/>
    </row>
    <row r="43" spans="1:18" ht="12.75" customHeight="1" x14ac:dyDescent="0.3">
      <c r="A43" s="50"/>
      <c r="B43" s="58">
        <v>1</v>
      </c>
      <c r="C43" s="97">
        <f>COUNTIF('Gen Test Cases'!$AA:$AA,$B43)+COUNTIF('AWS Foundations'!AA:AA,$B43)</f>
        <v>0</v>
      </c>
      <c r="D43" s="97">
        <f>COUNTIFS('Gen Test Cases'!$AA:$AA,$B43,'Gen Test Cases'!$J:$J,$D$35)+COUNTIFS('AWS Foundations'!AA:AA,$B43,'AWS Foundations'!J:J,$D$35)</f>
        <v>0</v>
      </c>
      <c r="E43" s="97">
        <f>COUNTIFS('Gen Test Cases'!$AA:$AA,$B43,'Gen Test Cases'!$I:$I,$E$35)+COUNTIFS('AWS Foundations'!AA:AA,$B43,'AWS Foundations'!J:J,$E$35)</f>
        <v>0</v>
      </c>
      <c r="F43" s="97">
        <f>COUNTIFS('Gen Test Cases'!$AA:$AA,$B43,'Gen Test Cases'!$I:$I,$F$35)+COUNTIFS('AWS Foundations'!AA:AA,$B43,'AWS Foundations'!J:J,$F$35)</f>
        <v>0</v>
      </c>
      <c r="G43" s="98">
        <v>1</v>
      </c>
      <c r="H43" s="102">
        <f t="shared" si="2"/>
        <v>0</v>
      </c>
      <c r="I43" s="102">
        <f t="shared" si="3"/>
        <v>0</v>
      </c>
      <c r="J43" s="102"/>
      <c r="K43" s="102"/>
      <c r="L43" s="102"/>
      <c r="M43" s="102"/>
      <c r="N43" s="102"/>
      <c r="O43" s="102"/>
      <c r="P43" s="85"/>
      <c r="Q43" s="84"/>
      <c r="R43" s="84"/>
    </row>
    <row r="44" spans="1:18" ht="12.75" hidden="1" customHeight="1" x14ac:dyDescent="0.3">
      <c r="A44" s="50"/>
      <c r="B44" s="101" t="s">
        <v>61</v>
      </c>
      <c r="C44" s="171"/>
      <c r="D44" s="97">
        <f>SUM(I36:I43)/SUM(H36:H43)*100</f>
        <v>0</v>
      </c>
      <c r="E44" s="102"/>
      <c r="F44" s="102"/>
      <c r="G44" s="102"/>
      <c r="H44" s="102"/>
      <c r="I44" s="102"/>
      <c r="J44" s="102"/>
      <c r="K44" s="102"/>
      <c r="L44" s="102"/>
      <c r="M44" s="102"/>
      <c r="N44" s="102"/>
      <c r="O44" s="102"/>
      <c r="P44" s="85"/>
      <c r="Q44" s="84"/>
      <c r="R44" s="84"/>
    </row>
    <row r="45" spans="1:18" ht="12.75" customHeight="1" x14ac:dyDescent="0.3">
      <c r="A45" s="103"/>
      <c r="B45" s="104"/>
      <c r="C45" s="104"/>
      <c r="D45" s="104"/>
      <c r="E45" s="104"/>
      <c r="F45" s="104"/>
      <c r="G45" s="104"/>
      <c r="H45" s="104"/>
      <c r="I45" s="104"/>
      <c r="J45" s="104"/>
      <c r="K45" s="105"/>
      <c r="L45" s="105"/>
      <c r="M45" s="105"/>
      <c r="N45" s="105"/>
      <c r="O45" s="105"/>
      <c r="P45" s="106"/>
      <c r="Q45" s="84"/>
      <c r="R45" s="84"/>
    </row>
    <row r="46" spans="1:18" x14ac:dyDescent="0.25">
      <c r="A46" s="218"/>
      <c r="B46" s="219"/>
      <c r="C46" s="219"/>
      <c r="D46" s="219"/>
      <c r="E46" s="219"/>
      <c r="F46" s="219"/>
      <c r="G46" s="219"/>
      <c r="H46" s="219"/>
      <c r="I46" s="219"/>
      <c r="J46" s="219"/>
      <c r="K46" s="219"/>
      <c r="L46" s="219"/>
      <c r="M46" s="219"/>
      <c r="N46" s="219"/>
      <c r="O46" s="219"/>
      <c r="P46" s="220"/>
    </row>
    <row r="47" spans="1:18" ht="13" x14ac:dyDescent="0.3">
      <c r="A47" s="49"/>
      <c r="B47" s="221" t="s">
        <v>65</v>
      </c>
      <c r="C47" s="222"/>
      <c r="D47" s="222"/>
      <c r="E47" s="222"/>
      <c r="F47" s="222"/>
      <c r="G47" s="223"/>
      <c r="H47" s="102"/>
      <c r="I47" s="102"/>
      <c r="J47" s="102"/>
      <c r="K47" s="102"/>
      <c r="L47" s="102"/>
      <c r="M47" s="102"/>
      <c r="N47" s="102"/>
      <c r="O47" s="102"/>
      <c r="P47" s="85"/>
    </row>
    <row r="48" spans="1:18" ht="13" x14ac:dyDescent="0.3">
      <c r="A48" s="49"/>
      <c r="B48" s="86" t="s">
        <v>66</v>
      </c>
      <c r="C48" s="87"/>
      <c r="D48" s="87"/>
      <c r="E48" s="87"/>
      <c r="F48" s="87"/>
      <c r="G48" s="88"/>
      <c r="H48" s="102"/>
      <c r="I48" s="102"/>
      <c r="J48" s="102"/>
      <c r="K48" s="102"/>
      <c r="L48" s="102"/>
      <c r="M48" s="102"/>
      <c r="N48" s="102"/>
      <c r="O48" s="102"/>
      <c r="P48" s="85"/>
    </row>
    <row r="49" spans="1:16" ht="13" x14ac:dyDescent="0.25">
      <c r="A49" s="299" t="s">
        <v>67</v>
      </c>
      <c r="B49" s="89" t="s">
        <v>40</v>
      </c>
      <c r="C49" s="90"/>
      <c r="D49" s="91"/>
      <c r="E49" s="91"/>
      <c r="F49" s="91"/>
      <c r="G49" s="92"/>
      <c r="H49" s="102"/>
      <c r="I49" s="102"/>
      <c r="J49" s="102"/>
      <c r="K49" s="224" t="s">
        <v>41</v>
      </c>
      <c r="L49" s="225"/>
      <c r="M49" s="225"/>
      <c r="N49" s="225"/>
      <c r="O49" s="226"/>
      <c r="P49" s="85"/>
    </row>
    <row r="50" spans="1:16" ht="36" x14ac:dyDescent="0.25">
      <c r="A50" s="299"/>
      <c r="B50" s="51" t="s">
        <v>42</v>
      </c>
      <c r="C50" s="52" t="s">
        <v>43</v>
      </c>
      <c r="D50" s="52" t="s">
        <v>44</v>
      </c>
      <c r="E50" s="52" t="s">
        <v>45</v>
      </c>
      <c r="F50" s="52" t="s">
        <v>46</v>
      </c>
      <c r="G50" s="53" t="s">
        <v>47</v>
      </c>
      <c r="H50" s="102"/>
      <c r="I50" s="102"/>
      <c r="J50" s="102"/>
      <c r="K50" s="227" t="s">
        <v>48</v>
      </c>
      <c r="L50" s="228"/>
      <c r="M50" s="229" t="s">
        <v>49</v>
      </c>
      <c r="N50" s="229" t="s">
        <v>50</v>
      </c>
      <c r="O50" s="230" t="s">
        <v>51</v>
      </c>
      <c r="P50" s="85"/>
    </row>
    <row r="51" spans="1:16" ht="13" x14ac:dyDescent="0.25">
      <c r="A51" s="54"/>
      <c r="B51" s="59">
        <f>COUNTIF('Gen Test Cases'!J3:J39,"Pass")+COUNTIF('Office 365 '!J3:J47,"Pass")</f>
        <v>0</v>
      </c>
      <c r="C51" s="59">
        <f>COUNTIF('Gen Test Cases'!J3:J39,"Pass")+COUNTIF('Office 365 '!J3:J47,"Fail")</f>
        <v>0</v>
      </c>
      <c r="D51" s="59">
        <f>COUNTIF('Gen Test Cases'!$J$3:$J$39,"Info")+COUNTIF('Office 365 '!J3:J47,"Info")</f>
        <v>0</v>
      </c>
      <c r="E51" s="59">
        <f>COUNTIF('Gen Test Cases'!$J$3:$J$39,"N/A")+COUNTIF('Office 365 '!J3:J47,"N/A")</f>
        <v>0</v>
      </c>
      <c r="F51" s="59">
        <f>B51+C51</f>
        <v>0</v>
      </c>
      <c r="G51" s="60">
        <f>D63/100</f>
        <v>0</v>
      </c>
      <c r="H51" s="102"/>
      <c r="I51" s="102"/>
      <c r="J51" s="102"/>
      <c r="K51" s="231" t="s">
        <v>52</v>
      </c>
      <c r="L51" s="232"/>
      <c r="M51" s="233">
        <f>COUNTA('Gen Test Cases'!J3:J39)+COUNTA('Office 365 '!J3:J47)</f>
        <v>0</v>
      </c>
      <c r="N51" s="233">
        <f>O51-M51</f>
        <v>82</v>
      </c>
      <c r="O51" s="234">
        <f>COUNTA('Gen Test Cases'!A3:A39)+COUNTA('Office 365 '!A3:A47)</f>
        <v>82</v>
      </c>
      <c r="P51" s="85"/>
    </row>
    <row r="52" spans="1:16" ht="13" x14ac:dyDescent="0.25">
      <c r="A52" s="54"/>
      <c r="B52" s="107"/>
      <c r="C52" s="102"/>
      <c r="D52" s="102"/>
      <c r="E52" s="102"/>
      <c r="F52" s="102"/>
      <c r="G52" s="102"/>
      <c r="H52" s="102"/>
      <c r="I52" s="102"/>
      <c r="J52" s="102"/>
      <c r="K52" s="108"/>
      <c r="L52" s="108"/>
      <c r="M52" s="108"/>
      <c r="N52" s="108"/>
      <c r="O52" s="108"/>
      <c r="P52" s="85"/>
    </row>
    <row r="53" spans="1:16" ht="13" x14ac:dyDescent="0.25">
      <c r="A53" s="54"/>
      <c r="B53" s="95" t="s">
        <v>53</v>
      </c>
      <c r="C53" s="169"/>
      <c r="D53" s="169"/>
      <c r="E53" s="169"/>
      <c r="F53" s="169"/>
      <c r="G53" s="170"/>
      <c r="H53" s="102"/>
      <c r="I53" s="102"/>
      <c r="J53" s="102"/>
      <c r="K53" s="108"/>
      <c r="L53" s="108"/>
      <c r="M53" s="108"/>
      <c r="N53" s="108"/>
      <c r="O53" s="108"/>
      <c r="P53" s="85"/>
    </row>
    <row r="54" spans="1:16" ht="13" x14ac:dyDescent="0.25">
      <c r="A54" s="50"/>
      <c r="B54" s="56" t="s">
        <v>54</v>
      </c>
      <c r="C54" s="56" t="s">
        <v>55</v>
      </c>
      <c r="D54" s="56" t="s">
        <v>56</v>
      </c>
      <c r="E54" s="56" t="s">
        <v>57</v>
      </c>
      <c r="F54" s="56" t="s">
        <v>45</v>
      </c>
      <c r="G54" s="56" t="s">
        <v>58</v>
      </c>
      <c r="H54" s="57" t="s">
        <v>59</v>
      </c>
      <c r="I54" s="57" t="s">
        <v>60</v>
      </c>
      <c r="J54" s="102"/>
      <c r="K54" s="109"/>
      <c r="L54" s="109"/>
      <c r="M54" s="109"/>
      <c r="N54" s="109"/>
      <c r="O54" s="109"/>
      <c r="P54" s="85"/>
    </row>
    <row r="55" spans="1:16" ht="13" x14ac:dyDescent="0.3">
      <c r="A55" s="50"/>
      <c r="B55" s="58">
        <v>8</v>
      </c>
      <c r="C55" s="97">
        <f>COUNTIF('Gen Test Cases'!AA:AA,$B55)+COUNTIF('Office 365 '!AA:AA,$B55)</f>
        <v>2</v>
      </c>
      <c r="D55" s="55">
        <f>COUNTIFS('Gen Test Cases'!$AA:$AA,$B55,'Gen Test Cases'!$J:$J,D$54)+COUNTIFS('Office 365 '!AA:AA,$B55,'Office 365 '!J:J,D$54)</f>
        <v>0</v>
      </c>
      <c r="E55" s="55">
        <f>COUNTIFS('Gen Test Cases'!$AA:$AA,$B55,'Gen Test Cases'!$J:$J,E$54)+COUNTIFS('Office 365 '!AA:AA,$B55,'Office 365 '!J:J,E$54)</f>
        <v>0</v>
      </c>
      <c r="F55" s="55">
        <f>COUNTIFS('Gen Test Cases'!$AA:$AA,$B55,'Gen Test Cases'!$J:$J,F$54)+COUNTIFS('Office 365 '!AA:AA,$B55,'Office 365 '!J:J,F$54)</f>
        <v>0</v>
      </c>
      <c r="G55" s="98">
        <v>1500</v>
      </c>
      <c r="H55" s="102">
        <f t="shared" ref="H55:H62" si="4">(C55-F55)*(G55)</f>
        <v>3000</v>
      </c>
      <c r="I55" s="102">
        <f t="shared" ref="I55:I62" si="5">D55*G55</f>
        <v>0</v>
      </c>
      <c r="J55" s="99">
        <f>D51+N51</f>
        <v>82</v>
      </c>
      <c r="K55" s="100" t="str">
        <f>"WARNING: THERE IS AT LEAST ONE TEST CASE WITH"</f>
        <v>WARNING: THERE IS AT LEAST ONE TEST CASE WITH</v>
      </c>
      <c r="L55" s="102"/>
      <c r="M55" s="102"/>
      <c r="N55" s="102"/>
      <c r="O55" s="102"/>
      <c r="P55" s="85"/>
    </row>
    <row r="56" spans="1:16" ht="13" x14ac:dyDescent="0.3">
      <c r="A56" s="50"/>
      <c r="B56" s="58">
        <v>7</v>
      </c>
      <c r="C56" s="97">
        <f>COUNTIF('Gen Test Cases'!AA:AA,$B56)+COUNTIF('Office 365 '!AA:AA,$B56)</f>
        <v>2</v>
      </c>
      <c r="D56" s="55">
        <f>COUNTIFS('Gen Test Cases'!$AA:$AA,$B56,'Gen Test Cases'!$J:$J,D$54)+COUNTIFS('Office 365 '!AA:AA,$B56,'Office 365 '!J:J,D$54)</f>
        <v>0</v>
      </c>
      <c r="E56" s="55">
        <f>COUNTIFS('Gen Test Cases'!$AA:$AA,$B56,'Gen Test Cases'!$J:$J,E$54)+COUNTIFS('Office 365 '!AA:AA,$B56,'Office 365 '!J:J,E$54)</f>
        <v>0</v>
      </c>
      <c r="F56" s="55">
        <f>COUNTIFS('Gen Test Cases'!$AA:$AA,$B56,'Gen Test Cases'!$J:$J,F$54)+COUNTIFS('Office 365 '!AA:AA,$B56,'Office 365 '!J:J,F$54)</f>
        <v>0</v>
      </c>
      <c r="G56" s="98">
        <v>750</v>
      </c>
      <c r="H56" s="102">
        <f t="shared" si="4"/>
        <v>1500</v>
      </c>
      <c r="I56" s="102">
        <f t="shared" si="5"/>
        <v>0</v>
      </c>
      <c r="K56" s="100" t="str">
        <f>"AN 'INFO' OR BLANK STATUS (SEE ABOVE)"</f>
        <v>AN 'INFO' OR BLANK STATUS (SEE ABOVE)</v>
      </c>
      <c r="L56" s="102"/>
      <c r="M56" s="102"/>
      <c r="N56" s="102"/>
      <c r="O56" s="102"/>
      <c r="P56" s="85"/>
    </row>
    <row r="57" spans="1:16" ht="13" x14ac:dyDescent="0.25">
      <c r="A57" s="50"/>
      <c r="B57" s="58">
        <v>6</v>
      </c>
      <c r="C57" s="97">
        <f>COUNTIF('Gen Test Cases'!AA:AA,$B57)+COUNTIF('Office 365 '!AA:AA,$B57)</f>
        <v>5</v>
      </c>
      <c r="D57" s="55">
        <f>COUNTIFS('Gen Test Cases'!$AA:$AA,$B57,'Gen Test Cases'!$J:$J,D$54)+COUNTIFS('Office 365 '!AA:AA,$B57,'Office 365 '!J:J,D$54)</f>
        <v>0</v>
      </c>
      <c r="E57" s="55">
        <f>COUNTIFS('Gen Test Cases'!$AA:$AA,$B57,'Gen Test Cases'!$J:$J,E$54)+COUNTIFS('Office 365 '!AA:AA,$B57,'Office 365 '!J:J,E$54)</f>
        <v>0</v>
      </c>
      <c r="F57" s="55">
        <f>COUNTIFS('Gen Test Cases'!$AA:$AA,$B57,'Gen Test Cases'!$J:$J,F$54)+COUNTIFS('Office 365 '!AA:AA,$B57,'Office 365 '!J:J,F$54)</f>
        <v>0</v>
      </c>
      <c r="G57" s="98">
        <v>100</v>
      </c>
      <c r="H57" s="102">
        <f t="shared" si="4"/>
        <v>500</v>
      </c>
      <c r="I57" s="102">
        <f t="shared" si="5"/>
        <v>0</v>
      </c>
      <c r="L57" s="102"/>
      <c r="M57" s="102"/>
      <c r="N57" s="102"/>
      <c r="O57" s="102"/>
      <c r="P57" s="85"/>
    </row>
    <row r="58" spans="1:16" ht="13" x14ac:dyDescent="0.25">
      <c r="A58" s="50"/>
      <c r="B58" s="58">
        <v>5</v>
      </c>
      <c r="C58" s="97">
        <f>COUNTIF('Gen Test Cases'!AA:AA,$B58)+COUNTIF('Office 365 '!AA:AA,$B58)</f>
        <v>27</v>
      </c>
      <c r="D58" s="55">
        <f>COUNTIFS('Gen Test Cases'!$AA:$AA,$B58,'Gen Test Cases'!$J:$J,D$54)+COUNTIFS('Office 365 '!AA:AA,$B58,'Office 365 '!J:J,D$54)</f>
        <v>0</v>
      </c>
      <c r="E58" s="55">
        <f>COUNTIFS('Gen Test Cases'!$AA:$AA,$B58,'Gen Test Cases'!$J:$J,E$54)+COUNTIFS('Office 365 '!AA:AA,$B58,'Office 365 '!J:J,E$54)</f>
        <v>0</v>
      </c>
      <c r="F58" s="55">
        <f>COUNTIFS('Gen Test Cases'!$AA:$AA,$B58,'Gen Test Cases'!$J:$J,F$54)+COUNTIFS('Office 365 '!AA:AA,$B58,'Office 365 '!J:J,F$54)</f>
        <v>0</v>
      </c>
      <c r="G58" s="98">
        <v>50</v>
      </c>
      <c r="H58" s="102">
        <f t="shared" si="4"/>
        <v>1350</v>
      </c>
      <c r="I58" s="102">
        <f t="shared" si="5"/>
        <v>0</v>
      </c>
      <c r="L58" s="102"/>
      <c r="M58" s="102"/>
      <c r="N58" s="102"/>
      <c r="O58" s="102"/>
      <c r="P58" s="85"/>
    </row>
    <row r="59" spans="1:16" ht="13" x14ac:dyDescent="0.3">
      <c r="A59" s="50"/>
      <c r="B59" s="58">
        <v>4</v>
      </c>
      <c r="C59" s="97">
        <f>COUNTIF('Gen Test Cases'!AA:AA,$B59)+COUNTIF('Office 365 '!AA:AA,$B59)</f>
        <v>18</v>
      </c>
      <c r="D59" s="55">
        <f>COUNTIFS('Gen Test Cases'!$AA:$AA,$B59,'Gen Test Cases'!$J:$J,D$54)+COUNTIFS('Office 365 '!AA:AA,$B59,'Office 365 '!J:J,D$54)</f>
        <v>0</v>
      </c>
      <c r="E59" s="55">
        <f>COUNTIFS('Gen Test Cases'!$AA:$AA,$B59,'Gen Test Cases'!$J:$J,E$54)+COUNTIFS('Office 365 '!AA:AA,$B59,'Office 365 '!J:J,E$54)</f>
        <v>0</v>
      </c>
      <c r="F59" s="55">
        <f>COUNTIFS('Gen Test Cases'!$AA:$AA,$B59,'Gen Test Cases'!$J:$J,F$54)+COUNTIFS('Office 365 '!AA:AA,$B59,'Office 365 '!J:J,F$54)</f>
        <v>0</v>
      </c>
      <c r="G59" s="98">
        <v>10</v>
      </c>
      <c r="H59" s="102">
        <f t="shared" si="4"/>
        <v>180</v>
      </c>
      <c r="I59" s="102">
        <f t="shared" si="5"/>
        <v>0</v>
      </c>
      <c r="J59" s="99">
        <f>SUMPRODUCT(--ISERROR('Gen Test Cases'!AA:AA))+SUMPRODUCT(--ISERROR(#REF!))</f>
        <v>12</v>
      </c>
      <c r="K59" s="100" t="str">
        <f>"WARNING: THERE IS AT LEAST ONE TEST CASE WITH"</f>
        <v>WARNING: THERE IS AT LEAST ONE TEST CASE WITH</v>
      </c>
      <c r="L59" s="102"/>
      <c r="M59" s="102"/>
      <c r="N59" s="102"/>
      <c r="O59" s="102"/>
      <c r="P59" s="85"/>
    </row>
    <row r="60" spans="1:16" ht="13" x14ac:dyDescent="0.3">
      <c r="A60" s="50"/>
      <c r="B60" s="58">
        <v>3</v>
      </c>
      <c r="C60" s="97">
        <f>COUNTIF('Gen Test Cases'!AA:AA,$B60)+COUNTIF('Office 365 '!AA:AA,$B60)</f>
        <v>11</v>
      </c>
      <c r="D60" s="55">
        <f>COUNTIFS('Gen Test Cases'!$AA:$AA,$B60,'Gen Test Cases'!$J:$J,D$54)+COUNTIFS('Office 365 '!AA:AA,$B60,'Office 365 '!J:J,D$54)</f>
        <v>0</v>
      </c>
      <c r="E60" s="55">
        <f>COUNTIFS('Gen Test Cases'!$AA:$AA,$B60,'Gen Test Cases'!$J:$J,E$54)+COUNTIFS('Office 365 '!AA:AA,$B60,'Office 365 '!J:J,E$54)</f>
        <v>0</v>
      </c>
      <c r="F60" s="55">
        <f>COUNTIFS('Gen Test Cases'!$AA:$AA,$B60,'Gen Test Cases'!$J:$J,F$54)+COUNTIFS('Office 365 '!AA:AA,$B60,'Office 365 '!J:J,F$54)</f>
        <v>0</v>
      </c>
      <c r="G60" s="98">
        <v>5</v>
      </c>
      <c r="H60" s="102">
        <f t="shared" si="4"/>
        <v>55</v>
      </c>
      <c r="I60" s="102">
        <f t="shared" si="5"/>
        <v>0</v>
      </c>
      <c r="J60"/>
      <c r="K60" s="100" t="str">
        <f>"MULTIPLE OR INVALID ISSUE CODES (SEE TEST CASES TABS)"</f>
        <v>MULTIPLE OR INVALID ISSUE CODES (SEE TEST CASES TABS)</v>
      </c>
      <c r="L60" s="102"/>
      <c r="M60" s="102"/>
      <c r="N60" s="102"/>
      <c r="O60" s="102"/>
      <c r="P60" s="85"/>
    </row>
    <row r="61" spans="1:16" ht="13" x14ac:dyDescent="0.25">
      <c r="A61" s="50"/>
      <c r="B61" s="58">
        <v>2</v>
      </c>
      <c r="C61" s="97">
        <f>COUNTIF('Gen Test Cases'!AA:AA,$B61)+COUNTIF('Office 365 '!AA:AA,$B61)</f>
        <v>4</v>
      </c>
      <c r="D61" s="55">
        <f>COUNTIFS('Gen Test Cases'!$AA:$AA,$B61,'Gen Test Cases'!$J:$J,D$54)+COUNTIFS('Office 365 '!AA:AA,$B61,'Office 365 '!J:J,D$54)</f>
        <v>0</v>
      </c>
      <c r="E61" s="55">
        <f>COUNTIFS('Gen Test Cases'!$AA:$AA,$B61,'Gen Test Cases'!$J:$J,E$54)+COUNTIFS('Office 365 '!AA:AA,$B61,'Office 365 '!J:J,E$54)</f>
        <v>0</v>
      </c>
      <c r="F61" s="55">
        <f>COUNTIFS('Gen Test Cases'!$AA:$AA,$B61,'Gen Test Cases'!$J:$J,F$54)+COUNTIFS('Office 365 '!AA:AA,$B61,'Office 365 '!J:J,F$54)</f>
        <v>0</v>
      </c>
      <c r="G61" s="98">
        <v>2</v>
      </c>
      <c r="H61" s="102">
        <f t="shared" si="4"/>
        <v>8</v>
      </c>
      <c r="I61" s="102">
        <f t="shared" si="5"/>
        <v>0</v>
      </c>
      <c r="J61" s="102"/>
      <c r="K61" s="102"/>
      <c r="L61" s="102"/>
      <c r="M61" s="102"/>
      <c r="N61" s="102"/>
      <c r="O61" s="102"/>
      <c r="P61" s="85"/>
    </row>
    <row r="62" spans="1:16" ht="13" x14ac:dyDescent="0.25">
      <c r="A62" s="50"/>
      <c r="B62" s="58">
        <v>1</v>
      </c>
      <c r="C62" s="97">
        <f>COUNTIF('Gen Test Cases'!AA:AA,$B62)+COUNTIF('Office 365 '!AA:AA,$B62)</f>
        <v>0</v>
      </c>
      <c r="D62" s="55">
        <f>COUNTIFS('Gen Test Cases'!$AA:$AA,$B62,'Gen Test Cases'!$J:$J,D$54)+COUNTIFS('Office 365 '!AA:AA,$B62,'Office 365 '!J:J,D$54)</f>
        <v>0</v>
      </c>
      <c r="E62" s="55">
        <f>COUNTIFS('Gen Test Cases'!$AA:$AA,$B62,'Gen Test Cases'!$J:$J,E$54)+COUNTIFS('Office 365 '!AA:AA,$B62,'Office 365 '!J:J,E$54)</f>
        <v>0</v>
      </c>
      <c r="F62" s="55">
        <f>COUNTIFS('Gen Test Cases'!$AA:$AA,$B62,'Gen Test Cases'!$J:$J,F$54)+COUNTIFS('Office 365 '!AA:AA,$B62,'Office 365 '!J:J,F$54)</f>
        <v>0</v>
      </c>
      <c r="G62" s="98">
        <v>1</v>
      </c>
      <c r="H62" s="102">
        <f t="shared" si="4"/>
        <v>0</v>
      </c>
      <c r="I62" s="102">
        <f t="shared" si="5"/>
        <v>0</v>
      </c>
      <c r="J62" s="102"/>
      <c r="K62" s="102"/>
      <c r="L62" s="102"/>
      <c r="M62" s="102"/>
      <c r="N62" s="102"/>
      <c r="O62" s="102"/>
      <c r="P62" s="85"/>
    </row>
    <row r="63" spans="1:16" ht="13" hidden="1" x14ac:dyDescent="0.25">
      <c r="A63" s="50"/>
      <c r="B63" s="101" t="s">
        <v>61</v>
      </c>
      <c r="C63" s="171"/>
      <c r="D63" s="172">
        <f>SUM(I55:I62)/SUM(H55:H62)*100</f>
        <v>0</v>
      </c>
      <c r="E63" s="102"/>
      <c r="F63" s="102"/>
      <c r="G63" s="102"/>
      <c r="H63" s="102"/>
      <c r="I63" s="102"/>
      <c r="J63" s="102"/>
      <c r="K63" s="102"/>
      <c r="L63" s="102"/>
      <c r="M63" s="102"/>
      <c r="N63" s="102"/>
      <c r="O63" s="102"/>
      <c r="P63" s="85"/>
    </row>
    <row r="64" spans="1:16" ht="13" x14ac:dyDescent="0.25">
      <c r="A64" s="103"/>
      <c r="B64" s="104"/>
      <c r="C64" s="104"/>
      <c r="D64" s="104"/>
      <c r="E64" s="104"/>
      <c r="F64" s="104"/>
      <c r="G64" s="104"/>
      <c r="H64" s="104"/>
      <c r="I64" s="104"/>
      <c r="J64" s="104"/>
      <c r="K64" s="105"/>
      <c r="L64" s="105"/>
      <c r="M64" s="105"/>
      <c r="N64" s="105"/>
      <c r="O64" s="105"/>
      <c r="P64" s="106"/>
    </row>
    <row r="65" spans="1:16" x14ac:dyDescent="0.25">
      <c r="A65" s="218"/>
      <c r="B65" s="219"/>
      <c r="C65" s="219"/>
      <c r="D65" s="219"/>
      <c r="E65" s="219"/>
      <c r="F65" s="219"/>
      <c r="G65" s="219"/>
      <c r="H65" s="219"/>
      <c r="I65" s="219"/>
      <c r="J65" s="219"/>
      <c r="K65" s="219"/>
      <c r="L65" s="219"/>
      <c r="M65" s="219"/>
      <c r="N65" s="219"/>
      <c r="O65" s="219"/>
      <c r="P65" s="220"/>
    </row>
    <row r="66" spans="1:16" ht="13" x14ac:dyDescent="0.3">
      <c r="A66" s="49"/>
      <c r="B66" s="221" t="s">
        <v>68</v>
      </c>
      <c r="C66" s="222"/>
      <c r="D66" s="222"/>
      <c r="E66" s="222"/>
      <c r="F66" s="222"/>
      <c r="G66" s="223"/>
      <c r="H66" s="102"/>
      <c r="I66" s="102"/>
      <c r="J66" s="102"/>
      <c r="K66" s="102"/>
      <c r="L66" s="102"/>
      <c r="M66" s="102"/>
      <c r="N66" s="102"/>
      <c r="O66" s="102"/>
      <c r="P66" s="85"/>
    </row>
    <row r="67" spans="1:16" ht="13" x14ac:dyDescent="0.3">
      <c r="A67" s="49"/>
      <c r="B67" s="86" t="s">
        <v>66</v>
      </c>
      <c r="C67" s="87"/>
      <c r="D67" s="87"/>
      <c r="E67" s="87"/>
      <c r="F67" s="87"/>
      <c r="G67" s="88"/>
      <c r="H67" s="102"/>
      <c r="I67" s="102"/>
      <c r="J67" s="102"/>
      <c r="K67" s="102"/>
      <c r="L67" s="102"/>
      <c r="M67" s="102"/>
      <c r="N67" s="102"/>
      <c r="O67" s="102"/>
      <c r="P67" s="85"/>
    </row>
    <row r="68" spans="1:16" ht="13" x14ac:dyDescent="0.25">
      <c r="A68" s="299" t="s">
        <v>69</v>
      </c>
      <c r="B68" s="89" t="s">
        <v>40</v>
      </c>
      <c r="C68" s="90"/>
      <c r="D68" s="91"/>
      <c r="E68" s="91"/>
      <c r="F68" s="91"/>
      <c r="G68" s="92"/>
      <c r="H68" s="102"/>
      <c r="I68" s="102"/>
      <c r="J68" s="102"/>
      <c r="K68" s="224" t="s">
        <v>41</v>
      </c>
      <c r="L68" s="225"/>
      <c r="M68" s="225"/>
      <c r="N68" s="225"/>
      <c r="O68" s="226"/>
      <c r="P68" s="85"/>
    </row>
    <row r="69" spans="1:16" ht="36" x14ac:dyDescent="0.25">
      <c r="A69" s="299"/>
      <c r="B69" s="51" t="s">
        <v>42</v>
      </c>
      <c r="C69" s="52" t="s">
        <v>43</v>
      </c>
      <c r="D69" s="52" t="s">
        <v>44</v>
      </c>
      <c r="E69" s="52" t="s">
        <v>45</v>
      </c>
      <c r="F69" s="52" t="s">
        <v>46</v>
      </c>
      <c r="G69" s="53" t="s">
        <v>47</v>
      </c>
      <c r="H69" s="102"/>
      <c r="I69" s="102"/>
      <c r="J69" s="102"/>
      <c r="K69" s="227" t="s">
        <v>48</v>
      </c>
      <c r="L69" s="228"/>
      <c r="M69" s="229" t="s">
        <v>49</v>
      </c>
      <c r="N69" s="229" t="s">
        <v>50</v>
      </c>
      <c r="O69" s="230" t="s">
        <v>51</v>
      </c>
      <c r="P69" s="85"/>
    </row>
    <row r="70" spans="1:16" ht="13" x14ac:dyDescent="0.25">
      <c r="A70" s="54"/>
      <c r="B70" s="59">
        <f>COUNTIF('Gen Test Cases'!$J$3:$J$39,"Pass")+COUNTIF(Google!J3:J63,"Pass")</f>
        <v>0</v>
      </c>
      <c r="C70" s="59">
        <f>COUNTIF('Gen Test Cases'!$J$3:$J$39,"Pass")+COUNTIF(Google!J3:J63,"Fail")</f>
        <v>0</v>
      </c>
      <c r="D70" s="59">
        <f>COUNTIF('Gen Test Cases'!$J$3:$J$39,"Info")+COUNTIF(Google!J3:J63,"Info")</f>
        <v>0</v>
      </c>
      <c r="E70" s="59">
        <f>COUNTIF('Gen Test Cases'!$J$3:$J$39,"N/A")+COUNTIF(Google!J3:J63,"N/A")</f>
        <v>0</v>
      </c>
      <c r="F70" s="59">
        <f>B70+C70</f>
        <v>0</v>
      </c>
      <c r="G70" s="60">
        <f>D82/100</f>
        <v>0</v>
      </c>
      <c r="H70" s="102"/>
      <c r="I70" s="102"/>
      <c r="J70" s="102"/>
      <c r="K70" s="231" t="s">
        <v>52</v>
      </c>
      <c r="L70" s="232"/>
      <c r="M70" s="233">
        <f>COUNTA('Gen Test Cases'!J3:J39)+COUNTA(Google!J3:J63)</f>
        <v>0</v>
      </c>
      <c r="N70" s="233">
        <f>O70-M70</f>
        <v>98</v>
      </c>
      <c r="O70" s="234">
        <f>COUNTA('Gen Test Cases'!A3:A39)+COUNTA(Google!A3:A63)</f>
        <v>98</v>
      </c>
      <c r="P70" s="85"/>
    </row>
    <row r="71" spans="1:16" ht="13" x14ac:dyDescent="0.25">
      <c r="A71" s="54"/>
      <c r="B71" s="107"/>
      <c r="C71" s="102"/>
      <c r="D71" s="102"/>
      <c r="E71" s="102"/>
      <c r="F71" s="102"/>
      <c r="G71" s="102"/>
      <c r="H71" s="102"/>
      <c r="I71" s="102"/>
      <c r="J71" s="102"/>
      <c r="K71" s="108"/>
      <c r="L71" s="108"/>
      <c r="M71" s="108"/>
      <c r="N71" s="108"/>
      <c r="O71" s="108"/>
      <c r="P71" s="85"/>
    </row>
    <row r="72" spans="1:16" ht="13" x14ac:dyDescent="0.25">
      <c r="A72" s="54"/>
      <c r="B72" s="95" t="s">
        <v>53</v>
      </c>
      <c r="C72" s="169"/>
      <c r="D72" s="169"/>
      <c r="E72" s="169"/>
      <c r="F72" s="169"/>
      <c r="G72" s="170"/>
      <c r="H72" s="102"/>
      <c r="I72" s="102"/>
      <c r="J72" s="102"/>
      <c r="K72" s="108"/>
      <c r="L72" s="108"/>
      <c r="M72" s="108"/>
      <c r="N72" s="108"/>
      <c r="O72" s="108"/>
      <c r="P72" s="85"/>
    </row>
    <row r="73" spans="1:16" ht="13" x14ac:dyDescent="0.25">
      <c r="A73" s="50"/>
      <c r="B73" s="56" t="s">
        <v>54</v>
      </c>
      <c r="C73" s="56" t="s">
        <v>55</v>
      </c>
      <c r="D73" s="56" t="s">
        <v>56</v>
      </c>
      <c r="E73" s="56" t="s">
        <v>57</v>
      </c>
      <c r="F73" s="56" t="s">
        <v>45</v>
      </c>
      <c r="G73" s="56" t="s">
        <v>58</v>
      </c>
      <c r="H73" s="57" t="s">
        <v>59</v>
      </c>
      <c r="I73" s="57" t="s">
        <v>60</v>
      </c>
      <c r="J73" s="102"/>
      <c r="K73" s="109"/>
      <c r="L73" s="109"/>
      <c r="M73" s="109"/>
      <c r="N73" s="109"/>
      <c r="O73" s="109"/>
      <c r="P73" s="85"/>
    </row>
    <row r="74" spans="1:16" ht="13" x14ac:dyDescent="0.3">
      <c r="A74" s="50"/>
      <c r="B74" s="58">
        <v>8</v>
      </c>
      <c r="C74" s="97">
        <f>COUNTIF('Gen Test Cases'!$AA:$AA,$B74)+COUNTIF(Google!AA:AA,$B74)</f>
        <v>3</v>
      </c>
      <c r="D74" s="55">
        <f>COUNTIFS('Gen Test Cases'!$AA:$AA,$B74,'Gen Test Cases'!$J:$J,D$73)+COUNTIFS(Google!AA:AA,$B74,Google!J:J,D$773)</f>
        <v>0</v>
      </c>
      <c r="E74" s="55">
        <f>COUNTIFS('Gen Test Cases'!$AA:$AA,$B74,'Gen Test Cases'!$J:$J,E$73)+COUNTIFS(Google!AA:AA,$B74,Google!J:J,E$73)</f>
        <v>0</v>
      </c>
      <c r="F74" s="55">
        <f>COUNTIFS('Gen Test Cases'!$AA:$AA,$B74,'Gen Test Cases'!$J:$J,F$73)+COUNTIFS(Google!AA:AA,$B74,Google!J:J,F$73)</f>
        <v>0</v>
      </c>
      <c r="G74" s="98">
        <v>1500</v>
      </c>
      <c r="H74" s="102">
        <f t="shared" ref="H74:H81" si="6">(C74-F74)*(G74)</f>
        <v>4500</v>
      </c>
      <c r="I74" s="102">
        <f t="shared" ref="I74:I81" si="7">D74*G74</f>
        <v>0</v>
      </c>
      <c r="J74" s="99">
        <f>D70+N70</f>
        <v>98</v>
      </c>
      <c r="K74" s="100" t="str">
        <f>"WARNING: THERE IS AT LEAST ONE TEST CASE WITH"</f>
        <v>WARNING: THERE IS AT LEAST ONE TEST CASE WITH</v>
      </c>
      <c r="L74" s="102"/>
      <c r="M74" s="102"/>
      <c r="N74" s="102"/>
      <c r="O74" s="102"/>
      <c r="P74" s="85"/>
    </row>
    <row r="75" spans="1:16" ht="13" x14ac:dyDescent="0.3">
      <c r="A75" s="50"/>
      <c r="B75" s="58">
        <v>7</v>
      </c>
      <c r="C75" s="97">
        <f>COUNTIF('Gen Test Cases'!$AA:$AA,$B75)+COUNTIF(Google!AA:AA,$B75)</f>
        <v>2</v>
      </c>
      <c r="D75" s="55">
        <f>COUNTIFS('Gen Test Cases'!$AA:$AA,$B75,'Gen Test Cases'!$J:$J,D$73)+COUNTIFS(Google!AA:AA,$B75,Google!J:J,D$773)</f>
        <v>0</v>
      </c>
      <c r="E75" s="55">
        <f>COUNTIFS('Gen Test Cases'!$AA:$AA,$B75,'Gen Test Cases'!$J:$J,E$73)+COUNTIFS(Google!AA:AA,$B75,Google!J:J,E$73)</f>
        <v>0</v>
      </c>
      <c r="F75" s="55">
        <f>COUNTIFS('Gen Test Cases'!$AA:$AA,$B75,'Gen Test Cases'!$J:$J,F$73)+COUNTIFS(Google!AA:AA,$B75,Google!J:J,F$73)</f>
        <v>0</v>
      </c>
      <c r="G75" s="98">
        <v>750</v>
      </c>
      <c r="H75" s="102">
        <f t="shared" si="6"/>
        <v>1500</v>
      </c>
      <c r="I75" s="102">
        <f t="shared" si="7"/>
        <v>0</v>
      </c>
      <c r="K75" s="100" t="str">
        <f>"AN 'INFO' OR BLANK STATUS (SEE ABOVE)"</f>
        <v>AN 'INFO' OR BLANK STATUS (SEE ABOVE)</v>
      </c>
      <c r="L75" s="102"/>
      <c r="M75" s="102"/>
      <c r="N75" s="102"/>
      <c r="O75" s="102"/>
      <c r="P75" s="85"/>
    </row>
    <row r="76" spans="1:16" ht="13" x14ac:dyDescent="0.25">
      <c r="A76" s="50"/>
      <c r="B76" s="58">
        <v>6</v>
      </c>
      <c r="C76" s="97">
        <f>COUNTIF('Gen Test Cases'!$AA:$AA,$B76)+COUNTIF(Google!AA:AA,$B76)</f>
        <v>9</v>
      </c>
      <c r="D76" s="55">
        <f>COUNTIFS('Gen Test Cases'!$AA:$AA,$B76,'Gen Test Cases'!$J:$J,D$73)+COUNTIFS(Google!AA:AA,$B76,Google!J:J,D$773)</f>
        <v>0</v>
      </c>
      <c r="E76" s="55">
        <f>COUNTIFS('Gen Test Cases'!$AA:$AA,$B76,'Gen Test Cases'!$J:$J,E$73)+COUNTIFS(Google!AA:AA,$B76,Google!J:J,E$73)</f>
        <v>0</v>
      </c>
      <c r="F76" s="55">
        <f>COUNTIFS('Gen Test Cases'!$AA:$AA,$B76,'Gen Test Cases'!$J:$J,F$73)+COUNTIFS(Google!AA:AA,$B76,Google!J:J,F$73)</f>
        <v>0</v>
      </c>
      <c r="G76" s="98">
        <v>100</v>
      </c>
      <c r="H76" s="102">
        <f t="shared" si="6"/>
        <v>900</v>
      </c>
      <c r="I76" s="102">
        <f t="shared" si="7"/>
        <v>0</v>
      </c>
      <c r="L76" s="102"/>
      <c r="M76" s="102"/>
      <c r="N76" s="102"/>
      <c r="O76" s="102"/>
      <c r="P76" s="85"/>
    </row>
    <row r="77" spans="1:16" ht="13" x14ac:dyDescent="0.25">
      <c r="A77" s="50"/>
      <c r="B77" s="58">
        <v>5</v>
      </c>
      <c r="C77" s="97">
        <f>COUNTIF('Gen Test Cases'!$AA:$AA,$B77)+COUNTIF(Google!AA:AA,$B77)</f>
        <v>47</v>
      </c>
      <c r="D77" s="55">
        <f>COUNTIFS('Gen Test Cases'!$AA:$AA,$B77,'Gen Test Cases'!$J:$J,D$73)+COUNTIFS(Google!AA:AA,$B77,Google!J:J,D$773)</f>
        <v>0</v>
      </c>
      <c r="E77" s="55">
        <f>COUNTIFS('Gen Test Cases'!$AA:$AA,$B77,'Gen Test Cases'!$J:$J,E$73)+COUNTIFS(Google!AA:AA,$B77,Google!J:J,E$73)</f>
        <v>0</v>
      </c>
      <c r="F77" s="55">
        <f>COUNTIFS('Gen Test Cases'!$AA:$AA,$B77,'Gen Test Cases'!$J:$J,F$73)+COUNTIFS(Google!AA:AA,$B77,Google!J:J,F$73)</f>
        <v>0</v>
      </c>
      <c r="G77" s="98">
        <v>50</v>
      </c>
      <c r="H77" s="102">
        <f t="shared" si="6"/>
        <v>2350</v>
      </c>
      <c r="I77" s="102">
        <f t="shared" si="7"/>
        <v>0</v>
      </c>
      <c r="L77" s="102"/>
      <c r="M77" s="102"/>
      <c r="N77" s="102"/>
      <c r="O77" s="102"/>
      <c r="P77" s="85"/>
    </row>
    <row r="78" spans="1:16" ht="13" x14ac:dyDescent="0.3">
      <c r="A78" s="50"/>
      <c r="B78" s="58">
        <v>4</v>
      </c>
      <c r="C78" s="97">
        <f>COUNTIF('Gen Test Cases'!$AA:$AA,$B78)+COUNTIF(Google!AA:AA,$B78)</f>
        <v>17</v>
      </c>
      <c r="D78" s="55">
        <f>COUNTIFS('Gen Test Cases'!$AA:$AA,$B78,'Gen Test Cases'!$J:$J,D$73)+COUNTIFS(Google!AA:AA,$B78,Google!J:J,D$773)</f>
        <v>0</v>
      </c>
      <c r="E78" s="55">
        <f>COUNTIFS('Gen Test Cases'!$AA:$AA,$B78,'Gen Test Cases'!$J:$J,E$73)+COUNTIFS(Google!AA:AA,$B78,Google!J:J,E$73)</f>
        <v>0</v>
      </c>
      <c r="F78" s="55">
        <f>COUNTIFS('Gen Test Cases'!$AA:$AA,$B78,'Gen Test Cases'!$J:$J,F$73)+COUNTIFS(Google!AA:AA,$B78,Google!J:J,F$73)</f>
        <v>0</v>
      </c>
      <c r="G78" s="98">
        <v>10</v>
      </c>
      <c r="H78" s="102">
        <f t="shared" si="6"/>
        <v>170</v>
      </c>
      <c r="I78" s="102">
        <f t="shared" si="7"/>
        <v>0</v>
      </c>
      <c r="J78" s="99">
        <f>SUMPRODUCT(--ISERROR('Gen Test Cases'!AA:AA))+SUMPRODUCT(--ISERROR(#REF!))</f>
        <v>12</v>
      </c>
      <c r="K78" s="100" t="str">
        <f>"WARNING: THERE IS AT LEAST ONE TEST CASE WITH"</f>
        <v>WARNING: THERE IS AT LEAST ONE TEST CASE WITH</v>
      </c>
      <c r="L78" s="102"/>
      <c r="M78" s="102"/>
      <c r="N78" s="102"/>
      <c r="O78" s="102"/>
      <c r="P78" s="85"/>
    </row>
    <row r="79" spans="1:16" ht="13" x14ac:dyDescent="0.3">
      <c r="A79" s="50"/>
      <c r="B79" s="58">
        <v>3</v>
      </c>
      <c r="C79" s="97">
        <f>COUNTIF('Gen Test Cases'!$AA:$AA,$B79)+COUNTIF(Google!AA:AA,$B79)</f>
        <v>2</v>
      </c>
      <c r="D79" s="55">
        <f>COUNTIFS('Gen Test Cases'!$AA:$AA,$B79,'Gen Test Cases'!$J:$J,D$73)+COUNTIFS(Google!AA:AA,$B79,Google!J:J,D$773)</f>
        <v>0</v>
      </c>
      <c r="E79" s="55">
        <f>COUNTIFS('Gen Test Cases'!$AA:$AA,$B79,'Gen Test Cases'!$J:$J,E$73)+COUNTIFS(Google!AA:AA,$B79,Google!J:J,E$73)</f>
        <v>0</v>
      </c>
      <c r="F79" s="55">
        <f>COUNTIFS('Gen Test Cases'!$AA:$AA,$B79,'Gen Test Cases'!$J:$J,F$73)+COUNTIFS(Google!AA:AA,$B79,Google!J:J,F$73)</f>
        <v>0</v>
      </c>
      <c r="G79" s="98">
        <v>5</v>
      </c>
      <c r="H79" s="102">
        <f t="shared" si="6"/>
        <v>10</v>
      </c>
      <c r="I79" s="102">
        <f t="shared" si="7"/>
        <v>0</v>
      </c>
      <c r="J79"/>
      <c r="K79" s="100" t="str">
        <f>"MULTIPLE OR INVALID ISSUE CODES (SEE TEST CASES TABS)"</f>
        <v>MULTIPLE OR INVALID ISSUE CODES (SEE TEST CASES TABS)</v>
      </c>
      <c r="L79" s="102"/>
      <c r="M79" s="102"/>
      <c r="N79" s="102"/>
      <c r="O79" s="102"/>
      <c r="P79" s="85"/>
    </row>
    <row r="80" spans="1:16" ht="13" x14ac:dyDescent="0.25">
      <c r="A80" s="50"/>
      <c r="B80" s="58">
        <v>2</v>
      </c>
      <c r="C80" s="97">
        <f>COUNTIF('Gen Test Cases'!$AA:$AA,$B80)+COUNTIF(Google!AA:AA,$B80)</f>
        <v>7</v>
      </c>
      <c r="D80" s="55">
        <f>COUNTIFS('Gen Test Cases'!$AA:$AA,$B80,'Gen Test Cases'!$J:$J,D$73)+COUNTIFS(Google!AA:AA,$B80,Google!J:J,D$773)</f>
        <v>0</v>
      </c>
      <c r="E80" s="55">
        <f>COUNTIFS('Gen Test Cases'!$AA:$AA,$B80,'Gen Test Cases'!$J:$J,E$73)+COUNTIFS(Google!AA:AA,$B80,Google!J:J,E$73)</f>
        <v>0</v>
      </c>
      <c r="F80" s="55">
        <f>COUNTIFS('Gen Test Cases'!$AA:$AA,$B80,'Gen Test Cases'!$J:$J,F$73)+COUNTIFS(Google!AA:AA,$B80,Google!J:J,F$73)</f>
        <v>0</v>
      </c>
      <c r="G80" s="98">
        <v>2</v>
      </c>
      <c r="H80" s="102">
        <f t="shared" si="6"/>
        <v>14</v>
      </c>
      <c r="I80" s="102">
        <f t="shared" si="7"/>
        <v>0</v>
      </c>
      <c r="J80" s="102"/>
      <c r="K80" s="102"/>
      <c r="L80" s="102"/>
      <c r="M80" s="102"/>
      <c r="N80" s="102"/>
      <c r="O80" s="102"/>
      <c r="P80" s="85"/>
    </row>
    <row r="81" spans="1:16" ht="13" x14ac:dyDescent="0.25">
      <c r="A81" s="50"/>
      <c r="B81" s="58">
        <v>1</v>
      </c>
      <c r="C81" s="97">
        <f>COUNTIF('Gen Test Cases'!$AA:$AA,$B81)+COUNTIF(Google!AA:AA,$B81)</f>
        <v>0</v>
      </c>
      <c r="D81" s="55">
        <f>COUNTIFS('Gen Test Cases'!$AA:$AA,$B81,'Gen Test Cases'!$J:$J,D$73)+COUNTIFS(Google!AA:AA,$B81,Google!J:J,D$773)</f>
        <v>0</v>
      </c>
      <c r="E81" s="55">
        <f>COUNTIFS('Gen Test Cases'!$AA:$AA,$B81,'Gen Test Cases'!$J:$J,E$73)+COUNTIFS(Google!AA:AA,$B81,Google!J:J,E$73)</f>
        <v>0</v>
      </c>
      <c r="F81" s="55">
        <f>COUNTIFS('Gen Test Cases'!$AA:$AA,$B81,'Gen Test Cases'!$J:$J,F$73)+COUNTIFS(Google!AA:AA,$B81,Google!J:J,F$73)</f>
        <v>0</v>
      </c>
      <c r="G81" s="98">
        <v>1</v>
      </c>
      <c r="H81" s="102">
        <f t="shared" si="6"/>
        <v>0</v>
      </c>
      <c r="I81" s="102">
        <f t="shared" si="7"/>
        <v>0</v>
      </c>
      <c r="J81" s="102"/>
      <c r="K81" s="102"/>
      <c r="L81" s="102"/>
      <c r="M81" s="102"/>
      <c r="N81" s="102"/>
      <c r="O81" s="102"/>
      <c r="P81" s="85"/>
    </row>
    <row r="82" spans="1:16" ht="13" hidden="1" x14ac:dyDescent="0.25">
      <c r="A82" s="50"/>
      <c r="B82" s="101" t="s">
        <v>61</v>
      </c>
      <c r="C82" s="171"/>
      <c r="D82" s="172">
        <f>SUM(I74:I81)/SUM(H74:H81)*100</f>
        <v>0</v>
      </c>
      <c r="E82" s="102"/>
      <c r="F82" s="102"/>
      <c r="G82" s="102"/>
      <c r="H82" s="102"/>
      <c r="I82" s="102"/>
      <c r="J82" s="102"/>
      <c r="K82" s="102"/>
      <c r="L82" s="102"/>
      <c r="M82" s="102"/>
      <c r="N82" s="102"/>
      <c r="O82" s="102"/>
      <c r="P82" s="85"/>
    </row>
    <row r="83" spans="1:16" ht="13" x14ac:dyDescent="0.25">
      <c r="A83" s="103"/>
      <c r="B83" s="104"/>
      <c r="C83" s="104"/>
      <c r="D83" s="104"/>
      <c r="E83" s="104"/>
      <c r="F83" s="104"/>
      <c r="G83" s="104"/>
      <c r="H83" s="104"/>
      <c r="I83" s="104"/>
      <c r="J83" s="104"/>
      <c r="K83" s="105"/>
      <c r="L83" s="105"/>
      <c r="M83" s="105"/>
      <c r="N83" s="105"/>
      <c r="O83" s="105"/>
      <c r="P83" s="106"/>
    </row>
    <row r="84" spans="1:16" x14ac:dyDescent="0.25">
      <c r="A84" s="218"/>
      <c r="B84" s="219"/>
      <c r="C84" s="219"/>
      <c r="D84" s="219"/>
      <c r="E84" s="219"/>
      <c r="F84" s="219"/>
      <c r="G84" s="219"/>
      <c r="H84" s="219"/>
      <c r="I84" s="219"/>
      <c r="J84" s="219"/>
      <c r="K84" s="219"/>
      <c r="L84" s="219"/>
      <c r="M84" s="219"/>
      <c r="N84" s="219"/>
      <c r="O84" s="219"/>
      <c r="P84" s="220"/>
    </row>
    <row r="85" spans="1:16" ht="13" x14ac:dyDescent="0.3">
      <c r="A85" s="49"/>
      <c r="B85" s="221" t="s">
        <v>70</v>
      </c>
      <c r="C85" s="222"/>
      <c r="D85" s="222"/>
      <c r="E85" s="222"/>
      <c r="F85" s="222"/>
      <c r="G85" s="223"/>
      <c r="H85" s="102"/>
      <c r="I85" s="102"/>
      <c r="J85" s="102"/>
      <c r="K85" s="102"/>
      <c r="L85" s="102"/>
      <c r="M85" s="102"/>
      <c r="N85" s="102"/>
      <c r="O85" s="102"/>
      <c r="P85" s="85"/>
    </row>
    <row r="86" spans="1:16" ht="13" x14ac:dyDescent="0.3">
      <c r="A86" s="49"/>
      <c r="B86" s="86" t="s">
        <v>66</v>
      </c>
      <c r="C86" s="87"/>
      <c r="D86" s="87"/>
      <c r="E86" s="87"/>
      <c r="F86" s="87"/>
      <c r="G86" s="88"/>
      <c r="H86" s="102"/>
      <c r="I86" s="102"/>
      <c r="J86" s="102"/>
      <c r="K86" s="102"/>
      <c r="L86" s="102"/>
      <c r="M86" s="102"/>
      <c r="N86" s="102"/>
      <c r="O86" s="102"/>
      <c r="P86" s="85"/>
    </row>
    <row r="87" spans="1:16" ht="13" x14ac:dyDescent="0.25">
      <c r="A87" s="299" t="s">
        <v>71</v>
      </c>
      <c r="B87" s="89" t="s">
        <v>40</v>
      </c>
      <c r="C87" s="90"/>
      <c r="D87" s="91"/>
      <c r="E87" s="91"/>
      <c r="F87" s="91"/>
      <c r="G87" s="92"/>
      <c r="H87" s="102"/>
      <c r="I87" s="102"/>
      <c r="J87" s="102"/>
      <c r="K87" s="224" t="s">
        <v>41</v>
      </c>
      <c r="L87" s="225"/>
      <c r="M87" s="225"/>
      <c r="N87" s="225"/>
      <c r="O87" s="226"/>
      <c r="P87" s="85"/>
    </row>
    <row r="88" spans="1:16" ht="36" x14ac:dyDescent="0.25">
      <c r="A88" s="299"/>
      <c r="B88" s="51" t="s">
        <v>42</v>
      </c>
      <c r="C88" s="52" t="s">
        <v>43</v>
      </c>
      <c r="D88" s="52" t="s">
        <v>44</v>
      </c>
      <c r="E88" s="52" t="s">
        <v>45</v>
      </c>
      <c r="F88" s="52" t="s">
        <v>46</v>
      </c>
      <c r="G88" s="53" t="s">
        <v>47</v>
      </c>
      <c r="H88" s="102"/>
      <c r="I88" s="102"/>
      <c r="J88" s="102"/>
      <c r="K88" s="227" t="s">
        <v>48</v>
      </c>
      <c r="L88" s="228"/>
      <c r="M88" s="229" t="s">
        <v>49</v>
      </c>
      <c r="N88" s="229" t="s">
        <v>50</v>
      </c>
      <c r="O88" s="230" t="s">
        <v>51</v>
      </c>
      <c r="P88" s="85"/>
    </row>
    <row r="89" spans="1:16" ht="13" x14ac:dyDescent="0.25">
      <c r="A89" s="54"/>
      <c r="B89" s="59">
        <f>COUNTIF('Gen Test Cases'!$J$3:$J$39,"Pass")+COUNTIF(Azure!J3:J91,"Pass")</f>
        <v>0</v>
      </c>
      <c r="C89" s="59">
        <f>COUNTIF('Gen Test Cases'!$J$3:$J$39,"Pass")+COUNTIF(Azure!J3:J91,"Fail")</f>
        <v>0</v>
      </c>
      <c r="D89" s="59">
        <f>COUNTIF('Gen Test Cases'!$J$3:$J$39,"Info")+COUNTIF(Azure!J3:J91,"Info")</f>
        <v>0</v>
      </c>
      <c r="E89" s="59">
        <f>COUNTIF('Gen Test Cases'!$J$3:$J$39,"N/A")+COUNTIF(Azure!J3:J91,"N/A")</f>
        <v>0</v>
      </c>
      <c r="F89" s="59">
        <f>B89+C89</f>
        <v>0</v>
      </c>
      <c r="G89" s="60">
        <f>D101/100</f>
        <v>0</v>
      </c>
      <c r="H89" s="102"/>
      <c r="I89" s="102"/>
      <c r="J89" s="102"/>
      <c r="K89" s="231" t="s">
        <v>52</v>
      </c>
      <c r="L89" s="232"/>
      <c r="M89" s="233">
        <f>COUNTA('Gen Test Cases'!J3:J39)+COUNTA(Azure!J3:J91)</f>
        <v>0</v>
      </c>
      <c r="N89" s="233">
        <f>O89-M89</f>
        <v>126</v>
      </c>
      <c r="O89" s="234">
        <v>126</v>
      </c>
      <c r="P89" s="85"/>
    </row>
    <row r="90" spans="1:16" ht="13" x14ac:dyDescent="0.25">
      <c r="A90" s="54"/>
      <c r="B90" s="107"/>
      <c r="C90" s="102"/>
      <c r="D90" s="102"/>
      <c r="E90" s="102"/>
      <c r="F90" s="102"/>
      <c r="G90" s="102"/>
      <c r="H90" s="102"/>
      <c r="I90" s="102"/>
      <c r="J90" s="102"/>
      <c r="K90" s="108"/>
      <c r="L90" s="108"/>
      <c r="M90" s="108"/>
      <c r="N90" s="108"/>
      <c r="O90" s="108"/>
      <c r="P90" s="85"/>
    </row>
    <row r="91" spans="1:16" ht="13" x14ac:dyDescent="0.25">
      <c r="A91" s="54"/>
      <c r="B91" s="95" t="s">
        <v>53</v>
      </c>
      <c r="C91" s="169"/>
      <c r="D91" s="169"/>
      <c r="E91" s="169"/>
      <c r="F91" s="169"/>
      <c r="G91" s="170"/>
      <c r="H91" s="102"/>
      <c r="I91" s="102"/>
      <c r="J91" s="102"/>
      <c r="K91" s="108"/>
      <c r="L91" s="108"/>
      <c r="M91" s="108"/>
      <c r="N91" s="108"/>
      <c r="O91" s="108"/>
      <c r="P91" s="85"/>
    </row>
    <row r="92" spans="1:16" ht="13" x14ac:dyDescent="0.25">
      <c r="A92" s="50"/>
      <c r="B92" s="56" t="s">
        <v>54</v>
      </c>
      <c r="C92" s="56" t="s">
        <v>55</v>
      </c>
      <c r="D92" s="56" t="s">
        <v>56</v>
      </c>
      <c r="E92" s="56" t="s">
        <v>57</v>
      </c>
      <c r="F92" s="56" t="s">
        <v>45</v>
      </c>
      <c r="G92" s="56" t="s">
        <v>58</v>
      </c>
      <c r="H92" s="57" t="s">
        <v>59</v>
      </c>
      <c r="I92" s="57" t="s">
        <v>60</v>
      </c>
      <c r="J92" s="102"/>
      <c r="K92" s="109"/>
      <c r="L92" s="109"/>
      <c r="M92" s="109"/>
      <c r="N92" s="109"/>
      <c r="O92" s="109"/>
      <c r="P92" s="85"/>
    </row>
    <row r="93" spans="1:16" ht="13" x14ac:dyDescent="0.3">
      <c r="A93" s="50"/>
      <c r="B93" s="58">
        <v>8</v>
      </c>
      <c r="C93" s="97">
        <f>COUNTIF('Gen Test Cases'!$AA:$AA,$B93)+COUNTIF(Azure!AA:AA,$B93)</f>
        <v>2</v>
      </c>
      <c r="D93" s="55">
        <f>COUNTIFS('Gen Test Cases'!$AA:$AA,$B93,'Gen Test Cases'!$J:$J,D$92)+COUNTIFS(Azure!$AA:$AA,$B93,Azure!$J:$J,D$92)</f>
        <v>0</v>
      </c>
      <c r="E93" s="55">
        <f>COUNTIFS('Gen Test Cases'!$AA:$AA,$B93,'Gen Test Cases'!$J:$J,E$92)+COUNTIFS(Azure!$AA:$AA,$B93,Azure!$J:$J,E$92)</f>
        <v>0</v>
      </c>
      <c r="F93" s="55">
        <f>COUNTIFS('Gen Test Cases'!$AA:$AA,$B93,'Gen Test Cases'!$J:$J,F$92)+COUNTIFS(Azure!$AA:$AA,$B93,Azure!$J:$J,F$92)</f>
        <v>0</v>
      </c>
      <c r="G93" s="98">
        <v>1500</v>
      </c>
      <c r="H93" s="102">
        <f t="shared" ref="H93:H100" si="8">(C93-F93)*(G93)</f>
        <v>3000</v>
      </c>
      <c r="I93" s="102">
        <f t="shared" ref="I93:I100" si="9">D93*G93</f>
        <v>0</v>
      </c>
      <c r="J93" s="99">
        <f>D89+N89</f>
        <v>126</v>
      </c>
      <c r="K93" s="100" t="str">
        <f>"WARNING: THERE IS AT LEAST ONE TEST CASE WITH"</f>
        <v>WARNING: THERE IS AT LEAST ONE TEST CASE WITH</v>
      </c>
      <c r="L93" s="102"/>
      <c r="M93" s="102"/>
      <c r="N93" s="102"/>
      <c r="O93" s="102"/>
      <c r="P93" s="85"/>
    </row>
    <row r="94" spans="1:16" ht="13" x14ac:dyDescent="0.3">
      <c r="A94" s="50"/>
      <c r="B94" s="58">
        <v>7</v>
      </c>
      <c r="C94" s="97">
        <f>COUNTIF('Gen Test Cases'!$AA:$AA,$B94)+COUNTIF(Azure!AA:AA,$B94)</f>
        <v>2</v>
      </c>
      <c r="D94" s="55">
        <f>COUNTIFS('Gen Test Cases'!$AA:$AA,$B94,'Gen Test Cases'!$J:$J,D$92)+COUNTIFS(Azure!$AA:$AA,$B94,Azure!$J:$J,D$92)</f>
        <v>0</v>
      </c>
      <c r="E94" s="55">
        <f>COUNTIFS('Gen Test Cases'!$AA:$AA,$B94,'Gen Test Cases'!$J:$J,E$92)+COUNTIFS(Azure!$AA:$AA,$B94,Azure!$J:$J,E$92)</f>
        <v>0</v>
      </c>
      <c r="F94" s="55">
        <f>COUNTIFS('Gen Test Cases'!$AA:$AA,$B94,'Gen Test Cases'!$J:$J,F$92)+COUNTIFS(Azure!$AA:$AA,$B94,Azure!$J:$J,F$92)</f>
        <v>0</v>
      </c>
      <c r="G94" s="98">
        <v>750</v>
      </c>
      <c r="H94" s="102">
        <f t="shared" si="8"/>
        <v>1500</v>
      </c>
      <c r="I94" s="102">
        <f t="shared" si="9"/>
        <v>0</v>
      </c>
      <c r="K94" s="100" t="str">
        <f>"AN 'INFO' OR BLANK STATUS (SEE ABOVE)"</f>
        <v>AN 'INFO' OR BLANK STATUS (SEE ABOVE)</v>
      </c>
      <c r="L94" s="102"/>
      <c r="M94" s="102"/>
      <c r="N94" s="102"/>
      <c r="O94" s="102"/>
      <c r="P94" s="85"/>
    </row>
    <row r="95" spans="1:16" ht="13" x14ac:dyDescent="0.25">
      <c r="A95" s="50"/>
      <c r="B95" s="58">
        <v>6</v>
      </c>
      <c r="C95" s="97">
        <f>COUNTIF('Gen Test Cases'!$AA:$AA,$B95)+COUNTIF(Azure!AA:AA,$B95)</f>
        <v>22</v>
      </c>
      <c r="D95" s="55">
        <f>COUNTIFS('Gen Test Cases'!$AA:$AA,$B95,'Gen Test Cases'!$J:$J,D$92)+COUNTIFS(Azure!$AA:$AA,$B95,Azure!$J:$J,D$92)</f>
        <v>0</v>
      </c>
      <c r="E95" s="55">
        <f>COUNTIFS('Gen Test Cases'!$AA:$AA,$B95,'Gen Test Cases'!$J:$J,E$92)+COUNTIFS(Azure!$AA:$AA,$B95,Azure!$J:$J,E$92)</f>
        <v>0</v>
      </c>
      <c r="F95" s="55">
        <f>COUNTIFS('Gen Test Cases'!$AA:$AA,$B95,'Gen Test Cases'!$J:$J,F$92)+COUNTIFS(Azure!$AA:$AA,$B95,Azure!$J:$J,F$92)</f>
        <v>0</v>
      </c>
      <c r="G95" s="98">
        <v>100</v>
      </c>
      <c r="H95" s="102">
        <f t="shared" si="8"/>
        <v>2200</v>
      </c>
      <c r="I95" s="102">
        <f t="shared" si="9"/>
        <v>0</v>
      </c>
      <c r="L95" s="102"/>
      <c r="M95" s="102"/>
      <c r="N95" s="102"/>
      <c r="O95" s="102"/>
      <c r="P95" s="85"/>
    </row>
    <row r="96" spans="1:16" ht="13" x14ac:dyDescent="0.25">
      <c r="A96" s="50"/>
      <c r="B96" s="58">
        <v>5</v>
      </c>
      <c r="C96" s="97">
        <f>COUNTIF('Gen Test Cases'!$AA:$AA,$B96)+COUNTIF(Azure!AA:AA,$B96)</f>
        <v>55</v>
      </c>
      <c r="D96" s="55">
        <f>COUNTIFS('Gen Test Cases'!$AA:$AA,$B96,'Gen Test Cases'!$J:$J,D$92)+COUNTIFS(Azure!$AA:$AA,$B96,Azure!$J:$J,D$92)</f>
        <v>0</v>
      </c>
      <c r="E96" s="55">
        <f>COUNTIFS('Gen Test Cases'!$AA:$AA,$B96,'Gen Test Cases'!$J:$J,E$92)+COUNTIFS(Azure!$AA:$AA,$B96,Azure!$J:$J,E$92)</f>
        <v>0</v>
      </c>
      <c r="F96" s="55">
        <f>COUNTIFS('Gen Test Cases'!$AA:$AA,$B96,'Gen Test Cases'!$J:$J,F$92)+COUNTIFS(Azure!$AA:$AA,$B96,Azure!$J:$J,F$92)</f>
        <v>0</v>
      </c>
      <c r="G96" s="98">
        <v>50</v>
      </c>
      <c r="H96" s="102">
        <f t="shared" si="8"/>
        <v>2750</v>
      </c>
      <c r="I96" s="102">
        <f t="shared" si="9"/>
        <v>0</v>
      </c>
      <c r="L96" s="102"/>
      <c r="M96" s="102"/>
      <c r="N96" s="102"/>
      <c r="O96" s="102"/>
      <c r="P96" s="85"/>
    </row>
    <row r="97" spans="1:16" ht="13" x14ac:dyDescent="0.3">
      <c r="A97" s="50"/>
      <c r="B97" s="58">
        <v>4</v>
      </c>
      <c r="C97" s="97">
        <f>COUNTIF('Gen Test Cases'!$AA:$AA,$B97)+COUNTIF(Azure!AA:AA,$B97)</f>
        <v>20</v>
      </c>
      <c r="D97" s="55">
        <f>COUNTIFS('Gen Test Cases'!$AA:$AA,$B97,'Gen Test Cases'!$J:$J,D$92)+COUNTIFS(Azure!$AA:$AA,$B97,Azure!$J:$J,D$92)</f>
        <v>0</v>
      </c>
      <c r="E97" s="55">
        <f>COUNTIFS('Gen Test Cases'!$AA:$AA,$B97,'Gen Test Cases'!$J:$J,E$92)+COUNTIFS(Azure!$AA:$AA,$B97,Azure!$J:$J,E$92)</f>
        <v>0</v>
      </c>
      <c r="F97" s="55">
        <f>COUNTIFS('Gen Test Cases'!$AA:$AA,$B97,'Gen Test Cases'!$J:$J,F$92)+COUNTIFS(Azure!$AA:$AA,$B97,Azure!$J:$J,F$92)</f>
        <v>0</v>
      </c>
      <c r="G97" s="98">
        <v>10</v>
      </c>
      <c r="H97" s="102">
        <f t="shared" si="8"/>
        <v>200</v>
      </c>
      <c r="I97" s="102">
        <f t="shared" si="9"/>
        <v>0</v>
      </c>
      <c r="J97" s="99">
        <f>SUMPRODUCT(--ISERROR('Gen Test Cases'!AA:AA))+SUMPRODUCT(--ISERROR(#REF!))</f>
        <v>12</v>
      </c>
      <c r="K97" s="100" t="str">
        <f>"WARNING: THERE IS AT LEAST ONE TEST CASE WITH"</f>
        <v>WARNING: THERE IS AT LEAST ONE TEST CASE WITH</v>
      </c>
      <c r="L97" s="102"/>
      <c r="M97" s="102"/>
      <c r="N97" s="102"/>
      <c r="O97" s="102"/>
      <c r="P97" s="85"/>
    </row>
    <row r="98" spans="1:16" ht="13" x14ac:dyDescent="0.3">
      <c r="A98" s="50"/>
      <c r="B98" s="58">
        <v>3</v>
      </c>
      <c r="C98" s="97">
        <f>COUNTIF('Gen Test Cases'!$AA:$AA,$B98)+COUNTIF(Azure!AA:AA,$B98)</f>
        <v>6</v>
      </c>
      <c r="D98" s="55">
        <f>COUNTIFS('Gen Test Cases'!$AA:$AA,$B98,'Gen Test Cases'!$J:$J,D$92)+COUNTIFS(Azure!$AA:$AA,$B98,Azure!$J:$J,D$92)</f>
        <v>0</v>
      </c>
      <c r="E98" s="55">
        <f>COUNTIFS('Gen Test Cases'!$AA:$AA,$B98,'Gen Test Cases'!$J:$J,E$92)+COUNTIFS(Azure!$AA:$AA,$B98,Azure!$J:$J,E$92)</f>
        <v>0</v>
      </c>
      <c r="F98" s="55">
        <f>COUNTIFS('Gen Test Cases'!$AA:$AA,$B98,'Gen Test Cases'!$J:$J,F$92)+COUNTIFS(Azure!$AA:$AA,$B98,Azure!$J:$J,F$92)</f>
        <v>0</v>
      </c>
      <c r="G98" s="98">
        <v>5</v>
      </c>
      <c r="H98" s="102">
        <f t="shared" si="8"/>
        <v>30</v>
      </c>
      <c r="I98" s="102">
        <f t="shared" si="9"/>
        <v>0</v>
      </c>
      <c r="J98"/>
      <c r="K98" s="100" t="str">
        <f>"MULTIPLE OR INVALID ISSUE CODES (SEE TEST CASES TABS)"</f>
        <v>MULTIPLE OR INVALID ISSUE CODES (SEE TEST CASES TABS)</v>
      </c>
      <c r="L98" s="102"/>
      <c r="M98" s="102"/>
      <c r="N98" s="102"/>
      <c r="O98" s="102"/>
      <c r="P98" s="85"/>
    </row>
    <row r="99" spans="1:16" ht="13" x14ac:dyDescent="0.25">
      <c r="A99" s="50"/>
      <c r="B99" s="58">
        <v>2</v>
      </c>
      <c r="C99" s="97">
        <f>COUNTIF('Gen Test Cases'!$AA:$AA,$B99)+COUNTIF(Azure!AA:AA,$B99)</f>
        <v>6</v>
      </c>
      <c r="D99" s="55">
        <f>COUNTIFS('Gen Test Cases'!$AA:$AA,$B99,'Gen Test Cases'!$J:$J,D$92)+COUNTIFS(Azure!$AA:$AA,$B99,Azure!$J:$J,D$92)</f>
        <v>0</v>
      </c>
      <c r="E99" s="55">
        <f>COUNTIFS('Gen Test Cases'!$AA:$AA,$B99,'Gen Test Cases'!$J:$J,E$92)+COUNTIFS(Azure!$AA:$AA,$B99,Azure!$J:$J,E$92)</f>
        <v>0</v>
      </c>
      <c r="F99" s="55">
        <f>COUNTIFS('Gen Test Cases'!$AA:$AA,$B99,'Gen Test Cases'!$J:$J,F$92)+COUNTIFS(Azure!$AA:$AA,$B99,Azure!$J:$J,F$92)</f>
        <v>0</v>
      </c>
      <c r="G99" s="98">
        <v>2</v>
      </c>
      <c r="H99" s="102">
        <f t="shared" si="8"/>
        <v>12</v>
      </c>
      <c r="I99" s="102">
        <f t="shared" si="9"/>
        <v>0</v>
      </c>
      <c r="J99" s="102"/>
      <c r="K99" s="102"/>
      <c r="L99" s="102"/>
      <c r="M99" s="102"/>
      <c r="N99" s="102"/>
      <c r="O99" s="102"/>
      <c r="P99" s="85"/>
    </row>
    <row r="100" spans="1:16" ht="13" x14ac:dyDescent="0.25">
      <c r="A100" s="50"/>
      <c r="B100" s="58">
        <v>1</v>
      </c>
      <c r="C100" s="97">
        <f>COUNTIF('Gen Test Cases'!$AA:$AA,$B100)+COUNTIF(Azure!AA:AA,$B100)</f>
        <v>2</v>
      </c>
      <c r="D100" s="55">
        <f>COUNTIFS('Gen Test Cases'!$AA:$AA,$B100,'Gen Test Cases'!$J:$J,D$92)+COUNTIFS(Azure!$AA:$AA,$B100,Azure!$J:$J,D$92)</f>
        <v>0</v>
      </c>
      <c r="E100" s="55">
        <f>COUNTIFS('Gen Test Cases'!$AA:$AA,$B100,'Gen Test Cases'!$J:$J,E$92)+COUNTIFS(Azure!$AA:$AA,$B100,Azure!$J:$J,E$92)</f>
        <v>0</v>
      </c>
      <c r="F100" s="55">
        <f>COUNTIFS('Gen Test Cases'!$AA:$AA,$B100,'Gen Test Cases'!$J:$J,F$92)+COUNTIFS(Azure!$AA:$AA,$B100,Azure!$J:$J,F$92)</f>
        <v>0</v>
      </c>
      <c r="G100" s="98">
        <v>1</v>
      </c>
      <c r="H100" s="102">
        <f t="shared" si="8"/>
        <v>2</v>
      </c>
      <c r="I100" s="102">
        <f t="shared" si="9"/>
        <v>0</v>
      </c>
      <c r="J100" s="102"/>
      <c r="K100" s="102"/>
      <c r="L100" s="102"/>
      <c r="M100" s="102"/>
      <c r="N100" s="102"/>
      <c r="O100" s="102"/>
      <c r="P100" s="85"/>
    </row>
    <row r="101" spans="1:16" ht="13" hidden="1" x14ac:dyDescent="0.25">
      <c r="A101" s="50"/>
      <c r="B101" s="101" t="s">
        <v>61</v>
      </c>
      <c r="C101" s="171"/>
      <c r="D101" s="172">
        <f>SUM(I93:I100)/SUM(H93:H100)*100</f>
        <v>0</v>
      </c>
      <c r="E101" s="102"/>
      <c r="F101" s="102"/>
      <c r="G101" s="102"/>
      <c r="H101" s="102"/>
      <c r="I101" s="102"/>
      <c r="J101" s="102"/>
      <c r="K101" s="102"/>
      <c r="L101" s="102"/>
      <c r="M101" s="102"/>
      <c r="N101" s="102"/>
      <c r="O101" s="102"/>
      <c r="P101" s="85"/>
    </row>
    <row r="102" spans="1:16" ht="13" x14ac:dyDescent="0.25">
      <c r="A102" s="103"/>
      <c r="B102" s="104"/>
      <c r="C102" s="104"/>
      <c r="D102" s="104"/>
      <c r="E102" s="104"/>
      <c r="F102" s="104"/>
      <c r="G102" s="104"/>
      <c r="H102" s="104"/>
      <c r="I102" s="104"/>
      <c r="J102" s="104"/>
      <c r="K102" s="105"/>
      <c r="L102" s="105"/>
      <c r="M102" s="105"/>
      <c r="N102" s="105"/>
      <c r="O102" s="105"/>
      <c r="P102" s="106"/>
    </row>
  </sheetData>
  <sheetProtection sort="0" autoFilter="0"/>
  <mergeCells count="5">
    <mergeCell ref="A11:A12"/>
    <mergeCell ref="A30:A31"/>
    <mergeCell ref="A49:A50"/>
    <mergeCell ref="A68:A69"/>
    <mergeCell ref="A87:A88"/>
  </mergeCells>
  <phoneticPr fontId="2" type="noConversion"/>
  <conditionalFormatting sqref="N13">
    <cfRule type="cellIs" dxfId="115" priority="24" stopIfTrue="1" operator="greaterThan">
      <formula>0</formula>
    </cfRule>
    <cfRule type="cellIs" dxfId="114" priority="25" stopIfTrue="1" operator="lessThan">
      <formula>0</formula>
    </cfRule>
  </conditionalFormatting>
  <conditionalFormatting sqref="K17:K18">
    <cfRule type="expression" dxfId="113" priority="19" stopIfTrue="1">
      <formula>$J$17=0</formula>
    </cfRule>
  </conditionalFormatting>
  <conditionalFormatting sqref="K21:K22">
    <cfRule type="expression" dxfId="112" priority="20" stopIfTrue="1">
      <formula>$J$21=0</formula>
    </cfRule>
  </conditionalFormatting>
  <conditionalFormatting sqref="K36:K37">
    <cfRule type="expression" dxfId="111" priority="17" stopIfTrue="1">
      <formula>$J$36=0</formula>
    </cfRule>
  </conditionalFormatting>
  <conditionalFormatting sqref="K40:K41">
    <cfRule type="expression" dxfId="110" priority="18" stopIfTrue="1">
      <formula>$J$40=0</formula>
    </cfRule>
  </conditionalFormatting>
  <conditionalFormatting sqref="N32">
    <cfRule type="cellIs" dxfId="109" priority="15" stopIfTrue="1" operator="greaterThan">
      <formula>0</formula>
    </cfRule>
    <cfRule type="cellIs" dxfId="108" priority="16" stopIfTrue="1" operator="lessThan">
      <formula>0</formula>
    </cfRule>
  </conditionalFormatting>
  <conditionalFormatting sqref="K55:K56">
    <cfRule type="expression" dxfId="107" priority="12" stopIfTrue="1">
      <formula>$J$55=0</formula>
    </cfRule>
  </conditionalFormatting>
  <conditionalFormatting sqref="K59:K60">
    <cfRule type="expression" dxfId="106" priority="13" stopIfTrue="1">
      <formula>$J$59=0</formula>
    </cfRule>
  </conditionalFormatting>
  <conditionalFormatting sqref="N51">
    <cfRule type="cellIs" dxfId="105" priority="10" stopIfTrue="1" operator="greaterThan">
      <formula>0</formula>
    </cfRule>
    <cfRule type="cellIs" dxfId="104" priority="11" stopIfTrue="1" operator="lessThan">
      <formula>0</formula>
    </cfRule>
  </conditionalFormatting>
  <conditionalFormatting sqref="K74:K75">
    <cfRule type="expression" dxfId="103" priority="7" stopIfTrue="1">
      <formula>$J$74=0</formula>
    </cfRule>
  </conditionalFormatting>
  <conditionalFormatting sqref="K78:K79">
    <cfRule type="expression" dxfId="102" priority="8" stopIfTrue="1">
      <formula>$J$78=0</formula>
    </cfRule>
  </conditionalFormatting>
  <conditionalFormatting sqref="N70">
    <cfRule type="cellIs" dxfId="101" priority="5" stopIfTrue="1" operator="greaterThan">
      <formula>0</formula>
    </cfRule>
    <cfRule type="cellIs" dxfId="100" priority="6" stopIfTrue="1" operator="lessThan">
      <formula>0</formula>
    </cfRule>
  </conditionalFormatting>
  <conditionalFormatting sqref="K93:K94">
    <cfRule type="expression" dxfId="99" priority="3" stopIfTrue="1">
      <formula>$J$93=0</formula>
    </cfRule>
  </conditionalFormatting>
  <conditionalFormatting sqref="K97:K98">
    <cfRule type="expression" dxfId="98" priority="4" stopIfTrue="1">
      <formula>$J$97=0</formula>
    </cfRule>
  </conditionalFormatting>
  <conditionalFormatting sqref="N89">
    <cfRule type="cellIs" dxfId="97" priority="1" stopIfTrue="1" operator="greaterThan">
      <formula>0</formula>
    </cfRule>
    <cfRule type="cellIs" dxfId="96" priority="2" stopIfTrue="1" operator="lessThan">
      <formula>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71"/>
  <sheetViews>
    <sheetView showGridLines="0" zoomScale="68" zoomScaleNormal="68" workbookViewId="0">
      <pane ySplit="1" topLeftCell="A2" activePane="bottomLeft" state="frozen"/>
      <selection pane="bottomLeft" activeCell="K34" sqref="K34"/>
    </sheetView>
  </sheetViews>
  <sheetFormatPr defaultRowHeight="12.5" x14ac:dyDescent="0.25"/>
  <cols>
    <col min="14" max="14" width="9.1796875" customWidth="1"/>
  </cols>
  <sheetData>
    <row r="1" spans="1:14" ht="13" x14ac:dyDescent="0.3">
      <c r="A1" s="235" t="s">
        <v>72</v>
      </c>
      <c r="B1" s="213"/>
      <c r="C1" s="213"/>
      <c r="D1" s="213"/>
      <c r="E1" s="213"/>
      <c r="F1" s="213"/>
      <c r="G1" s="213"/>
      <c r="H1" s="213"/>
      <c r="I1" s="213"/>
      <c r="J1" s="213"/>
      <c r="K1" s="213"/>
      <c r="L1" s="213"/>
      <c r="M1" s="213"/>
      <c r="N1" s="236"/>
    </row>
    <row r="2" spans="1:14" ht="12.75" customHeight="1" x14ac:dyDescent="0.25">
      <c r="A2" s="237" t="s">
        <v>73</v>
      </c>
      <c r="B2" s="238"/>
      <c r="C2" s="238"/>
      <c r="D2" s="238"/>
      <c r="E2" s="238"/>
      <c r="F2" s="238"/>
      <c r="G2" s="238"/>
      <c r="H2" s="238"/>
      <c r="I2" s="238"/>
      <c r="J2" s="238"/>
      <c r="K2" s="238"/>
      <c r="L2" s="238"/>
      <c r="M2" s="238"/>
      <c r="N2" s="239"/>
    </row>
    <row r="3" spans="1:14" s="5" customFormat="1" ht="12.75" customHeight="1" x14ac:dyDescent="0.25">
      <c r="A3" s="240" t="s">
        <v>74</v>
      </c>
      <c r="B3" s="241"/>
      <c r="C3" s="241"/>
      <c r="D3" s="241"/>
      <c r="E3" s="241"/>
      <c r="F3" s="241"/>
      <c r="G3" s="241"/>
      <c r="H3" s="241"/>
      <c r="I3" s="241"/>
      <c r="J3" s="241"/>
      <c r="K3" s="241"/>
      <c r="L3" s="241"/>
      <c r="M3" s="241"/>
      <c r="N3" s="242"/>
    </row>
    <row r="4" spans="1:14" s="5" customFormat="1" x14ac:dyDescent="0.25">
      <c r="A4" s="31" t="s">
        <v>75</v>
      </c>
      <c r="B4" s="12"/>
      <c r="C4" s="12"/>
      <c r="D4" s="12"/>
      <c r="E4" s="12"/>
      <c r="F4" s="12"/>
      <c r="G4" s="12"/>
      <c r="H4" s="12"/>
      <c r="I4" s="12"/>
      <c r="J4" s="12"/>
      <c r="K4" s="12"/>
      <c r="L4" s="12"/>
      <c r="M4" s="12"/>
      <c r="N4" s="13"/>
    </row>
    <row r="5" spans="1:14" s="5" customFormat="1" x14ac:dyDescent="0.25">
      <c r="A5" s="31" t="s">
        <v>76</v>
      </c>
      <c r="B5" s="12"/>
      <c r="C5" s="12"/>
      <c r="D5" s="12"/>
      <c r="E5" s="12"/>
      <c r="F5" s="12"/>
      <c r="G5" s="12"/>
      <c r="H5" s="12"/>
      <c r="I5" s="12"/>
      <c r="J5" s="12"/>
      <c r="K5" s="12"/>
      <c r="L5" s="12"/>
      <c r="M5" s="12"/>
      <c r="N5" s="13"/>
    </row>
    <row r="6" spans="1:14" s="5" customFormat="1" x14ac:dyDescent="0.25">
      <c r="A6" s="31" t="s">
        <v>77</v>
      </c>
      <c r="B6" s="12"/>
      <c r="C6" s="12"/>
      <c r="D6" s="12"/>
      <c r="E6" s="12"/>
      <c r="F6" s="12"/>
      <c r="G6" s="12"/>
      <c r="H6" s="12"/>
      <c r="I6" s="12"/>
      <c r="J6" s="12"/>
      <c r="K6" s="12"/>
      <c r="L6" s="12"/>
      <c r="M6" s="12"/>
      <c r="N6" s="13"/>
    </row>
    <row r="7" spans="1:14" s="5" customFormat="1" x14ac:dyDescent="0.25">
      <c r="A7" s="31"/>
      <c r="B7" s="12"/>
      <c r="C7" s="12"/>
      <c r="D7" s="12"/>
      <c r="E7" s="12"/>
      <c r="F7" s="12"/>
      <c r="G7" s="12"/>
      <c r="H7" s="12"/>
      <c r="I7" s="12"/>
      <c r="J7" s="12"/>
      <c r="K7" s="12"/>
      <c r="L7" s="12"/>
      <c r="M7" s="12"/>
      <c r="N7" s="13"/>
    </row>
    <row r="8" spans="1:14" s="5" customFormat="1" ht="13" x14ac:dyDescent="0.25">
      <c r="A8" s="32" t="s">
        <v>78</v>
      </c>
      <c r="B8" s="12"/>
      <c r="C8" s="12"/>
      <c r="D8" s="12"/>
      <c r="E8" s="12"/>
      <c r="F8" s="12"/>
      <c r="G8" s="12"/>
      <c r="H8" s="12"/>
      <c r="I8" s="12"/>
      <c r="J8" s="12"/>
      <c r="K8" s="12"/>
      <c r="L8" s="12"/>
      <c r="M8" s="12"/>
      <c r="N8" s="13"/>
    </row>
    <row r="9" spans="1:14" s="5" customFormat="1" x14ac:dyDescent="0.25">
      <c r="A9" s="31" t="s">
        <v>79</v>
      </c>
      <c r="B9" s="12"/>
      <c r="C9" s="12"/>
      <c r="D9" s="12"/>
      <c r="E9" s="12"/>
      <c r="F9" s="12"/>
      <c r="G9" s="12"/>
      <c r="H9" s="12"/>
      <c r="I9" s="12"/>
      <c r="J9" s="12"/>
      <c r="K9" s="12"/>
      <c r="L9" s="12"/>
      <c r="M9" s="12"/>
      <c r="N9" s="13"/>
    </row>
    <row r="10" spans="1:14" s="5" customFormat="1" x14ac:dyDescent="0.25">
      <c r="A10" s="31" t="s">
        <v>80</v>
      </c>
      <c r="B10" s="12"/>
      <c r="C10" s="12"/>
      <c r="D10" s="12"/>
      <c r="E10" s="12"/>
      <c r="F10" s="12"/>
      <c r="G10" s="12"/>
      <c r="H10" s="12"/>
      <c r="I10" s="12"/>
      <c r="J10" s="12"/>
      <c r="K10" s="12"/>
      <c r="L10" s="12"/>
      <c r="M10" s="12"/>
      <c r="N10" s="13"/>
    </row>
    <row r="11" spans="1:14" s="5" customFormat="1" x14ac:dyDescent="0.25">
      <c r="A11" s="31" t="s">
        <v>81</v>
      </c>
      <c r="B11" s="12"/>
      <c r="C11" s="12"/>
      <c r="D11" s="12"/>
      <c r="E11" s="12"/>
      <c r="F11" s="12"/>
      <c r="G11" s="12"/>
      <c r="H11" s="12"/>
      <c r="I11" s="12"/>
      <c r="J11" s="12"/>
      <c r="K11" s="12"/>
      <c r="L11" s="12"/>
      <c r="M11" s="12"/>
      <c r="N11" s="13"/>
    </row>
    <row r="12" spans="1:14" s="5" customFormat="1" x14ac:dyDescent="0.25">
      <c r="A12" s="31" t="s">
        <v>82</v>
      </c>
      <c r="B12" s="12"/>
      <c r="C12" s="12"/>
      <c r="D12" s="12"/>
      <c r="E12" s="12"/>
      <c r="F12" s="12"/>
      <c r="G12" s="12"/>
      <c r="H12" s="12"/>
      <c r="I12" s="12"/>
      <c r="J12" s="12"/>
      <c r="K12" s="12"/>
      <c r="L12" s="12"/>
      <c r="M12" s="12"/>
      <c r="N12" s="13"/>
    </row>
    <row r="13" spans="1:14" s="5" customFormat="1" x14ac:dyDescent="0.25">
      <c r="A13" s="31" t="s">
        <v>83</v>
      </c>
      <c r="B13" s="12"/>
      <c r="C13" s="12"/>
      <c r="D13" s="12"/>
      <c r="E13" s="12"/>
      <c r="F13" s="12"/>
      <c r="G13" s="12"/>
      <c r="H13" s="12"/>
      <c r="I13" s="12"/>
      <c r="J13" s="12"/>
      <c r="K13" s="12"/>
      <c r="L13" s="12"/>
      <c r="M13" s="12"/>
      <c r="N13" s="13"/>
    </row>
    <row r="14" spans="1:14" s="5" customFormat="1" x14ac:dyDescent="0.25">
      <c r="A14" s="31" t="s">
        <v>84</v>
      </c>
      <c r="B14" s="12"/>
      <c r="C14" s="12"/>
      <c r="D14" s="12"/>
      <c r="E14" s="12"/>
      <c r="F14" s="12"/>
      <c r="G14" s="12"/>
      <c r="H14" s="12"/>
      <c r="I14" s="12"/>
      <c r="J14" s="12"/>
      <c r="K14" s="12"/>
      <c r="L14" s="12"/>
      <c r="M14" s="12"/>
      <c r="N14" s="13"/>
    </row>
    <row r="15" spans="1:14" s="5" customFormat="1" x14ac:dyDescent="0.25">
      <c r="A15" s="31" t="s">
        <v>85</v>
      </c>
      <c r="B15" s="12"/>
      <c r="C15" s="12"/>
      <c r="D15" s="12"/>
      <c r="E15" s="12"/>
      <c r="F15" s="12"/>
      <c r="G15" s="12"/>
      <c r="H15" s="12"/>
      <c r="I15" s="12"/>
      <c r="J15" s="12"/>
      <c r="K15" s="12"/>
      <c r="L15" s="12"/>
      <c r="M15" s="12"/>
      <c r="N15" s="13"/>
    </row>
    <row r="16" spans="1:14" s="5" customFormat="1" x14ac:dyDescent="0.25">
      <c r="A16" s="31" t="s">
        <v>86</v>
      </c>
      <c r="B16" s="12"/>
      <c r="C16" s="12"/>
      <c r="D16" s="12"/>
      <c r="E16" s="12"/>
      <c r="F16" s="12"/>
      <c r="G16" s="12"/>
      <c r="H16" s="12"/>
      <c r="I16" s="12"/>
      <c r="J16" s="12"/>
      <c r="K16" s="12"/>
      <c r="L16" s="12"/>
      <c r="M16" s="12"/>
      <c r="N16" s="13"/>
    </row>
    <row r="17" spans="1:14" s="5" customFormat="1" x14ac:dyDescent="0.25">
      <c r="A17" s="31" t="s">
        <v>87</v>
      </c>
      <c r="B17" s="12"/>
      <c r="C17" s="12"/>
      <c r="D17" s="12"/>
      <c r="E17" s="12"/>
      <c r="F17" s="12"/>
      <c r="G17" s="12"/>
      <c r="H17" s="12"/>
      <c r="I17" s="12"/>
      <c r="J17" s="12"/>
      <c r="K17" s="12"/>
      <c r="L17" s="12"/>
      <c r="M17" s="12"/>
      <c r="N17" s="13"/>
    </row>
    <row r="18" spans="1:14" s="5" customFormat="1" x14ac:dyDescent="0.25">
      <c r="A18" s="31" t="s">
        <v>88</v>
      </c>
      <c r="B18" s="12"/>
      <c r="C18" s="12"/>
      <c r="D18" s="12"/>
      <c r="E18" s="12"/>
      <c r="F18" s="12"/>
      <c r="G18" s="12"/>
      <c r="H18" s="12"/>
      <c r="I18" s="12"/>
      <c r="J18" s="12"/>
      <c r="K18" s="12"/>
      <c r="L18" s="12"/>
      <c r="M18" s="12"/>
      <c r="N18" s="13"/>
    </row>
    <row r="19" spans="1:14" s="5" customFormat="1" x14ac:dyDescent="0.25">
      <c r="A19" s="31" t="s">
        <v>89</v>
      </c>
      <c r="B19" s="12"/>
      <c r="C19" s="12"/>
      <c r="D19" s="12"/>
      <c r="E19" s="12"/>
      <c r="F19" s="12"/>
      <c r="G19" s="12"/>
      <c r="H19" s="12"/>
      <c r="I19" s="12"/>
      <c r="J19" s="12"/>
      <c r="K19" s="12"/>
      <c r="L19" s="12"/>
      <c r="M19" s="12"/>
      <c r="N19" s="13"/>
    </row>
    <row r="20" spans="1:14" s="5" customFormat="1" x14ac:dyDescent="0.25">
      <c r="A20" s="31" t="s">
        <v>90</v>
      </c>
      <c r="B20" s="12"/>
      <c r="C20" s="12"/>
      <c r="D20" s="12"/>
      <c r="E20" s="12"/>
      <c r="F20" s="12"/>
      <c r="G20" s="12"/>
      <c r="H20" s="12"/>
      <c r="I20" s="12"/>
      <c r="J20" s="12"/>
      <c r="K20" s="12"/>
      <c r="L20" s="12"/>
      <c r="M20" s="12"/>
      <c r="N20" s="13"/>
    </row>
    <row r="21" spans="1:14" s="5" customFormat="1" x14ac:dyDescent="0.25">
      <c r="A21" s="31" t="s">
        <v>91</v>
      </c>
      <c r="B21" s="12"/>
      <c r="C21" s="12"/>
      <c r="D21" s="12"/>
      <c r="E21" s="12"/>
      <c r="F21" s="12"/>
      <c r="G21" s="12"/>
      <c r="H21" s="12"/>
      <c r="I21" s="12"/>
      <c r="J21" s="12"/>
      <c r="K21" s="12"/>
      <c r="L21" s="12"/>
      <c r="M21" s="12"/>
      <c r="N21" s="13"/>
    </row>
    <row r="22" spans="1:14" s="5" customFormat="1" x14ac:dyDescent="0.25">
      <c r="A22" s="31" t="s">
        <v>92</v>
      </c>
      <c r="B22" s="12"/>
      <c r="C22" s="12"/>
      <c r="D22" s="12"/>
      <c r="E22" s="12"/>
      <c r="F22" s="12"/>
      <c r="G22" s="12"/>
      <c r="H22" s="12"/>
      <c r="I22" s="12"/>
      <c r="J22" s="12"/>
      <c r="K22" s="12"/>
      <c r="L22" s="12"/>
      <c r="M22" s="12"/>
      <c r="N22" s="13"/>
    </row>
    <row r="23" spans="1:14" s="5" customFormat="1" x14ac:dyDescent="0.25">
      <c r="A23" s="31" t="s">
        <v>93</v>
      </c>
      <c r="B23" s="12"/>
      <c r="C23" s="12"/>
      <c r="D23" s="12"/>
      <c r="E23" s="12"/>
      <c r="F23" s="12"/>
      <c r="G23" s="12"/>
      <c r="H23" s="12"/>
      <c r="I23" s="12"/>
      <c r="J23" s="12"/>
      <c r="K23" s="12"/>
      <c r="L23" s="12"/>
      <c r="M23" s="12"/>
      <c r="N23" s="13"/>
    </row>
    <row r="24" spans="1:14" s="5" customFormat="1" x14ac:dyDescent="0.25">
      <c r="A24" s="31"/>
      <c r="B24" s="12"/>
      <c r="C24" s="12"/>
      <c r="D24" s="12"/>
      <c r="E24" s="12"/>
      <c r="F24" s="12"/>
      <c r="G24" s="12"/>
      <c r="H24" s="12"/>
      <c r="I24" s="12"/>
      <c r="J24" s="12"/>
      <c r="K24" s="12"/>
      <c r="L24" s="12"/>
      <c r="M24" s="12"/>
      <c r="N24" s="13"/>
    </row>
    <row r="25" spans="1:14" s="5" customFormat="1" x14ac:dyDescent="0.25">
      <c r="A25" s="31" t="s">
        <v>94</v>
      </c>
      <c r="B25" s="12"/>
      <c r="C25" s="12"/>
      <c r="D25" s="12"/>
      <c r="E25" s="12"/>
      <c r="F25" s="12"/>
      <c r="G25" s="12"/>
      <c r="H25" s="12"/>
      <c r="I25" s="12"/>
      <c r="J25" s="12"/>
      <c r="K25" s="12"/>
      <c r="L25" s="12"/>
      <c r="M25" s="12"/>
      <c r="N25" s="13"/>
    </row>
    <row r="26" spans="1:14" s="5" customFormat="1" x14ac:dyDescent="0.25">
      <c r="A26" s="31" t="s">
        <v>95</v>
      </c>
      <c r="B26" s="12"/>
      <c r="C26" s="12"/>
      <c r="D26" s="12"/>
      <c r="E26" s="12"/>
      <c r="F26" s="12"/>
      <c r="G26" s="12"/>
      <c r="H26" s="12"/>
      <c r="I26" s="12"/>
      <c r="J26" s="12"/>
      <c r="K26" s="12"/>
      <c r="L26" s="12"/>
      <c r="M26" s="12"/>
      <c r="N26" s="13"/>
    </row>
    <row r="27" spans="1:14" s="5" customFormat="1" x14ac:dyDescent="0.25">
      <c r="A27" s="31"/>
      <c r="B27" s="12"/>
      <c r="C27" s="12"/>
      <c r="D27" s="12"/>
      <c r="E27" s="12"/>
      <c r="F27" s="12"/>
      <c r="G27" s="12"/>
      <c r="H27" s="12"/>
      <c r="I27" s="12"/>
      <c r="J27" s="12"/>
      <c r="K27" s="12"/>
      <c r="L27" s="12"/>
      <c r="M27" s="12"/>
      <c r="N27" s="13"/>
    </row>
    <row r="28" spans="1:14" s="5" customFormat="1" x14ac:dyDescent="0.25">
      <c r="A28" s="31" t="s">
        <v>96</v>
      </c>
      <c r="B28" s="12"/>
      <c r="C28" s="12"/>
      <c r="D28" s="12"/>
      <c r="E28" s="12"/>
      <c r="F28" s="12"/>
      <c r="G28" s="12"/>
      <c r="H28" s="12"/>
      <c r="I28" s="12"/>
      <c r="J28" s="12"/>
      <c r="K28" s="12"/>
      <c r="L28" s="12"/>
      <c r="M28" s="12"/>
      <c r="N28" s="13"/>
    </row>
    <row r="29" spans="1:14" s="5" customFormat="1" x14ac:dyDescent="0.25">
      <c r="A29" s="31" t="s">
        <v>97</v>
      </c>
      <c r="B29" s="12"/>
      <c r="C29" s="12"/>
      <c r="D29" s="12"/>
      <c r="E29" s="12"/>
      <c r="F29" s="12"/>
      <c r="G29" s="12"/>
      <c r="H29" s="12"/>
      <c r="I29" s="12"/>
      <c r="J29" s="12"/>
      <c r="K29" s="12"/>
      <c r="L29" s="12"/>
      <c r="M29" s="12"/>
      <c r="N29" s="13"/>
    </row>
    <row r="30" spans="1:14" s="5" customFormat="1" x14ac:dyDescent="0.25">
      <c r="A30" s="31" t="s">
        <v>98</v>
      </c>
      <c r="B30" s="12"/>
      <c r="C30" s="12"/>
      <c r="D30" s="12"/>
      <c r="E30" s="12"/>
      <c r="F30" s="12"/>
      <c r="G30" s="12"/>
      <c r="H30" s="12"/>
      <c r="I30" s="12"/>
      <c r="J30" s="12"/>
      <c r="K30" s="12"/>
      <c r="L30" s="12"/>
      <c r="M30" s="12"/>
      <c r="N30" s="13"/>
    </row>
    <row r="31" spans="1:14" s="5" customFormat="1" x14ac:dyDescent="0.25">
      <c r="A31" s="31"/>
      <c r="B31" s="12"/>
      <c r="C31" s="12"/>
      <c r="D31" s="12"/>
      <c r="E31" s="12"/>
      <c r="F31" s="12"/>
      <c r="G31" s="12"/>
      <c r="H31" s="12"/>
      <c r="I31" s="12"/>
      <c r="J31" s="12"/>
      <c r="K31" s="12"/>
      <c r="L31" s="12"/>
      <c r="M31" s="12"/>
      <c r="N31" s="13"/>
    </row>
    <row r="32" spans="1:14" s="5" customFormat="1" x14ac:dyDescent="0.25">
      <c r="A32" s="31" t="s">
        <v>99</v>
      </c>
      <c r="B32" s="12"/>
      <c r="C32" s="12"/>
      <c r="D32" s="12"/>
      <c r="E32" s="12"/>
      <c r="F32" s="12"/>
      <c r="G32" s="12"/>
      <c r="H32" s="12"/>
      <c r="I32" s="12"/>
      <c r="J32" s="12"/>
      <c r="K32" s="12"/>
      <c r="L32" s="12"/>
      <c r="M32" s="12"/>
      <c r="N32" s="13"/>
    </row>
    <row r="33" spans="1:14" s="5" customFormat="1" x14ac:dyDescent="0.25">
      <c r="A33" s="31" t="s">
        <v>100</v>
      </c>
      <c r="B33" s="12"/>
      <c r="C33" s="12"/>
      <c r="D33" s="12"/>
      <c r="E33" s="12"/>
      <c r="F33" s="12"/>
      <c r="G33" s="12"/>
      <c r="H33" s="12"/>
      <c r="I33" s="12"/>
      <c r="J33" s="12"/>
      <c r="K33" s="12"/>
      <c r="L33" s="12"/>
      <c r="M33" s="12"/>
      <c r="N33" s="13"/>
    </row>
    <row r="34" spans="1:14" s="5" customFormat="1" x14ac:dyDescent="0.25">
      <c r="A34" s="31" t="s">
        <v>101</v>
      </c>
      <c r="B34" s="12"/>
      <c r="C34" s="12"/>
      <c r="D34" s="12"/>
      <c r="E34" s="12"/>
      <c r="F34" s="12"/>
      <c r="G34" s="12"/>
      <c r="H34" s="12"/>
      <c r="I34" s="12"/>
      <c r="J34" s="12"/>
      <c r="K34" s="12"/>
      <c r="L34" s="12"/>
      <c r="M34" s="12"/>
      <c r="N34" s="13"/>
    </row>
    <row r="35" spans="1:14" s="5" customFormat="1" x14ac:dyDescent="0.25">
      <c r="A35" s="31" t="s">
        <v>102</v>
      </c>
      <c r="B35" s="12"/>
      <c r="C35" s="12"/>
      <c r="D35" s="12"/>
      <c r="E35" s="12"/>
      <c r="F35" s="12"/>
      <c r="G35" s="12"/>
      <c r="H35" s="12"/>
      <c r="I35" s="12"/>
      <c r="J35" s="12"/>
      <c r="K35" s="12"/>
      <c r="L35" s="12"/>
      <c r="M35" s="12"/>
      <c r="N35" s="13"/>
    </row>
    <row r="36" spans="1:14" s="5" customFormat="1" x14ac:dyDescent="0.25">
      <c r="A36" s="31" t="s">
        <v>103</v>
      </c>
      <c r="B36" s="12"/>
      <c r="C36" s="12"/>
      <c r="D36" s="12"/>
      <c r="E36" s="12"/>
      <c r="F36" s="12"/>
      <c r="G36" s="12"/>
      <c r="H36" s="12"/>
      <c r="I36" s="12"/>
      <c r="J36" s="12"/>
      <c r="K36" s="12"/>
      <c r="L36" s="12"/>
      <c r="M36" s="12"/>
      <c r="N36" s="13"/>
    </row>
    <row r="37" spans="1:14" s="5" customFormat="1" x14ac:dyDescent="0.25">
      <c r="A37" s="31" t="s">
        <v>104</v>
      </c>
      <c r="B37" s="12"/>
      <c r="C37" s="12"/>
      <c r="D37" s="12"/>
      <c r="E37" s="12"/>
      <c r="F37" s="12"/>
      <c r="G37" s="12"/>
      <c r="H37" s="12"/>
      <c r="I37" s="12"/>
      <c r="J37" s="12"/>
      <c r="K37" s="12"/>
      <c r="L37" s="12"/>
      <c r="M37" s="12"/>
      <c r="N37" s="13"/>
    </row>
    <row r="38" spans="1:14" s="5" customFormat="1" x14ac:dyDescent="0.25">
      <c r="A38" s="31" t="s">
        <v>105</v>
      </c>
      <c r="B38" s="12"/>
      <c r="C38" s="12"/>
      <c r="D38" s="12"/>
      <c r="E38" s="12"/>
      <c r="F38" s="12"/>
      <c r="G38" s="12"/>
      <c r="H38" s="12"/>
      <c r="I38" s="12"/>
      <c r="J38" s="12"/>
      <c r="K38" s="12"/>
      <c r="L38" s="12"/>
      <c r="M38" s="12"/>
      <c r="N38" s="13"/>
    </row>
    <row r="39" spans="1:14" s="5" customFormat="1" x14ac:dyDescent="0.25">
      <c r="A39" s="31" t="s">
        <v>106</v>
      </c>
      <c r="B39" s="12"/>
      <c r="C39" s="12"/>
      <c r="D39" s="12"/>
      <c r="E39" s="12"/>
      <c r="F39" s="12"/>
      <c r="G39" s="12"/>
      <c r="H39" s="12"/>
      <c r="I39" s="12"/>
      <c r="J39" s="12"/>
      <c r="K39" s="12"/>
      <c r="L39" s="12"/>
      <c r="M39" s="12"/>
      <c r="N39" s="13"/>
    </row>
    <row r="40" spans="1:14" s="5" customFormat="1" x14ac:dyDescent="0.25">
      <c r="A40" s="31" t="s">
        <v>107</v>
      </c>
      <c r="B40" s="12"/>
      <c r="C40" s="12"/>
      <c r="D40" s="12"/>
      <c r="E40" s="12"/>
      <c r="F40" s="12"/>
      <c r="G40" s="12"/>
      <c r="H40" s="12"/>
      <c r="I40" s="12"/>
      <c r="J40" s="12"/>
      <c r="K40" s="12"/>
      <c r="L40" s="12"/>
      <c r="M40" s="12"/>
      <c r="N40" s="13"/>
    </row>
    <row r="41" spans="1:14" s="5" customFormat="1" x14ac:dyDescent="0.25">
      <c r="A41" s="31" t="s">
        <v>108</v>
      </c>
      <c r="B41" s="12"/>
      <c r="C41" s="12"/>
      <c r="D41" s="12"/>
      <c r="E41" s="12"/>
      <c r="F41" s="12"/>
      <c r="G41" s="12"/>
      <c r="H41" s="12"/>
      <c r="I41" s="12"/>
      <c r="J41" s="12"/>
      <c r="K41" s="12"/>
      <c r="L41" s="12"/>
      <c r="M41" s="12"/>
      <c r="N41" s="13"/>
    </row>
    <row r="42" spans="1:14" x14ac:dyDescent="0.25">
      <c r="A42" s="14"/>
      <c r="B42" s="15"/>
      <c r="C42" s="15"/>
      <c r="D42" s="15"/>
      <c r="E42" s="15"/>
      <c r="F42" s="15"/>
      <c r="G42" s="15"/>
      <c r="H42" s="15"/>
      <c r="I42" s="15"/>
      <c r="J42" s="15"/>
      <c r="K42" s="15"/>
      <c r="L42" s="15"/>
      <c r="M42" s="15"/>
      <c r="N42" s="16"/>
    </row>
    <row r="44" spans="1:14" ht="12.75" customHeight="1" x14ac:dyDescent="0.25">
      <c r="A44" s="243" t="s">
        <v>109</v>
      </c>
      <c r="B44" s="238"/>
      <c r="C44" s="238"/>
      <c r="D44" s="238"/>
      <c r="E44" s="238"/>
      <c r="F44" s="238"/>
      <c r="G44" s="238"/>
      <c r="H44" s="238"/>
      <c r="I44" s="238"/>
      <c r="J44" s="238"/>
      <c r="K44" s="238"/>
      <c r="L44" s="238"/>
      <c r="M44" s="238"/>
      <c r="N44" s="239"/>
    </row>
    <row r="45" spans="1:14" ht="12.75" customHeight="1" x14ac:dyDescent="0.25">
      <c r="A45" s="244" t="s">
        <v>110</v>
      </c>
      <c r="B45" s="245"/>
      <c r="C45" s="246"/>
      <c r="D45" s="247" t="s">
        <v>111</v>
      </c>
      <c r="E45" s="248"/>
      <c r="F45" s="248"/>
      <c r="G45" s="248"/>
      <c r="H45" s="248"/>
      <c r="I45" s="248"/>
      <c r="J45" s="248"/>
      <c r="K45" s="248"/>
      <c r="L45" s="248"/>
      <c r="M45" s="248"/>
      <c r="N45" s="249"/>
    </row>
    <row r="46" spans="1:14" ht="13" x14ac:dyDescent="0.25">
      <c r="A46" s="17"/>
      <c r="B46" s="18"/>
      <c r="C46" s="19"/>
      <c r="D46" s="20" t="s">
        <v>112</v>
      </c>
      <c r="E46" s="10"/>
      <c r="F46" s="10"/>
      <c r="G46" s="10"/>
      <c r="H46" s="10"/>
      <c r="I46" s="10"/>
      <c r="J46" s="10"/>
      <c r="K46" s="10"/>
      <c r="L46" s="10"/>
      <c r="M46" s="10"/>
      <c r="N46" s="11"/>
    </row>
    <row r="47" spans="1:14" ht="12.75" customHeight="1" x14ac:dyDescent="0.25">
      <c r="A47" s="250" t="s">
        <v>113</v>
      </c>
      <c r="B47" s="251"/>
      <c r="C47" s="252"/>
      <c r="D47" s="253" t="s">
        <v>114</v>
      </c>
      <c r="E47" s="254"/>
      <c r="F47" s="254"/>
      <c r="G47" s="254"/>
      <c r="H47" s="254"/>
      <c r="I47" s="254"/>
      <c r="J47" s="254"/>
      <c r="K47" s="254"/>
      <c r="L47" s="254"/>
      <c r="M47" s="254"/>
      <c r="N47" s="255"/>
    </row>
    <row r="48" spans="1:14" ht="12.75" customHeight="1" x14ac:dyDescent="0.25">
      <c r="A48" s="244" t="s">
        <v>115</v>
      </c>
      <c r="B48" s="245"/>
      <c r="C48" s="246"/>
      <c r="D48" s="247" t="s">
        <v>116</v>
      </c>
      <c r="E48" s="248"/>
      <c r="F48" s="248"/>
      <c r="G48" s="248"/>
      <c r="H48" s="248"/>
      <c r="I48" s="248"/>
      <c r="J48" s="248"/>
      <c r="K48" s="248"/>
      <c r="L48" s="248"/>
      <c r="M48" s="248"/>
      <c r="N48" s="249"/>
    </row>
    <row r="49" spans="1:14" ht="12.75" customHeight="1" x14ac:dyDescent="0.25">
      <c r="A49" s="244" t="s">
        <v>117</v>
      </c>
      <c r="B49" s="245"/>
      <c r="C49" s="246"/>
      <c r="D49" s="247" t="s">
        <v>118</v>
      </c>
      <c r="E49" s="248"/>
      <c r="F49" s="248"/>
      <c r="G49" s="248"/>
      <c r="H49" s="248"/>
      <c r="I49" s="248"/>
      <c r="J49" s="248"/>
      <c r="K49" s="248"/>
      <c r="L49" s="248"/>
      <c r="M49" s="248"/>
      <c r="N49" s="249"/>
    </row>
    <row r="50" spans="1:14" ht="13" x14ac:dyDescent="0.25">
      <c r="A50" s="21"/>
      <c r="B50" s="22"/>
      <c r="C50" s="23"/>
      <c r="D50" s="7" t="s">
        <v>119</v>
      </c>
      <c r="E50" s="8"/>
      <c r="F50" s="8"/>
      <c r="G50" s="8"/>
      <c r="H50" s="8"/>
      <c r="I50" s="8"/>
      <c r="J50" s="8"/>
      <c r="K50" s="8"/>
      <c r="L50" s="8"/>
      <c r="M50" s="8"/>
      <c r="N50" s="9"/>
    </row>
    <row r="51" spans="1:14" ht="12.75" customHeight="1" x14ac:dyDescent="0.25">
      <c r="A51" s="17"/>
      <c r="B51" s="18"/>
      <c r="C51" s="19"/>
      <c r="D51" s="20" t="s">
        <v>120</v>
      </c>
      <c r="E51" s="10"/>
      <c r="F51" s="10"/>
      <c r="G51" s="10"/>
      <c r="H51" s="10"/>
      <c r="I51" s="10"/>
      <c r="J51" s="10"/>
      <c r="K51" s="10"/>
      <c r="L51" s="10"/>
      <c r="M51" s="10"/>
      <c r="N51" s="11"/>
    </row>
    <row r="52" spans="1:14" s="5" customFormat="1" ht="12.75" customHeight="1" x14ac:dyDescent="0.25">
      <c r="A52" s="244" t="s">
        <v>121</v>
      </c>
      <c r="B52" s="245"/>
      <c r="C52" s="246"/>
      <c r="D52" s="247" t="s">
        <v>122</v>
      </c>
      <c r="E52" s="248"/>
      <c r="F52" s="248"/>
      <c r="G52" s="248"/>
      <c r="H52" s="248"/>
      <c r="I52" s="248"/>
      <c r="J52" s="248"/>
      <c r="K52" s="248"/>
      <c r="L52" s="248"/>
      <c r="M52" s="248"/>
      <c r="N52" s="242"/>
    </row>
    <row r="53" spans="1:14" s="5" customFormat="1" ht="12.75" customHeight="1" x14ac:dyDescent="0.25">
      <c r="A53" s="17"/>
      <c r="B53" s="18"/>
      <c r="C53" s="19"/>
      <c r="D53" s="20" t="s">
        <v>123</v>
      </c>
      <c r="E53" s="10"/>
      <c r="F53" s="10"/>
      <c r="G53" s="10"/>
      <c r="H53" s="10"/>
      <c r="I53" s="10"/>
      <c r="J53" s="10"/>
      <c r="K53" s="10"/>
      <c r="L53" s="10"/>
      <c r="M53" s="10"/>
      <c r="N53" s="24"/>
    </row>
    <row r="54" spans="1:14" ht="12.75" customHeight="1" x14ac:dyDescent="0.25">
      <c r="A54" s="244" t="s">
        <v>124</v>
      </c>
      <c r="B54" s="245"/>
      <c r="C54" s="246"/>
      <c r="D54" s="247" t="s">
        <v>125</v>
      </c>
      <c r="E54" s="248"/>
      <c r="F54" s="248"/>
      <c r="G54" s="248"/>
      <c r="H54" s="248"/>
      <c r="I54" s="248"/>
      <c r="J54" s="248"/>
      <c r="K54" s="248"/>
      <c r="L54" s="248"/>
      <c r="M54" s="248"/>
      <c r="N54" s="249"/>
    </row>
    <row r="55" spans="1:14" ht="13" x14ac:dyDescent="0.25">
      <c r="A55" s="17"/>
      <c r="B55" s="18"/>
      <c r="C55" s="19"/>
      <c r="D55" s="20" t="s">
        <v>126</v>
      </c>
      <c r="E55" s="10"/>
      <c r="F55" s="10"/>
      <c r="G55" s="10"/>
      <c r="H55" s="10"/>
      <c r="I55" s="10"/>
      <c r="J55" s="10"/>
      <c r="K55" s="10"/>
      <c r="L55" s="10"/>
      <c r="M55" s="10"/>
      <c r="N55" s="11"/>
    </row>
    <row r="56" spans="1:14" ht="12.75" customHeight="1" x14ac:dyDescent="0.25">
      <c r="A56" s="244" t="s">
        <v>127</v>
      </c>
      <c r="B56" s="245"/>
      <c r="C56" s="246"/>
      <c r="D56" s="247" t="s">
        <v>128</v>
      </c>
      <c r="E56" s="248"/>
      <c r="F56" s="248"/>
      <c r="G56" s="248"/>
      <c r="H56" s="248"/>
      <c r="I56" s="248"/>
      <c r="J56" s="248"/>
      <c r="K56" s="248"/>
      <c r="L56" s="248"/>
      <c r="M56" s="248"/>
      <c r="N56" s="249"/>
    </row>
    <row r="57" spans="1:14" ht="13" x14ac:dyDescent="0.25">
      <c r="A57" s="17"/>
      <c r="B57" s="18"/>
      <c r="C57" s="19"/>
      <c r="D57" s="20" t="s">
        <v>129</v>
      </c>
      <c r="E57" s="10"/>
      <c r="F57" s="10"/>
      <c r="G57" s="10"/>
      <c r="H57" s="10"/>
      <c r="I57" s="10"/>
      <c r="J57" s="10"/>
      <c r="K57" s="10"/>
      <c r="L57" s="10"/>
      <c r="M57" s="10"/>
      <c r="N57" s="11"/>
    </row>
    <row r="58" spans="1:14" ht="12.75" customHeight="1" x14ac:dyDescent="0.25">
      <c r="A58" s="250" t="s">
        <v>130</v>
      </c>
      <c r="B58" s="251"/>
      <c r="C58" s="252"/>
      <c r="D58" s="253" t="s">
        <v>131</v>
      </c>
      <c r="E58" s="254"/>
      <c r="F58" s="254"/>
      <c r="G58" s="254"/>
      <c r="H58" s="254"/>
      <c r="I58" s="254"/>
      <c r="J58" s="254"/>
      <c r="K58" s="254"/>
      <c r="L58" s="254"/>
      <c r="M58" s="254"/>
      <c r="N58" s="255"/>
    </row>
    <row r="59" spans="1:14" ht="12.75" customHeight="1" x14ac:dyDescent="0.25">
      <c r="A59" s="244" t="s">
        <v>132</v>
      </c>
      <c r="B59" s="245"/>
      <c r="C59" s="246"/>
      <c r="D59" s="247" t="s">
        <v>133</v>
      </c>
      <c r="E59" s="248"/>
      <c r="F59" s="248"/>
      <c r="G59" s="248"/>
      <c r="H59" s="248"/>
      <c r="I59" s="248"/>
      <c r="J59" s="248"/>
      <c r="K59" s="248"/>
      <c r="L59" s="248"/>
      <c r="M59" s="248"/>
      <c r="N59" s="249"/>
    </row>
    <row r="60" spans="1:14" ht="13" x14ac:dyDescent="0.25">
      <c r="A60" s="17"/>
      <c r="B60" s="18"/>
      <c r="C60" s="19"/>
      <c r="D60" s="20" t="s">
        <v>134</v>
      </c>
      <c r="E60" s="10"/>
      <c r="F60" s="10"/>
      <c r="G60" s="10"/>
      <c r="H60" s="10"/>
      <c r="I60" s="10"/>
      <c r="J60" s="10"/>
      <c r="K60" s="10"/>
      <c r="L60" s="10"/>
      <c r="M60" s="10"/>
      <c r="N60" s="11"/>
    </row>
    <row r="61" spans="1:14" ht="12.75" customHeight="1" x14ac:dyDescent="0.25">
      <c r="A61" s="244" t="s">
        <v>135</v>
      </c>
      <c r="B61" s="245"/>
      <c r="C61" s="246"/>
      <c r="D61" s="247" t="s">
        <v>136</v>
      </c>
      <c r="E61" s="248"/>
      <c r="F61" s="248"/>
      <c r="G61" s="248"/>
      <c r="H61" s="248"/>
      <c r="I61" s="248"/>
      <c r="J61" s="248"/>
      <c r="K61" s="248"/>
      <c r="L61" s="248"/>
      <c r="M61" s="248"/>
      <c r="N61" s="249"/>
    </row>
    <row r="62" spans="1:14" ht="13" x14ac:dyDescent="0.25">
      <c r="A62" s="21"/>
      <c r="B62" s="22"/>
      <c r="C62" s="23"/>
      <c r="D62" s="7" t="s">
        <v>137</v>
      </c>
      <c r="E62" s="8"/>
      <c r="F62" s="8"/>
      <c r="G62" s="8"/>
      <c r="H62" s="8"/>
      <c r="I62" s="8"/>
      <c r="J62" s="8"/>
      <c r="K62" s="8"/>
      <c r="L62" s="8"/>
      <c r="M62" s="8"/>
      <c r="N62" s="9"/>
    </row>
    <row r="63" spans="1:14" ht="13" x14ac:dyDescent="0.25">
      <c r="A63" s="21"/>
      <c r="B63" s="22"/>
      <c r="C63" s="23"/>
      <c r="D63" s="7" t="s">
        <v>138</v>
      </c>
      <c r="E63" s="8"/>
      <c r="F63" s="8"/>
      <c r="G63" s="8"/>
      <c r="H63" s="8"/>
      <c r="I63" s="8"/>
      <c r="J63" s="8"/>
      <c r="K63" s="8"/>
      <c r="L63" s="8"/>
      <c r="M63" s="8"/>
      <c r="N63" s="9"/>
    </row>
    <row r="64" spans="1:14" ht="13" x14ac:dyDescent="0.25">
      <c r="A64" s="21"/>
      <c r="B64" s="22"/>
      <c r="C64" s="23"/>
      <c r="D64" s="7" t="s">
        <v>139</v>
      </c>
      <c r="E64" s="8"/>
      <c r="F64" s="8"/>
      <c r="G64" s="8"/>
      <c r="H64" s="8"/>
      <c r="I64" s="8"/>
      <c r="J64" s="8"/>
      <c r="K64" s="8"/>
      <c r="L64" s="8"/>
      <c r="M64" s="8"/>
      <c r="N64" s="9"/>
    </row>
    <row r="65" spans="1:14" ht="13" x14ac:dyDescent="0.25">
      <c r="A65" s="17"/>
      <c r="B65" s="18"/>
      <c r="C65" s="19"/>
      <c r="D65" s="20" t="s">
        <v>140</v>
      </c>
      <c r="E65" s="10"/>
      <c r="F65" s="10"/>
      <c r="G65" s="10"/>
      <c r="H65" s="10"/>
      <c r="I65" s="10"/>
      <c r="J65" s="10"/>
      <c r="K65" s="10"/>
      <c r="L65" s="10"/>
      <c r="M65" s="10"/>
      <c r="N65" s="11"/>
    </row>
    <row r="66" spans="1:14" ht="12.75" customHeight="1" x14ac:dyDescent="0.25">
      <c r="A66" s="244" t="s">
        <v>141</v>
      </c>
      <c r="B66" s="245"/>
      <c r="C66" s="246"/>
      <c r="D66" s="247" t="s">
        <v>142</v>
      </c>
      <c r="E66" s="248"/>
      <c r="F66" s="248"/>
      <c r="G66" s="248"/>
      <c r="H66" s="248"/>
      <c r="I66" s="248"/>
      <c r="J66" s="248"/>
      <c r="K66" s="248"/>
      <c r="L66" s="248"/>
      <c r="M66" s="248"/>
      <c r="N66" s="249"/>
    </row>
    <row r="67" spans="1:14" ht="13" x14ac:dyDescent="0.25">
      <c r="A67" s="17"/>
      <c r="B67" s="18"/>
      <c r="C67" s="19"/>
      <c r="D67" s="20" t="s">
        <v>143</v>
      </c>
      <c r="E67" s="10"/>
      <c r="F67" s="10"/>
      <c r="G67" s="10"/>
      <c r="H67" s="10"/>
      <c r="I67" s="10"/>
      <c r="J67" s="10"/>
      <c r="K67" s="10"/>
      <c r="L67" s="10"/>
      <c r="M67" s="10"/>
      <c r="N67" s="11"/>
    </row>
    <row r="68" spans="1:14" ht="12.75" customHeight="1" x14ac:dyDescent="0.25">
      <c r="A68" s="250" t="s">
        <v>144</v>
      </c>
      <c r="B68" s="251"/>
      <c r="C68" s="252"/>
      <c r="D68" s="253" t="s">
        <v>145</v>
      </c>
      <c r="E68" s="254"/>
      <c r="F68" s="254"/>
      <c r="G68" s="254"/>
      <c r="H68" s="254"/>
      <c r="I68" s="254"/>
      <c r="J68" s="254"/>
      <c r="K68" s="254"/>
      <c r="L68" s="254"/>
      <c r="M68" s="254"/>
      <c r="N68" s="255"/>
    </row>
    <row r="69" spans="1:14" ht="13" x14ac:dyDescent="0.25">
      <c r="A69" s="256" t="s">
        <v>146</v>
      </c>
      <c r="B69" s="257"/>
      <c r="C69" s="258"/>
      <c r="D69" s="300" t="s">
        <v>147</v>
      </c>
      <c r="E69" s="301"/>
      <c r="F69" s="301"/>
      <c r="G69" s="301"/>
      <c r="H69" s="301"/>
      <c r="I69" s="301"/>
      <c r="J69" s="301"/>
      <c r="K69" s="301"/>
      <c r="L69" s="301"/>
      <c r="M69" s="301"/>
      <c r="N69" s="302"/>
    </row>
    <row r="70" spans="1:14" ht="13" x14ac:dyDescent="0.25">
      <c r="A70" s="44"/>
      <c r="B70" s="22"/>
      <c r="C70" s="45"/>
      <c r="D70" s="303"/>
      <c r="E70" s="304"/>
      <c r="F70" s="304"/>
      <c r="G70" s="304"/>
      <c r="H70" s="304"/>
      <c r="I70" s="304"/>
      <c r="J70" s="304"/>
      <c r="K70" s="304"/>
      <c r="L70" s="304"/>
      <c r="M70" s="304"/>
      <c r="N70" s="305"/>
    </row>
    <row r="71" spans="1:14" ht="13" x14ac:dyDescent="0.25">
      <c r="A71" s="46"/>
      <c r="B71" s="47"/>
      <c r="C71" s="48"/>
      <c r="D71" s="306"/>
      <c r="E71" s="307"/>
      <c r="F71" s="307"/>
      <c r="G71" s="307"/>
      <c r="H71" s="307"/>
      <c r="I71" s="307"/>
      <c r="J71" s="307"/>
      <c r="K71" s="307"/>
      <c r="L71" s="307"/>
      <c r="M71" s="307"/>
      <c r="N71" s="308"/>
    </row>
  </sheetData>
  <sheetProtection sort="0" autoFilter="0"/>
  <mergeCells count="1">
    <mergeCell ref="D69:N71"/>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rowBreaks count="1" manualBreakCount="1">
    <brk id="29" max="1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D99"/>
  <sheetViews>
    <sheetView showGridLines="0" zoomScale="80" zoomScaleNormal="80" workbookViewId="0">
      <pane ySplit="2" topLeftCell="A19" activePane="bottomLeft" state="frozen"/>
      <selection pane="bottomLeft" activeCell="J3" sqref="J3:J39"/>
    </sheetView>
  </sheetViews>
  <sheetFormatPr defaultRowHeight="12.5" x14ac:dyDescent="0.25"/>
  <cols>
    <col min="1" max="1" width="7.7265625" customWidth="1"/>
    <col min="2" max="2" width="8.7265625" customWidth="1"/>
    <col min="3" max="3" width="15.81640625" customWidth="1"/>
    <col min="4" max="4" width="10.453125" customWidth="1"/>
    <col min="5" max="5" width="11.453125" customWidth="1"/>
    <col min="6" max="6" width="36.7265625" customWidth="1"/>
    <col min="7" max="7" width="44.1796875" customWidth="1"/>
    <col min="8" max="8" width="31.453125" customWidth="1"/>
    <col min="9" max="9" width="26.26953125" customWidth="1"/>
    <col min="10" max="10" width="12.1796875" customWidth="1"/>
    <col min="11" max="11" width="18" customWidth="1"/>
    <col min="12" max="12" width="29.26953125" style="167" hidden="1" customWidth="1"/>
    <col min="13" max="13" width="12.81640625" customWidth="1"/>
    <col min="14" max="14" width="12.81640625" style="75" customWidth="1"/>
    <col min="15" max="15" width="13.81640625" style="76" customWidth="1"/>
    <col min="16" max="16" width="72.81640625" style="69" customWidth="1"/>
    <col min="17" max="17" width="40.26953125" customWidth="1"/>
    <col min="18" max="18" width="50" customWidth="1"/>
    <col min="27" max="27" width="11" hidden="1" customWidth="1"/>
    <col min="29" max="29" width="8.81640625" customWidth="1"/>
  </cols>
  <sheetData>
    <row r="1" spans="1:30" ht="13" x14ac:dyDescent="0.3">
      <c r="A1" s="259" t="s">
        <v>55</v>
      </c>
      <c r="B1" s="260"/>
      <c r="C1" s="260"/>
      <c r="D1" s="260"/>
      <c r="E1" s="260"/>
      <c r="F1" s="260"/>
      <c r="G1" s="260"/>
      <c r="H1" s="260"/>
      <c r="I1" s="260"/>
      <c r="J1" s="260"/>
      <c r="K1" s="260"/>
      <c r="L1" s="173"/>
      <c r="M1" s="260"/>
      <c r="N1" s="118"/>
      <c r="O1" s="119"/>
      <c r="P1" s="120"/>
      <c r="Q1" s="120"/>
      <c r="R1" s="120"/>
      <c r="AA1" s="260"/>
    </row>
    <row r="2" spans="1:30" ht="39" customHeight="1" x14ac:dyDescent="0.25">
      <c r="A2" s="261" t="s">
        <v>148</v>
      </c>
      <c r="B2" s="261" t="s">
        <v>149</v>
      </c>
      <c r="C2" s="261" t="s">
        <v>150</v>
      </c>
      <c r="D2" s="261" t="s">
        <v>151</v>
      </c>
      <c r="E2" s="261" t="s">
        <v>152</v>
      </c>
      <c r="F2" s="261" t="s">
        <v>153</v>
      </c>
      <c r="G2" s="261" t="s">
        <v>154</v>
      </c>
      <c r="H2" s="261" t="s">
        <v>155</v>
      </c>
      <c r="I2" s="261" t="s">
        <v>156</v>
      </c>
      <c r="J2" s="261" t="s">
        <v>157</v>
      </c>
      <c r="K2" s="261" t="s">
        <v>158</v>
      </c>
      <c r="L2" s="262" t="s">
        <v>159</v>
      </c>
      <c r="M2" s="261" t="s">
        <v>160</v>
      </c>
      <c r="N2" s="115" t="s">
        <v>161</v>
      </c>
      <c r="O2" s="116" t="s">
        <v>162</v>
      </c>
      <c r="P2" s="263" t="s">
        <v>163</v>
      </c>
      <c r="Q2" s="161" t="s">
        <v>164</v>
      </c>
      <c r="R2" s="162" t="s">
        <v>165</v>
      </c>
      <c r="AA2" s="42" t="s">
        <v>166</v>
      </c>
    </row>
    <row r="3" spans="1:30" ht="96" customHeight="1" x14ac:dyDescent="0.25">
      <c r="A3" s="264" t="s">
        <v>167</v>
      </c>
      <c r="B3" s="264" t="s">
        <v>168</v>
      </c>
      <c r="C3" s="264" t="s">
        <v>169</v>
      </c>
      <c r="D3" s="264" t="s">
        <v>170</v>
      </c>
      <c r="E3" s="264" t="s">
        <v>171</v>
      </c>
      <c r="F3" s="264" t="s">
        <v>172</v>
      </c>
      <c r="G3" s="264" t="s">
        <v>173</v>
      </c>
      <c r="H3" s="264" t="s">
        <v>174</v>
      </c>
      <c r="I3" s="264"/>
      <c r="J3" s="265"/>
      <c r="K3" s="264" t="s">
        <v>175</v>
      </c>
      <c r="L3" s="264" t="s">
        <v>176</v>
      </c>
      <c r="M3" s="264"/>
      <c r="N3" s="266" t="s">
        <v>177</v>
      </c>
      <c r="O3" s="266" t="s">
        <v>178</v>
      </c>
      <c r="P3" s="110" t="s">
        <v>179</v>
      </c>
      <c r="Q3" s="264" t="s">
        <v>180</v>
      </c>
      <c r="R3" s="264" t="s">
        <v>181</v>
      </c>
      <c r="AA3" s="71">
        <f>IF(OR(J3="Fail",ISBLANK(J3)),INDEX('Issue Code Table'!C:C,MATCH(O:O,'Issue Code Table'!A:A,0)),IF(N3="Critical",6,IF(N3="Significant",5,IF(N3="Moderate",3,2))))</f>
        <v>7</v>
      </c>
    </row>
    <row r="4" spans="1:30" ht="138" x14ac:dyDescent="0.25">
      <c r="A4" s="264" t="s">
        <v>182</v>
      </c>
      <c r="B4" s="264" t="s">
        <v>183</v>
      </c>
      <c r="C4" s="264" t="s">
        <v>184</v>
      </c>
      <c r="D4" s="264" t="s">
        <v>185</v>
      </c>
      <c r="E4" s="264" t="s">
        <v>171</v>
      </c>
      <c r="F4" s="264" t="s">
        <v>186</v>
      </c>
      <c r="G4" s="267" t="s">
        <v>187</v>
      </c>
      <c r="H4" s="264" t="s">
        <v>188</v>
      </c>
      <c r="I4" s="264"/>
      <c r="J4" s="265"/>
      <c r="K4" s="268" t="s">
        <v>189</v>
      </c>
      <c r="L4" s="264" t="s">
        <v>190</v>
      </c>
      <c r="M4" s="110"/>
      <c r="N4" s="266" t="s">
        <v>177</v>
      </c>
      <c r="O4" s="266" t="s">
        <v>191</v>
      </c>
      <c r="P4" s="114" t="s">
        <v>192</v>
      </c>
      <c r="Q4" s="264" t="s">
        <v>193</v>
      </c>
      <c r="R4" s="264" t="s">
        <v>194</v>
      </c>
      <c r="S4" s="69"/>
      <c r="T4" s="69"/>
      <c r="U4" s="69"/>
      <c r="V4" s="69"/>
      <c r="W4" s="69"/>
      <c r="X4" s="69"/>
      <c r="Y4" s="69"/>
      <c r="Z4" s="69"/>
      <c r="AA4" s="71">
        <f>IF(OR(J4="Fail",ISBLANK(J4)),INDEX('Issue Code Table'!C:C,MATCH(O:O,'Issue Code Table'!A:A,0)),IF(N4="Critical",6,IF(N4="Significant",5,IF(N4="Moderate",3,2))))</f>
        <v>8</v>
      </c>
    </row>
    <row r="5" spans="1:30" ht="204" customHeight="1" x14ac:dyDescent="0.25">
      <c r="A5" s="264" t="s">
        <v>195</v>
      </c>
      <c r="B5" s="264" t="s">
        <v>196</v>
      </c>
      <c r="C5" s="264" t="s">
        <v>197</v>
      </c>
      <c r="D5" s="264" t="s">
        <v>170</v>
      </c>
      <c r="E5" s="264" t="s">
        <v>171</v>
      </c>
      <c r="F5" s="264" t="s">
        <v>198</v>
      </c>
      <c r="G5" s="264" t="s">
        <v>199</v>
      </c>
      <c r="H5" s="264" t="s">
        <v>200</v>
      </c>
      <c r="I5" s="264"/>
      <c r="J5" s="265"/>
      <c r="K5" s="264"/>
      <c r="L5" s="264" t="s">
        <v>201</v>
      </c>
      <c r="M5" s="264"/>
      <c r="N5" s="266" t="s">
        <v>202</v>
      </c>
      <c r="O5" s="266" t="s">
        <v>203</v>
      </c>
      <c r="P5" s="110" t="s">
        <v>204</v>
      </c>
      <c r="Q5" s="264" t="s">
        <v>205</v>
      </c>
      <c r="R5" s="264"/>
      <c r="AA5" s="71">
        <f>IF(OR(J5="Fail",ISBLANK(J5)),INDEX('Issue Code Table'!C:C,MATCH(O:O,'Issue Code Table'!A:A,0)),IF(N5="Critical",6,IF(N5="Significant",5,IF(N5="Moderate",3,2))))</f>
        <v>2</v>
      </c>
    </row>
    <row r="6" spans="1:30" s="35" customFormat="1" ht="238" x14ac:dyDescent="0.25">
      <c r="A6" s="264" t="s">
        <v>206</v>
      </c>
      <c r="B6" s="264" t="s">
        <v>207</v>
      </c>
      <c r="C6" s="264" t="s">
        <v>208</v>
      </c>
      <c r="D6" s="264" t="s">
        <v>170</v>
      </c>
      <c r="E6" s="264" t="s">
        <v>171</v>
      </c>
      <c r="F6" s="264" t="s">
        <v>209</v>
      </c>
      <c r="G6" s="264" t="s">
        <v>210</v>
      </c>
      <c r="H6" s="269" t="s">
        <v>211</v>
      </c>
      <c r="I6" s="264"/>
      <c r="J6" s="265"/>
      <c r="K6" s="264"/>
      <c r="L6" s="264" t="s">
        <v>212</v>
      </c>
      <c r="M6" s="264"/>
      <c r="N6" s="266" t="s">
        <v>213</v>
      </c>
      <c r="O6" s="266" t="s">
        <v>214</v>
      </c>
      <c r="P6" s="110" t="s">
        <v>215</v>
      </c>
      <c r="Q6" s="264" t="s">
        <v>216</v>
      </c>
      <c r="R6" s="264" t="s">
        <v>217</v>
      </c>
      <c r="AA6" s="71">
        <f>IF(OR(J6="Fail",ISBLANK(J6)),INDEX('Issue Code Table'!C:C,MATCH(O:O,'Issue Code Table'!A:A,0)),IF(N6="Critical",6,IF(N6="Significant",5,IF(N6="Moderate",3,2))))</f>
        <v>5</v>
      </c>
      <c r="AD6"/>
    </row>
    <row r="7" spans="1:30" ht="262.5" x14ac:dyDescent="0.25">
      <c r="A7" s="264" t="s">
        <v>218</v>
      </c>
      <c r="B7" s="264" t="s">
        <v>219</v>
      </c>
      <c r="C7" s="264" t="s">
        <v>220</v>
      </c>
      <c r="D7" s="264" t="s">
        <v>221</v>
      </c>
      <c r="E7" s="264" t="s">
        <v>171</v>
      </c>
      <c r="F7" s="264" t="s">
        <v>222</v>
      </c>
      <c r="G7" s="264" t="s">
        <v>223</v>
      </c>
      <c r="H7" s="264" t="s">
        <v>224</v>
      </c>
      <c r="I7" s="264"/>
      <c r="J7" s="265"/>
      <c r="K7" s="264"/>
      <c r="L7" s="264" t="s">
        <v>225</v>
      </c>
      <c r="M7" s="264"/>
      <c r="N7" s="266" t="s">
        <v>213</v>
      </c>
      <c r="O7" s="266" t="s">
        <v>226</v>
      </c>
      <c r="P7" s="110" t="s">
        <v>227</v>
      </c>
      <c r="Q7" s="264" t="s">
        <v>228</v>
      </c>
      <c r="R7" s="264" t="s">
        <v>229</v>
      </c>
      <c r="AA7" s="71" t="e">
        <f>IF(OR(J7="Fail",ISBLANK(J7)),INDEX('Issue Code Table'!C:C,MATCH(O:O,'Issue Code Table'!A:A,0)),IF(N7="Critical",6,IF(N7="Significant",5,IF(N7="Moderate",3,2))))</f>
        <v>#N/A</v>
      </c>
    </row>
    <row r="8" spans="1:30" ht="237.5" x14ac:dyDescent="0.25">
      <c r="A8" s="264" t="s">
        <v>230</v>
      </c>
      <c r="B8" s="264" t="s">
        <v>168</v>
      </c>
      <c r="C8" s="264" t="s">
        <v>169</v>
      </c>
      <c r="D8" s="264" t="s">
        <v>221</v>
      </c>
      <c r="E8" s="264" t="s">
        <v>171</v>
      </c>
      <c r="F8" s="264" t="s">
        <v>231</v>
      </c>
      <c r="G8" s="264" t="s">
        <v>232</v>
      </c>
      <c r="H8" s="264" t="s">
        <v>233</v>
      </c>
      <c r="I8" s="264"/>
      <c r="J8" s="265"/>
      <c r="K8" s="270" t="s">
        <v>234</v>
      </c>
      <c r="L8" s="264" t="s">
        <v>235</v>
      </c>
      <c r="M8" s="264"/>
      <c r="N8" s="266" t="s">
        <v>213</v>
      </c>
      <c r="O8" s="266" t="s">
        <v>236</v>
      </c>
      <c r="P8" s="110" t="s">
        <v>237</v>
      </c>
      <c r="Q8" s="264" t="s">
        <v>238</v>
      </c>
      <c r="R8" s="264" t="s">
        <v>239</v>
      </c>
      <c r="AA8" s="71">
        <f>IF(OR(J8="Fail",ISBLANK(J8)),INDEX('Issue Code Table'!C:C,MATCH(O:O,'Issue Code Table'!A:A,0)),IF(N8="Critical",6,IF(N8="Significant",5,IF(N8="Moderate",3,2))))</f>
        <v>5</v>
      </c>
    </row>
    <row r="9" spans="1:30" ht="203.25" customHeight="1" x14ac:dyDescent="0.25">
      <c r="A9" s="264" t="s">
        <v>240</v>
      </c>
      <c r="B9" s="264" t="s">
        <v>241</v>
      </c>
      <c r="C9" s="264" t="s">
        <v>242</v>
      </c>
      <c r="D9" s="264" t="s">
        <v>221</v>
      </c>
      <c r="E9" s="264" t="s">
        <v>171</v>
      </c>
      <c r="F9" s="264" t="s">
        <v>243</v>
      </c>
      <c r="G9" s="264" t="s">
        <v>244</v>
      </c>
      <c r="H9" s="264" t="s">
        <v>245</v>
      </c>
      <c r="I9" s="264"/>
      <c r="J9" s="265"/>
      <c r="K9" s="264"/>
      <c r="L9" s="264" t="s">
        <v>246</v>
      </c>
      <c r="M9" s="264"/>
      <c r="N9" s="266" t="s">
        <v>213</v>
      </c>
      <c r="O9" s="266" t="s">
        <v>247</v>
      </c>
      <c r="P9" s="110" t="s">
        <v>248</v>
      </c>
      <c r="Q9" s="264" t="s">
        <v>249</v>
      </c>
      <c r="R9" s="264" t="s">
        <v>250</v>
      </c>
      <c r="AA9" s="71">
        <f>IF(OR(J9="Fail",ISBLANK(J9)),INDEX('Issue Code Table'!C:C,MATCH(O:O,'Issue Code Table'!A:A,0)),IF(N9="Critical",6,IF(N9="Significant",5,IF(N9="Moderate",3,2))))</f>
        <v>4</v>
      </c>
    </row>
    <row r="10" spans="1:30" ht="125" x14ac:dyDescent="0.25">
      <c r="A10" s="264" t="s">
        <v>251</v>
      </c>
      <c r="B10" s="264" t="s">
        <v>252</v>
      </c>
      <c r="C10" s="264" t="s">
        <v>253</v>
      </c>
      <c r="D10" s="264" t="s">
        <v>221</v>
      </c>
      <c r="E10" s="264" t="s">
        <v>171</v>
      </c>
      <c r="F10" s="264" t="s">
        <v>254</v>
      </c>
      <c r="G10" s="264" t="s">
        <v>255</v>
      </c>
      <c r="H10" s="264" t="s">
        <v>256</v>
      </c>
      <c r="I10" s="264"/>
      <c r="J10" s="265"/>
      <c r="K10" s="264"/>
      <c r="L10" s="264" t="s">
        <v>257</v>
      </c>
      <c r="M10" s="264"/>
      <c r="N10" s="266" t="s">
        <v>202</v>
      </c>
      <c r="O10" s="266" t="s">
        <v>258</v>
      </c>
      <c r="P10" s="110" t="s">
        <v>259</v>
      </c>
      <c r="Q10" s="264" t="s">
        <v>260</v>
      </c>
      <c r="R10" s="264"/>
      <c r="AA10" s="71">
        <f>IF(OR(J10="Fail",ISBLANK(J10)),INDEX('Issue Code Table'!C:C,MATCH(O:O,'Issue Code Table'!A:A,0)),IF(N10="Critical",6,IF(N10="Significant",5,IF(N10="Moderate",3,2))))</f>
        <v>2</v>
      </c>
    </row>
    <row r="11" spans="1:30" ht="118.5" customHeight="1" x14ac:dyDescent="0.25">
      <c r="A11" s="264" t="s">
        <v>261</v>
      </c>
      <c r="B11" s="264" t="s">
        <v>168</v>
      </c>
      <c r="C11" s="264" t="s">
        <v>169</v>
      </c>
      <c r="D11" s="264" t="s">
        <v>221</v>
      </c>
      <c r="E11" s="264" t="s">
        <v>262</v>
      </c>
      <c r="F11" s="264" t="s">
        <v>263</v>
      </c>
      <c r="G11" s="264" t="s">
        <v>264</v>
      </c>
      <c r="H11" s="264" t="s">
        <v>265</v>
      </c>
      <c r="I11" s="264"/>
      <c r="J11" s="265"/>
      <c r="K11" s="264"/>
      <c r="L11" s="264" t="s">
        <v>266</v>
      </c>
      <c r="M11" s="264"/>
      <c r="N11" s="266" t="s">
        <v>213</v>
      </c>
      <c r="O11" s="266" t="s">
        <v>267</v>
      </c>
      <c r="P11" s="110" t="s">
        <v>268</v>
      </c>
      <c r="Q11" s="264" t="s">
        <v>269</v>
      </c>
      <c r="R11" s="264" t="s">
        <v>270</v>
      </c>
      <c r="AA11" s="71" t="e">
        <f>IF(OR(J11="Fail",ISBLANK(J11)),INDEX('Issue Code Table'!C:C,MATCH(O:O,'Issue Code Table'!A:A,0)),IF(N11="Critical",6,IF(N11="Significant",5,IF(N11="Moderate",3,2))))</f>
        <v>#N/A</v>
      </c>
    </row>
    <row r="12" spans="1:30" ht="189.75" customHeight="1" x14ac:dyDescent="0.25">
      <c r="A12" s="264" t="s">
        <v>271</v>
      </c>
      <c r="B12" s="264" t="s">
        <v>272</v>
      </c>
      <c r="C12" s="264" t="s">
        <v>273</v>
      </c>
      <c r="D12" s="264" t="s">
        <v>221</v>
      </c>
      <c r="E12" s="264" t="s">
        <v>171</v>
      </c>
      <c r="F12" s="264" t="s">
        <v>274</v>
      </c>
      <c r="G12" s="264" t="s">
        <v>275</v>
      </c>
      <c r="H12" s="264" t="s">
        <v>276</v>
      </c>
      <c r="I12" s="264"/>
      <c r="J12" s="265"/>
      <c r="K12" s="264"/>
      <c r="L12" s="264" t="s">
        <v>277</v>
      </c>
      <c r="M12" s="264"/>
      <c r="N12" s="266" t="s">
        <v>213</v>
      </c>
      <c r="O12" s="266" t="s">
        <v>278</v>
      </c>
      <c r="P12" s="110" t="s">
        <v>279</v>
      </c>
      <c r="Q12" s="264" t="s">
        <v>280</v>
      </c>
      <c r="R12" s="264" t="s">
        <v>270</v>
      </c>
      <c r="AA12" s="71">
        <f>IF(OR(J12="Fail",ISBLANK(J12)),INDEX('Issue Code Table'!C:C,MATCH(O:O,'Issue Code Table'!A:A,0)),IF(N12="Critical",6,IF(N12="Significant",5,IF(N12="Moderate",3,2))))</f>
        <v>3</v>
      </c>
    </row>
    <row r="13" spans="1:30" ht="159.75" customHeight="1" x14ac:dyDescent="0.25">
      <c r="A13" s="264" t="s">
        <v>281</v>
      </c>
      <c r="B13" s="271" t="s">
        <v>282</v>
      </c>
      <c r="C13" s="264" t="s">
        <v>283</v>
      </c>
      <c r="D13" s="264" t="s">
        <v>221</v>
      </c>
      <c r="E13" s="264" t="s">
        <v>262</v>
      </c>
      <c r="F13" s="272" t="s">
        <v>284</v>
      </c>
      <c r="G13" s="264" t="s">
        <v>285</v>
      </c>
      <c r="H13" s="264" t="s">
        <v>286</v>
      </c>
      <c r="I13" s="264"/>
      <c r="J13" s="265"/>
      <c r="K13" s="264"/>
      <c r="L13" s="264" t="s">
        <v>287</v>
      </c>
      <c r="M13" s="264" t="s">
        <v>288</v>
      </c>
      <c r="N13" s="266" t="s">
        <v>177</v>
      </c>
      <c r="O13" s="266" t="s">
        <v>289</v>
      </c>
      <c r="P13" s="110" t="s">
        <v>290</v>
      </c>
      <c r="Q13" s="264" t="s">
        <v>291</v>
      </c>
      <c r="R13" s="264" t="s">
        <v>292</v>
      </c>
      <c r="AA13" s="71">
        <f>IF(OR(J13="Fail",ISBLANK(J13)),INDEX('Issue Code Table'!C:C,MATCH(O:O,'Issue Code Table'!A:A,0)),IF(N13="Critical",6,IF(N13="Significant",5,IF(N13="Moderate",3,2))))</f>
        <v>8</v>
      </c>
    </row>
    <row r="14" spans="1:30" ht="229.5" customHeight="1" x14ac:dyDescent="0.25">
      <c r="A14" s="264" t="s">
        <v>293</v>
      </c>
      <c r="B14" s="271" t="s">
        <v>294</v>
      </c>
      <c r="C14" s="264" t="s">
        <v>295</v>
      </c>
      <c r="D14" s="264" t="s">
        <v>221</v>
      </c>
      <c r="E14" s="264" t="s">
        <v>262</v>
      </c>
      <c r="F14" s="272" t="s">
        <v>296</v>
      </c>
      <c r="G14" s="264" t="s">
        <v>297</v>
      </c>
      <c r="H14" s="264" t="s">
        <v>298</v>
      </c>
      <c r="I14" s="264"/>
      <c r="J14" s="265"/>
      <c r="K14" s="264"/>
      <c r="L14" s="264" t="s">
        <v>299</v>
      </c>
      <c r="M14" s="264"/>
      <c r="N14" s="266" t="s">
        <v>202</v>
      </c>
      <c r="O14" s="266" t="s">
        <v>300</v>
      </c>
      <c r="P14" s="110" t="s">
        <v>301</v>
      </c>
      <c r="Q14" s="264" t="s">
        <v>302</v>
      </c>
      <c r="R14" s="264"/>
      <c r="AA14" s="71" t="e">
        <f>IF(OR(J14="Fail",ISBLANK(J14)),INDEX('Issue Code Table'!C:C,MATCH(O:O,'Issue Code Table'!A:A,0)),IF(N14="Critical",6,IF(N14="Significant",5,IF(N14="Moderate",3,2))))</f>
        <v>#N/A</v>
      </c>
    </row>
    <row r="15" spans="1:30" ht="300" x14ac:dyDescent="0.25">
      <c r="A15" s="264" t="s">
        <v>303</v>
      </c>
      <c r="B15" s="271" t="s">
        <v>304</v>
      </c>
      <c r="C15" s="264" t="s">
        <v>305</v>
      </c>
      <c r="D15" s="264" t="s">
        <v>221</v>
      </c>
      <c r="E15" s="264" t="s">
        <v>262</v>
      </c>
      <c r="F15" s="272" t="s">
        <v>306</v>
      </c>
      <c r="G15" s="264" t="s">
        <v>307</v>
      </c>
      <c r="H15" s="264" t="s">
        <v>308</v>
      </c>
      <c r="I15" s="264"/>
      <c r="J15" s="265"/>
      <c r="K15" s="264"/>
      <c r="L15" s="264" t="s">
        <v>309</v>
      </c>
      <c r="M15" s="264"/>
      <c r="N15" s="266" t="s">
        <v>213</v>
      </c>
      <c r="O15" s="266" t="s">
        <v>310</v>
      </c>
      <c r="P15" s="110" t="s">
        <v>311</v>
      </c>
      <c r="Q15" s="264" t="s">
        <v>312</v>
      </c>
      <c r="R15" s="264" t="s">
        <v>313</v>
      </c>
      <c r="AA15" s="71" t="e">
        <f>IF(OR(J15="Fail",ISBLANK(J15)),INDEX('Issue Code Table'!C:C,MATCH(O:O,'Issue Code Table'!A:A,0)),IF(N15="Critical",6,IF(N15="Significant",5,IF(N15="Moderate",3,2))))</f>
        <v>#N/A</v>
      </c>
    </row>
    <row r="16" spans="1:30" ht="75" x14ac:dyDescent="0.25">
      <c r="A16" s="264" t="s">
        <v>314</v>
      </c>
      <c r="B16" s="271" t="s">
        <v>315</v>
      </c>
      <c r="C16" s="264" t="s">
        <v>316</v>
      </c>
      <c r="D16" s="264" t="s">
        <v>185</v>
      </c>
      <c r="E16" s="264" t="s">
        <v>262</v>
      </c>
      <c r="F16" s="272" t="s">
        <v>317</v>
      </c>
      <c r="G16" s="264" t="s">
        <v>318</v>
      </c>
      <c r="H16" s="264" t="s">
        <v>319</v>
      </c>
      <c r="I16" s="264"/>
      <c r="J16" s="265"/>
      <c r="K16" s="264"/>
      <c r="L16" s="264" t="s">
        <v>320</v>
      </c>
      <c r="M16" s="264"/>
      <c r="N16" s="266" t="s">
        <v>213</v>
      </c>
      <c r="O16" s="266" t="s">
        <v>321</v>
      </c>
      <c r="P16" s="110" t="s">
        <v>322</v>
      </c>
      <c r="Q16" s="264" t="s">
        <v>323</v>
      </c>
      <c r="R16" s="264" t="s">
        <v>324</v>
      </c>
      <c r="AA16" s="71">
        <f>IF(OR(J16="Fail",ISBLANK(J16)),INDEX('Issue Code Table'!C:C,MATCH(O:O,'Issue Code Table'!A:A,0)),IF(N16="Critical",6,IF(N16="Significant",5,IF(N16="Moderate",3,2))))</f>
        <v>7</v>
      </c>
    </row>
    <row r="17" spans="1:27" ht="237.5" x14ac:dyDescent="0.25">
      <c r="A17" s="264" t="s">
        <v>325</v>
      </c>
      <c r="B17" s="271" t="s">
        <v>326</v>
      </c>
      <c r="C17" s="264" t="s">
        <v>327</v>
      </c>
      <c r="D17" s="264" t="s">
        <v>221</v>
      </c>
      <c r="E17" s="264" t="s">
        <v>262</v>
      </c>
      <c r="F17" s="272" t="s">
        <v>328</v>
      </c>
      <c r="G17" s="264" t="s">
        <v>329</v>
      </c>
      <c r="H17" s="264" t="s">
        <v>330</v>
      </c>
      <c r="I17" s="264"/>
      <c r="J17" s="265"/>
      <c r="K17" s="264"/>
      <c r="L17" s="264" t="s">
        <v>299</v>
      </c>
      <c r="M17" s="264"/>
      <c r="N17" s="266" t="s">
        <v>202</v>
      </c>
      <c r="O17" s="266" t="s">
        <v>331</v>
      </c>
      <c r="P17" s="110" t="s">
        <v>332</v>
      </c>
      <c r="Q17" s="264" t="s">
        <v>333</v>
      </c>
      <c r="R17" s="264"/>
      <c r="AA17" s="71" t="e">
        <f>IF(OR(J17="Fail",ISBLANK(J17)),INDEX('Issue Code Table'!C:C,MATCH(O:O,'Issue Code Table'!A:A,0)),IF(N17="Critical",6,IF(N17="Significant",5,IF(N17="Moderate",3,2))))</f>
        <v>#N/A</v>
      </c>
    </row>
    <row r="18" spans="1:27" ht="101.25" customHeight="1" x14ac:dyDescent="0.25">
      <c r="A18" s="264" t="s">
        <v>334</v>
      </c>
      <c r="B18" s="271" t="s">
        <v>326</v>
      </c>
      <c r="C18" s="264" t="s">
        <v>327</v>
      </c>
      <c r="D18" s="264" t="s">
        <v>185</v>
      </c>
      <c r="E18" s="264" t="s">
        <v>262</v>
      </c>
      <c r="F18" s="272" t="s">
        <v>335</v>
      </c>
      <c r="G18" s="264" t="s">
        <v>336</v>
      </c>
      <c r="H18" s="272" t="s">
        <v>335</v>
      </c>
      <c r="I18" s="264"/>
      <c r="J18" s="265"/>
      <c r="K18" s="264"/>
      <c r="L18" s="264" t="s">
        <v>337</v>
      </c>
      <c r="M18" s="264"/>
      <c r="N18" s="266" t="s">
        <v>202</v>
      </c>
      <c r="O18" s="266" t="s">
        <v>338</v>
      </c>
      <c r="P18" s="110" t="s">
        <v>339</v>
      </c>
      <c r="Q18" s="264" t="s">
        <v>340</v>
      </c>
      <c r="R18" s="264"/>
      <c r="AA18" s="71">
        <f>IF(OR(J18="Fail",ISBLANK(J18)),INDEX('Issue Code Table'!C:C,MATCH(O:O,'Issue Code Table'!A:A,0)),IF(N18="Critical",6,IF(N18="Significant",5,IF(N18="Moderate",3,2))))</f>
        <v>3</v>
      </c>
    </row>
    <row r="19" spans="1:27" ht="103.5" customHeight="1" x14ac:dyDescent="0.25">
      <c r="A19" s="264" t="s">
        <v>341</v>
      </c>
      <c r="B19" s="271" t="s">
        <v>326</v>
      </c>
      <c r="C19" s="264" t="s">
        <v>327</v>
      </c>
      <c r="D19" s="264" t="s">
        <v>221</v>
      </c>
      <c r="E19" s="264" t="s">
        <v>262</v>
      </c>
      <c r="F19" s="272" t="s">
        <v>342</v>
      </c>
      <c r="G19" s="264" t="s">
        <v>343</v>
      </c>
      <c r="H19" s="264" t="s">
        <v>344</v>
      </c>
      <c r="I19" s="264"/>
      <c r="J19" s="265"/>
      <c r="K19" s="264"/>
      <c r="L19" s="264" t="s">
        <v>345</v>
      </c>
      <c r="M19" s="264"/>
      <c r="N19" s="266" t="s">
        <v>202</v>
      </c>
      <c r="O19" s="266" t="s">
        <v>346</v>
      </c>
      <c r="P19" s="110" t="s">
        <v>347</v>
      </c>
      <c r="Q19" s="264" t="s">
        <v>348</v>
      </c>
      <c r="R19" s="264"/>
      <c r="AA19" s="71">
        <f>IF(OR(J19="Fail",ISBLANK(J19)),INDEX('Issue Code Table'!C:C,MATCH(O:O,'Issue Code Table'!A:A,0)),IF(N19="Critical",6,IF(N19="Significant",5,IF(N19="Moderate",3,2))))</f>
        <v>5</v>
      </c>
    </row>
    <row r="20" spans="1:27" ht="87.5" x14ac:dyDescent="0.25">
      <c r="A20" s="264" t="s">
        <v>349</v>
      </c>
      <c r="B20" s="271" t="s">
        <v>326</v>
      </c>
      <c r="C20" s="264" t="s">
        <v>327</v>
      </c>
      <c r="D20" s="264" t="s">
        <v>185</v>
      </c>
      <c r="E20" s="264" t="s">
        <v>262</v>
      </c>
      <c r="F20" s="272" t="s">
        <v>350</v>
      </c>
      <c r="G20" s="264" t="s">
        <v>351</v>
      </c>
      <c r="H20" s="264" t="s">
        <v>352</v>
      </c>
      <c r="I20" s="264"/>
      <c r="J20" s="265"/>
      <c r="K20" s="264"/>
      <c r="L20" s="264" t="s">
        <v>353</v>
      </c>
      <c r="M20" s="264"/>
      <c r="N20" s="266" t="s">
        <v>202</v>
      </c>
      <c r="O20" s="266" t="s">
        <v>354</v>
      </c>
      <c r="P20" s="110" t="s">
        <v>355</v>
      </c>
      <c r="Q20" s="264" t="s">
        <v>356</v>
      </c>
      <c r="R20" s="264"/>
      <c r="AA20" s="71">
        <f>IF(OR(J20="Fail",ISBLANK(J20)),INDEX('Issue Code Table'!C:C,MATCH(O:O,'Issue Code Table'!A:A,0)),IF(N20="Critical",6,IF(N20="Significant",5,IF(N20="Moderate",3,2))))</f>
        <v>4</v>
      </c>
    </row>
    <row r="21" spans="1:27" ht="110.25" customHeight="1" x14ac:dyDescent="0.25">
      <c r="A21" s="264" t="s">
        <v>357</v>
      </c>
      <c r="B21" s="271" t="s">
        <v>207</v>
      </c>
      <c r="C21" s="264" t="s">
        <v>208</v>
      </c>
      <c r="D21" s="264" t="s">
        <v>185</v>
      </c>
      <c r="E21" s="264" t="s">
        <v>262</v>
      </c>
      <c r="F21" s="272" t="s">
        <v>358</v>
      </c>
      <c r="G21" s="264" t="s">
        <v>359</v>
      </c>
      <c r="H21" s="264" t="s">
        <v>360</v>
      </c>
      <c r="I21" s="264"/>
      <c r="J21" s="265"/>
      <c r="K21" s="264"/>
      <c r="L21" s="264" t="s">
        <v>361</v>
      </c>
      <c r="M21" s="264"/>
      <c r="N21" s="266" t="s">
        <v>213</v>
      </c>
      <c r="O21" s="266" t="s">
        <v>362</v>
      </c>
      <c r="P21" s="110" t="s">
        <v>363</v>
      </c>
      <c r="Q21" s="264" t="s">
        <v>364</v>
      </c>
      <c r="R21" s="264" t="s">
        <v>365</v>
      </c>
      <c r="AA21" s="71">
        <f>IF(OR(J21="Fail",ISBLANK(J21)),INDEX('Issue Code Table'!C:C,MATCH(O:O,'Issue Code Table'!A:A,0)),IF(N21="Critical",6,IF(N21="Significant",5,IF(N21="Moderate",3,2))))</f>
        <v>5</v>
      </c>
    </row>
    <row r="22" spans="1:27" ht="200.25" customHeight="1" x14ac:dyDescent="0.25">
      <c r="A22" s="264" t="s">
        <v>366</v>
      </c>
      <c r="B22" s="264" t="s">
        <v>367</v>
      </c>
      <c r="C22" s="264" t="s">
        <v>368</v>
      </c>
      <c r="D22" s="264" t="s">
        <v>170</v>
      </c>
      <c r="E22" s="264" t="s">
        <v>171</v>
      </c>
      <c r="F22" s="264" t="s">
        <v>369</v>
      </c>
      <c r="G22" s="264" t="s">
        <v>370</v>
      </c>
      <c r="H22" s="264" t="s">
        <v>371</v>
      </c>
      <c r="I22" s="264"/>
      <c r="J22" s="265"/>
      <c r="K22" s="264"/>
      <c r="L22" s="264" t="s">
        <v>372</v>
      </c>
      <c r="M22" s="264"/>
      <c r="N22" s="266" t="s">
        <v>213</v>
      </c>
      <c r="O22" s="266" t="s">
        <v>373</v>
      </c>
      <c r="P22" s="110" t="s">
        <v>374</v>
      </c>
      <c r="Q22" s="264" t="s">
        <v>375</v>
      </c>
      <c r="R22" s="264" t="s">
        <v>376</v>
      </c>
      <c r="AA22" s="71">
        <f>IF(OR(J22="Fail",ISBLANK(J22)),INDEX('Issue Code Table'!C:C,MATCH(O:O,'Issue Code Table'!A:A,0)),IF(N22="Critical",6,IF(N22="Significant",5,IF(N22="Moderate",3,2))))</f>
        <v>5</v>
      </c>
    </row>
    <row r="23" spans="1:27" ht="237.5" x14ac:dyDescent="0.25">
      <c r="A23" s="264" t="s">
        <v>377</v>
      </c>
      <c r="B23" s="271" t="s">
        <v>378</v>
      </c>
      <c r="C23" s="264" t="s">
        <v>379</v>
      </c>
      <c r="D23" s="264" t="s">
        <v>185</v>
      </c>
      <c r="E23" s="264" t="s">
        <v>262</v>
      </c>
      <c r="F23" s="272" t="s">
        <v>380</v>
      </c>
      <c r="G23" s="264" t="s">
        <v>381</v>
      </c>
      <c r="H23" s="264" t="s">
        <v>382</v>
      </c>
      <c r="I23" s="264"/>
      <c r="J23" s="265"/>
      <c r="K23" s="264"/>
      <c r="L23" s="264" t="s">
        <v>383</v>
      </c>
      <c r="M23" s="264"/>
      <c r="N23" s="266" t="s">
        <v>202</v>
      </c>
      <c r="O23" s="266" t="s">
        <v>384</v>
      </c>
      <c r="P23" s="110" t="s">
        <v>385</v>
      </c>
      <c r="Q23" s="264" t="s">
        <v>386</v>
      </c>
      <c r="R23" s="264"/>
      <c r="AA23" s="71">
        <f>IF(OR(J23="Fail",ISBLANK(J23)),INDEX('Issue Code Table'!C:C,MATCH(O:O,'Issue Code Table'!A:A,0)),IF(N23="Critical",6,IF(N23="Significant",5,IF(N23="Moderate",3,2))))</f>
        <v>4</v>
      </c>
    </row>
    <row r="24" spans="1:27" ht="112.5" x14ac:dyDescent="0.25">
      <c r="A24" s="264" t="s">
        <v>387</v>
      </c>
      <c r="B24" s="271" t="s">
        <v>388</v>
      </c>
      <c r="C24" s="264" t="s">
        <v>389</v>
      </c>
      <c r="D24" s="264" t="s">
        <v>221</v>
      </c>
      <c r="E24" s="264" t="s">
        <v>262</v>
      </c>
      <c r="F24" s="272" t="s">
        <v>390</v>
      </c>
      <c r="G24" s="264" t="s">
        <v>391</v>
      </c>
      <c r="H24" s="264" t="s">
        <v>392</v>
      </c>
      <c r="I24" s="264"/>
      <c r="J24" s="265"/>
      <c r="K24" s="264"/>
      <c r="L24" s="264" t="s">
        <v>393</v>
      </c>
      <c r="M24" s="264"/>
      <c r="N24" s="266" t="s">
        <v>213</v>
      </c>
      <c r="O24" s="266" t="s">
        <v>394</v>
      </c>
      <c r="P24" s="110" t="s">
        <v>395</v>
      </c>
      <c r="Q24" s="264" t="s">
        <v>396</v>
      </c>
      <c r="R24" s="264" t="s">
        <v>397</v>
      </c>
      <c r="AA24" s="71">
        <f>IF(OR(J24="Fail",ISBLANK(J24)),INDEX('Issue Code Table'!C:C,MATCH(O:O,'Issue Code Table'!A:A,0)),IF(N24="Critical",6,IF(N24="Significant",5,IF(N24="Moderate",3,2))))</f>
        <v>5</v>
      </c>
    </row>
    <row r="25" spans="1:27" ht="142.5" customHeight="1" x14ac:dyDescent="0.25">
      <c r="A25" s="264" t="s">
        <v>398</v>
      </c>
      <c r="B25" s="271" t="s">
        <v>399</v>
      </c>
      <c r="C25" s="264" t="s">
        <v>400</v>
      </c>
      <c r="D25" s="264" t="s">
        <v>221</v>
      </c>
      <c r="E25" s="264" t="s">
        <v>262</v>
      </c>
      <c r="F25" s="272" t="s">
        <v>401</v>
      </c>
      <c r="G25" s="264" t="s">
        <v>402</v>
      </c>
      <c r="H25" s="264" t="s">
        <v>403</v>
      </c>
      <c r="I25" s="264"/>
      <c r="J25" s="265"/>
      <c r="K25" s="264"/>
      <c r="L25" s="264" t="s">
        <v>404</v>
      </c>
      <c r="M25" s="264"/>
      <c r="N25" s="266" t="s">
        <v>213</v>
      </c>
      <c r="O25" s="266" t="s">
        <v>405</v>
      </c>
      <c r="P25" s="110" t="s">
        <v>406</v>
      </c>
      <c r="Q25" s="264" t="s">
        <v>407</v>
      </c>
      <c r="R25" s="264" t="s">
        <v>408</v>
      </c>
      <c r="AA25" s="71">
        <f>IF(OR(J25="Fail",ISBLANK(J25)),INDEX('Issue Code Table'!C:C,MATCH(O:O,'Issue Code Table'!A:A,0)),IF(N25="Critical",6,IF(N25="Significant",5,IF(N25="Moderate",3,2))))</f>
        <v>5</v>
      </c>
    </row>
    <row r="26" spans="1:27" ht="295.5" customHeight="1" x14ac:dyDescent="0.25">
      <c r="A26" s="264" t="s">
        <v>409</v>
      </c>
      <c r="B26" s="271" t="s">
        <v>410</v>
      </c>
      <c r="C26" s="264" t="s">
        <v>411</v>
      </c>
      <c r="D26" s="264" t="s">
        <v>221</v>
      </c>
      <c r="E26" s="264" t="s">
        <v>262</v>
      </c>
      <c r="F26" s="272" t="s">
        <v>412</v>
      </c>
      <c r="G26" s="273" t="s">
        <v>413</v>
      </c>
      <c r="H26" s="264" t="s">
        <v>414</v>
      </c>
      <c r="I26" s="264"/>
      <c r="J26" s="265"/>
      <c r="K26" s="264"/>
      <c r="L26" s="264" t="s">
        <v>415</v>
      </c>
      <c r="M26" s="264"/>
      <c r="N26" s="266" t="s">
        <v>416</v>
      </c>
      <c r="O26" s="266" t="s">
        <v>417</v>
      </c>
      <c r="P26" s="110" t="s">
        <v>418</v>
      </c>
      <c r="Q26" s="264" t="s">
        <v>419</v>
      </c>
      <c r="R26" s="264"/>
      <c r="AA26" s="71" t="e">
        <f>IF(OR(J26="Fail",ISBLANK(J26)),INDEX('Issue Code Table'!C:C,MATCH(O:O,'Issue Code Table'!A:A,0)),IF(N26="Critical",6,IF(N26="Significant",5,IF(N26="Moderate",3,2))))</f>
        <v>#N/A</v>
      </c>
    </row>
    <row r="27" spans="1:27" ht="153" customHeight="1" x14ac:dyDescent="0.25">
      <c r="A27" s="264" t="s">
        <v>420</v>
      </c>
      <c r="B27" s="110" t="s">
        <v>421</v>
      </c>
      <c r="C27" s="264" t="s">
        <v>422</v>
      </c>
      <c r="D27" s="264" t="s">
        <v>221</v>
      </c>
      <c r="E27" s="264" t="s">
        <v>262</v>
      </c>
      <c r="F27" s="272" t="s">
        <v>423</v>
      </c>
      <c r="G27" s="264" t="s">
        <v>424</v>
      </c>
      <c r="H27" s="264" t="s">
        <v>425</v>
      </c>
      <c r="I27" s="264"/>
      <c r="J27" s="265"/>
      <c r="K27" s="264"/>
      <c r="L27" s="264" t="s">
        <v>426</v>
      </c>
      <c r="M27" s="264"/>
      <c r="N27" s="266" t="s">
        <v>202</v>
      </c>
      <c r="O27" s="266" t="s">
        <v>427</v>
      </c>
      <c r="P27" s="110" t="s">
        <v>428</v>
      </c>
      <c r="Q27" s="264" t="s">
        <v>429</v>
      </c>
      <c r="R27" s="264"/>
      <c r="AA27" s="71">
        <f>IF(OR(J27="Fail",ISBLANK(J27)),INDEX('Issue Code Table'!C:C,MATCH(O:O,'Issue Code Table'!A:A,0)),IF(N27="Critical",6,IF(N27="Significant",5,IF(N27="Moderate",3,2))))</f>
        <v>4</v>
      </c>
    </row>
    <row r="28" spans="1:27" ht="153" customHeight="1" x14ac:dyDescent="0.25">
      <c r="A28" s="264" t="s">
        <v>430</v>
      </c>
      <c r="B28" s="271" t="s">
        <v>431</v>
      </c>
      <c r="C28" s="264" t="s">
        <v>432</v>
      </c>
      <c r="D28" s="264" t="s">
        <v>221</v>
      </c>
      <c r="E28" s="264" t="s">
        <v>262</v>
      </c>
      <c r="F28" s="272" t="s">
        <v>433</v>
      </c>
      <c r="G28" s="264" t="s">
        <v>434</v>
      </c>
      <c r="H28" s="264" t="s">
        <v>435</v>
      </c>
      <c r="I28" s="264"/>
      <c r="J28" s="265"/>
      <c r="K28" s="264"/>
      <c r="L28" s="264" t="s">
        <v>436</v>
      </c>
      <c r="M28" s="264"/>
      <c r="N28" s="61" t="s">
        <v>202</v>
      </c>
      <c r="O28" s="61" t="s">
        <v>437</v>
      </c>
      <c r="P28" s="62" t="s">
        <v>438</v>
      </c>
      <c r="Q28" s="264" t="s">
        <v>439</v>
      </c>
      <c r="R28" s="264"/>
      <c r="AA28" s="71">
        <f>IF(OR(J28="Fail",ISBLANK(J28)),INDEX('Issue Code Table'!C:C,MATCH(O:O,'Issue Code Table'!A:A,0)),IF(N28="Critical",6,IF(N28="Significant",5,IF(N28="Moderate",3,2))))</f>
        <v>4</v>
      </c>
    </row>
    <row r="29" spans="1:27" ht="139.5" customHeight="1" x14ac:dyDescent="0.25">
      <c r="A29" s="264" t="s">
        <v>440</v>
      </c>
      <c r="B29" s="271" t="s">
        <v>183</v>
      </c>
      <c r="C29" s="264" t="s">
        <v>184</v>
      </c>
      <c r="D29" s="264" t="s">
        <v>221</v>
      </c>
      <c r="E29" s="264" t="s">
        <v>262</v>
      </c>
      <c r="F29" s="272" t="s">
        <v>441</v>
      </c>
      <c r="G29" s="273" t="s">
        <v>442</v>
      </c>
      <c r="H29" s="264" t="s">
        <v>443</v>
      </c>
      <c r="I29" s="264"/>
      <c r="J29" s="265"/>
      <c r="K29" s="264"/>
      <c r="L29" s="264" t="s">
        <v>444</v>
      </c>
      <c r="M29" s="264"/>
      <c r="N29" s="266" t="s">
        <v>213</v>
      </c>
      <c r="O29" s="266" t="s">
        <v>445</v>
      </c>
      <c r="P29" s="110" t="s">
        <v>446</v>
      </c>
      <c r="Q29" s="264" t="s">
        <v>447</v>
      </c>
      <c r="R29" s="264" t="s">
        <v>448</v>
      </c>
      <c r="AA29" s="71" t="e">
        <f>IF(OR(J29="Fail",ISBLANK(J29)),INDEX('Issue Code Table'!C:C,MATCH(O:O,'Issue Code Table'!A:A,0)),IF(N29="Critical",6,IF(N29="Significant",5,IF(N29="Moderate",3,2))))</f>
        <v>#N/A</v>
      </c>
    </row>
    <row r="30" spans="1:27" ht="215.25" customHeight="1" x14ac:dyDescent="0.25">
      <c r="A30" s="264" t="s">
        <v>449</v>
      </c>
      <c r="B30" s="264" t="s">
        <v>450</v>
      </c>
      <c r="C30" s="264" t="s">
        <v>451</v>
      </c>
      <c r="D30" s="264" t="s">
        <v>221</v>
      </c>
      <c r="E30" s="264" t="s">
        <v>171</v>
      </c>
      <c r="F30" s="264" t="s">
        <v>452</v>
      </c>
      <c r="G30" s="264" t="s">
        <v>453</v>
      </c>
      <c r="H30" s="264" t="s">
        <v>454</v>
      </c>
      <c r="I30" s="264"/>
      <c r="J30" s="265"/>
      <c r="K30" s="264"/>
      <c r="L30" s="264" t="s">
        <v>455</v>
      </c>
      <c r="M30" s="264"/>
      <c r="N30" s="266" t="s">
        <v>213</v>
      </c>
      <c r="O30" s="266" t="s">
        <v>456</v>
      </c>
      <c r="P30" s="110" t="s">
        <v>457</v>
      </c>
      <c r="Q30" s="264" t="s">
        <v>458</v>
      </c>
      <c r="R30" s="264" t="s">
        <v>459</v>
      </c>
      <c r="AA30" s="71">
        <f>IF(OR(J30="Fail",ISBLANK(J30)),INDEX('Issue Code Table'!C:C,MATCH(O:O,'Issue Code Table'!A:A,0)),IF(N30="Critical",6,IF(N30="Significant",5,IF(N30="Moderate",3,2))))</f>
        <v>6</v>
      </c>
    </row>
    <row r="31" spans="1:27" ht="255.75" customHeight="1" x14ac:dyDescent="0.25">
      <c r="A31" s="264" t="s">
        <v>460</v>
      </c>
      <c r="B31" s="271" t="s">
        <v>461</v>
      </c>
      <c r="C31" s="264" t="s">
        <v>462</v>
      </c>
      <c r="D31" s="264" t="s">
        <v>221</v>
      </c>
      <c r="E31" s="264" t="s">
        <v>262</v>
      </c>
      <c r="F31" s="272" t="s">
        <v>463</v>
      </c>
      <c r="G31" s="264" t="s">
        <v>464</v>
      </c>
      <c r="H31" s="264" t="s">
        <v>465</v>
      </c>
      <c r="I31" s="264"/>
      <c r="J31" s="265"/>
      <c r="K31" s="264"/>
      <c r="L31" s="264" t="s">
        <v>466</v>
      </c>
      <c r="M31" s="264"/>
      <c r="N31" s="266" t="s">
        <v>202</v>
      </c>
      <c r="O31" s="266" t="s">
        <v>467</v>
      </c>
      <c r="P31" s="110" t="s">
        <v>468</v>
      </c>
      <c r="Q31" s="264" t="s">
        <v>469</v>
      </c>
      <c r="R31" s="264"/>
      <c r="AA31" s="71">
        <f>IF(OR(J31="Fail",ISBLANK(J31)),INDEX('Issue Code Table'!C:C,MATCH(O:O,'Issue Code Table'!A:A,0)),IF(N31="Critical",6,IF(N31="Significant",5,IF(N31="Moderate",3,2))))</f>
        <v>4</v>
      </c>
    </row>
    <row r="32" spans="1:27" ht="146.25" customHeight="1" x14ac:dyDescent="0.25">
      <c r="A32" s="264" t="s">
        <v>470</v>
      </c>
      <c r="B32" s="264" t="s">
        <v>471</v>
      </c>
      <c r="C32" s="264" t="s">
        <v>472</v>
      </c>
      <c r="D32" s="264" t="s">
        <v>221</v>
      </c>
      <c r="E32" s="264" t="s">
        <v>262</v>
      </c>
      <c r="F32" s="264" t="s">
        <v>473</v>
      </c>
      <c r="G32" s="264" t="s">
        <v>474</v>
      </c>
      <c r="H32" s="264" t="s">
        <v>475</v>
      </c>
      <c r="I32" s="264"/>
      <c r="J32" s="265"/>
      <c r="K32" s="264"/>
      <c r="L32" s="264" t="s">
        <v>476</v>
      </c>
      <c r="M32" s="264"/>
      <c r="N32" s="266" t="s">
        <v>202</v>
      </c>
      <c r="O32" s="266" t="s">
        <v>477</v>
      </c>
      <c r="P32" s="110" t="s">
        <v>478</v>
      </c>
      <c r="Q32" s="264" t="s">
        <v>479</v>
      </c>
      <c r="R32" s="264"/>
      <c r="AA32" s="71" t="e">
        <f>IF(OR(J32="Fail",ISBLANK(J32)),INDEX('Issue Code Table'!C:C,MATCH(O:O,'Issue Code Table'!A:A,0)),IF(N32="Critical",6,IF(N32="Significant",5,IF(N32="Moderate",3,2))))</f>
        <v>#N/A</v>
      </c>
    </row>
    <row r="33" spans="1:27" ht="201.75" customHeight="1" x14ac:dyDescent="0.25">
      <c r="A33" s="264" t="s">
        <v>480</v>
      </c>
      <c r="B33" s="271" t="s">
        <v>481</v>
      </c>
      <c r="C33" s="264" t="s">
        <v>482</v>
      </c>
      <c r="D33" s="264" t="s">
        <v>221</v>
      </c>
      <c r="E33" s="264" t="s">
        <v>262</v>
      </c>
      <c r="F33" s="272" t="s">
        <v>483</v>
      </c>
      <c r="G33" s="273" t="s">
        <v>484</v>
      </c>
      <c r="H33" s="264" t="s">
        <v>485</v>
      </c>
      <c r="I33" s="264"/>
      <c r="J33" s="265"/>
      <c r="K33" s="264"/>
      <c r="L33" s="264" t="s">
        <v>476</v>
      </c>
      <c r="M33" s="264"/>
      <c r="N33" s="266" t="s">
        <v>202</v>
      </c>
      <c r="O33" s="266" t="s">
        <v>486</v>
      </c>
      <c r="P33" s="110" t="s">
        <v>487</v>
      </c>
      <c r="Q33" s="264" t="s">
        <v>488</v>
      </c>
      <c r="R33" s="264"/>
      <c r="AA33" s="71">
        <f>IF(OR(J33="Fail",ISBLANK(J33)),INDEX('Issue Code Table'!C:C,MATCH(O:O,'Issue Code Table'!A:A,0)),IF(N33="Critical",6,IF(N33="Significant",5,IF(N33="Moderate",3,2))))</f>
        <v>4</v>
      </c>
    </row>
    <row r="34" spans="1:27" ht="132" customHeight="1" x14ac:dyDescent="0.25">
      <c r="A34" s="264" t="s">
        <v>489</v>
      </c>
      <c r="B34" s="271" t="s">
        <v>490</v>
      </c>
      <c r="C34" s="264" t="s">
        <v>491</v>
      </c>
      <c r="D34" s="264" t="s">
        <v>221</v>
      </c>
      <c r="E34" s="264" t="s">
        <v>262</v>
      </c>
      <c r="F34" s="272" t="s">
        <v>492</v>
      </c>
      <c r="G34" s="264" t="s">
        <v>493</v>
      </c>
      <c r="H34" s="264" t="s">
        <v>494</v>
      </c>
      <c r="I34" s="264"/>
      <c r="J34" s="265"/>
      <c r="K34" s="264"/>
      <c r="L34" s="264" t="s">
        <v>495</v>
      </c>
      <c r="M34" s="264"/>
      <c r="N34" s="266" t="s">
        <v>202</v>
      </c>
      <c r="O34" s="266" t="s">
        <v>496</v>
      </c>
      <c r="P34" s="110" t="s">
        <v>497</v>
      </c>
      <c r="Q34" s="264" t="s">
        <v>498</v>
      </c>
      <c r="R34" s="264"/>
      <c r="AA34" s="71">
        <f>IF(OR(J34="Fail",ISBLANK(J34)),INDEX('Issue Code Table'!C:C,MATCH(O:O,'Issue Code Table'!A:A,0)),IF(N34="Critical",6,IF(N34="Significant",5,IF(N34="Moderate",3,2))))</f>
        <v>2</v>
      </c>
    </row>
    <row r="35" spans="1:27" ht="84.75" customHeight="1" x14ac:dyDescent="0.25">
      <c r="A35" s="264" t="s">
        <v>499</v>
      </c>
      <c r="B35" s="271" t="s">
        <v>500</v>
      </c>
      <c r="C35" s="264" t="s">
        <v>501</v>
      </c>
      <c r="D35" s="264" t="s">
        <v>170</v>
      </c>
      <c r="E35" s="264" t="s">
        <v>262</v>
      </c>
      <c r="F35" s="272" t="s">
        <v>502</v>
      </c>
      <c r="G35" s="264" t="s">
        <v>503</v>
      </c>
      <c r="H35" s="264" t="s">
        <v>504</v>
      </c>
      <c r="I35" s="264"/>
      <c r="J35" s="265"/>
      <c r="K35" s="264"/>
      <c r="L35" s="264" t="s">
        <v>505</v>
      </c>
      <c r="M35" s="264"/>
      <c r="N35" s="266" t="s">
        <v>213</v>
      </c>
      <c r="O35" s="266" t="s">
        <v>506</v>
      </c>
      <c r="P35" s="110" t="s">
        <v>507</v>
      </c>
      <c r="Q35" s="264" t="s">
        <v>508</v>
      </c>
      <c r="R35" s="264" t="s">
        <v>509</v>
      </c>
      <c r="AA35" s="71" t="e">
        <f>IF(OR(J35="Fail",ISBLANK(J35)),INDEX('Issue Code Table'!C:C,MATCH(O:O,'Issue Code Table'!A:A,0)),IF(N35="Critical",6,IF(N35="Significant",5,IF(N35="Moderate",3,2))))</f>
        <v>#N/A</v>
      </c>
    </row>
    <row r="36" spans="1:27" ht="93" customHeight="1" x14ac:dyDescent="0.25">
      <c r="A36" s="264" t="s">
        <v>510</v>
      </c>
      <c r="B36" s="271" t="s">
        <v>511</v>
      </c>
      <c r="C36" s="264" t="s">
        <v>512</v>
      </c>
      <c r="D36" s="264" t="s">
        <v>221</v>
      </c>
      <c r="E36" s="264" t="s">
        <v>262</v>
      </c>
      <c r="F36" s="272" t="s">
        <v>513</v>
      </c>
      <c r="G36" s="61" t="s">
        <v>514</v>
      </c>
      <c r="H36" s="61" t="s">
        <v>515</v>
      </c>
      <c r="I36" s="264"/>
      <c r="J36" s="265"/>
      <c r="K36" s="264"/>
      <c r="L36" s="264" t="s">
        <v>516</v>
      </c>
      <c r="M36" s="264"/>
      <c r="N36" s="266" t="s">
        <v>416</v>
      </c>
      <c r="O36" s="266" t="s">
        <v>467</v>
      </c>
      <c r="P36" s="110" t="s">
        <v>468</v>
      </c>
      <c r="Q36" s="264" t="s">
        <v>517</v>
      </c>
      <c r="R36" s="264"/>
      <c r="AA36" s="71">
        <f>IF(OR(J36="Fail",ISBLANK(J36)),INDEX('Issue Code Table'!C:C,MATCH(O:O,'Issue Code Table'!A:A,0)),IF(N36="Critical",6,IF(N36="Significant",5,IF(N36="Moderate",3,2))))</f>
        <v>4</v>
      </c>
    </row>
    <row r="37" spans="1:27" ht="105" customHeight="1" x14ac:dyDescent="0.25">
      <c r="A37" s="264" t="s">
        <v>518</v>
      </c>
      <c r="B37" s="271" t="s">
        <v>519</v>
      </c>
      <c r="C37" s="264" t="s">
        <v>520</v>
      </c>
      <c r="D37" s="264" t="s">
        <v>185</v>
      </c>
      <c r="E37" s="264" t="s">
        <v>262</v>
      </c>
      <c r="F37" s="272" t="s">
        <v>521</v>
      </c>
      <c r="G37" s="274" t="s">
        <v>522</v>
      </c>
      <c r="H37" s="274" t="s">
        <v>523</v>
      </c>
      <c r="I37" s="264"/>
      <c r="J37" s="265"/>
      <c r="K37" s="264"/>
      <c r="L37" s="264" t="s">
        <v>524</v>
      </c>
      <c r="M37" s="264"/>
      <c r="N37" s="266" t="s">
        <v>202</v>
      </c>
      <c r="O37" s="266" t="s">
        <v>525</v>
      </c>
      <c r="P37" s="110" t="s">
        <v>526</v>
      </c>
      <c r="Q37" s="264" t="s">
        <v>527</v>
      </c>
      <c r="R37" s="264"/>
      <c r="AA37" s="71">
        <f>IF(OR(J37="Fail",ISBLANK(J37)),INDEX('Issue Code Table'!C:C,MATCH(O:O,'Issue Code Table'!A:A,0)),IF(N37="Critical",6,IF(N37="Significant",5,IF(N37="Moderate",3,2))))</f>
        <v>4</v>
      </c>
    </row>
    <row r="38" spans="1:27" ht="204" customHeight="1" x14ac:dyDescent="0.25">
      <c r="A38" s="264" t="s">
        <v>528</v>
      </c>
      <c r="B38" s="264" t="s">
        <v>529</v>
      </c>
      <c r="C38" s="264" t="s">
        <v>530</v>
      </c>
      <c r="D38" s="264" t="s">
        <v>221</v>
      </c>
      <c r="E38" s="264" t="s">
        <v>262</v>
      </c>
      <c r="F38" s="264" t="s">
        <v>531</v>
      </c>
      <c r="G38" s="264" t="s">
        <v>532</v>
      </c>
      <c r="H38" s="264" t="s">
        <v>533</v>
      </c>
      <c r="I38" s="264"/>
      <c r="J38" s="265"/>
      <c r="K38" s="264"/>
      <c r="L38" s="264" t="s">
        <v>534</v>
      </c>
      <c r="M38" s="264" t="s">
        <v>535</v>
      </c>
      <c r="N38" s="266" t="s">
        <v>213</v>
      </c>
      <c r="O38" s="266" t="s">
        <v>536</v>
      </c>
      <c r="P38" s="110" t="s">
        <v>537</v>
      </c>
      <c r="Q38" s="264" t="s">
        <v>538</v>
      </c>
      <c r="R38" s="264" t="s">
        <v>539</v>
      </c>
      <c r="AA38" s="71" t="e">
        <f>IF(OR(J38="Fail",ISBLANK(J38)),INDEX('Issue Code Table'!C:C,MATCH(O:O,'Issue Code Table'!A:A,0)),IF(N38="Critical",6,IF(N38="Significant",5,IF(N38="Moderate",3,2))))</f>
        <v>#N/A</v>
      </c>
    </row>
    <row r="39" spans="1:27" ht="330.75" customHeight="1" x14ac:dyDescent="0.25">
      <c r="A39" s="264" t="s">
        <v>540</v>
      </c>
      <c r="B39" s="264" t="s">
        <v>541</v>
      </c>
      <c r="C39" s="264" t="s">
        <v>542</v>
      </c>
      <c r="D39" s="264" t="s">
        <v>170</v>
      </c>
      <c r="E39" s="264" t="s">
        <v>262</v>
      </c>
      <c r="F39" s="264" t="s">
        <v>543</v>
      </c>
      <c r="G39" s="264" t="s">
        <v>544</v>
      </c>
      <c r="H39" s="264" t="s">
        <v>545</v>
      </c>
      <c r="I39" s="264"/>
      <c r="J39" s="265"/>
      <c r="K39" s="264"/>
      <c r="L39" s="264" t="s">
        <v>546</v>
      </c>
      <c r="M39" s="264"/>
      <c r="N39" s="266" t="s">
        <v>213</v>
      </c>
      <c r="O39" s="266" t="s">
        <v>536</v>
      </c>
      <c r="P39" s="110" t="s">
        <v>537</v>
      </c>
      <c r="Q39" s="264" t="s">
        <v>547</v>
      </c>
      <c r="R39" s="264" t="s">
        <v>548</v>
      </c>
      <c r="AA39" s="71" t="e">
        <f>IF(OR(J39="Fail",ISBLANK(J39)),INDEX('Issue Code Table'!C:C,MATCH(O:O,'Issue Code Table'!A:A,0)),IF(N39="Critical",6,IF(N39="Significant",5,IF(N39="Moderate",3,2))))</f>
        <v>#N/A</v>
      </c>
    </row>
    <row r="40" spans="1:27" x14ac:dyDescent="0.25">
      <c r="A40" s="72"/>
      <c r="B40" s="275"/>
      <c r="C40" s="73"/>
      <c r="D40" s="72"/>
      <c r="E40" s="72"/>
      <c r="F40" s="72"/>
      <c r="G40" s="72"/>
      <c r="H40" s="72"/>
      <c r="I40" s="72"/>
      <c r="J40" s="72"/>
      <c r="K40" s="72"/>
      <c r="L40" s="164"/>
      <c r="M40" s="72"/>
      <c r="N40" s="72"/>
      <c r="O40" s="74"/>
      <c r="P40" s="74"/>
      <c r="Q40" s="74"/>
      <c r="R40" s="74"/>
      <c r="AA40" s="72"/>
    </row>
    <row r="41" spans="1:27" hidden="1" x14ac:dyDescent="0.25">
      <c r="L41" s="165"/>
    </row>
    <row r="42" spans="1:27" hidden="1" x14ac:dyDescent="0.25">
      <c r="L42" s="165"/>
    </row>
    <row r="43" spans="1:27" hidden="1" x14ac:dyDescent="0.25">
      <c r="I43" t="s">
        <v>549</v>
      </c>
      <c r="L43" s="165"/>
    </row>
    <row r="44" spans="1:27" hidden="1" x14ac:dyDescent="0.25">
      <c r="I44" t="s">
        <v>56</v>
      </c>
      <c r="L44" s="165"/>
    </row>
    <row r="45" spans="1:27" hidden="1" x14ac:dyDescent="0.25">
      <c r="I45" t="s">
        <v>57</v>
      </c>
      <c r="L45" s="165"/>
    </row>
    <row r="46" spans="1:27" hidden="1" x14ac:dyDescent="0.25">
      <c r="I46" s="35" t="s">
        <v>45</v>
      </c>
      <c r="L46" s="165"/>
    </row>
    <row r="47" spans="1:27" hidden="1" x14ac:dyDescent="0.25">
      <c r="I47" s="35" t="s">
        <v>550</v>
      </c>
      <c r="L47" s="165"/>
    </row>
    <row r="48" spans="1:27" hidden="1" x14ac:dyDescent="0.25">
      <c r="I48" t="s">
        <v>551</v>
      </c>
      <c r="L48" s="168"/>
    </row>
    <row r="49" spans="9:12" hidden="1" x14ac:dyDescent="0.25">
      <c r="I49" t="s">
        <v>552</v>
      </c>
      <c r="L49" s="165"/>
    </row>
    <row r="50" spans="9:12" hidden="1" x14ac:dyDescent="0.25">
      <c r="I50" t="s">
        <v>553</v>
      </c>
      <c r="L50" s="165"/>
    </row>
    <row r="51" spans="9:12" hidden="1" x14ac:dyDescent="0.25">
      <c r="I51" t="s">
        <v>185</v>
      </c>
      <c r="L51" s="165"/>
    </row>
    <row r="52" spans="9:12" hidden="1" x14ac:dyDescent="0.25">
      <c r="I52" t="s">
        <v>221</v>
      </c>
      <c r="L52" s="168"/>
    </row>
    <row r="53" spans="9:12" hidden="1" x14ac:dyDescent="0.25">
      <c r="L53" s="165"/>
    </row>
    <row r="54" spans="9:12" hidden="1" x14ac:dyDescent="0.25">
      <c r="I54" s="75" t="s">
        <v>554</v>
      </c>
      <c r="L54" s="165"/>
    </row>
    <row r="55" spans="9:12" hidden="1" x14ac:dyDescent="0.25">
      <c r="I55" s="43" t="s">
        <v>177</v>
      </c>
      <c r="L55" s="165"/>
    </row>
    <row r="56" spans="9:12" hidden="1" x14ac:dyDescent="0.25">
      <c r="I56" s="75" t="s">
        <v>213</v>
      </c>
      <c r="L56" s="165"/>
    </row>
    <row r="57" spans="9:12" hidden="1" x14ac:dyDescent="0.25">
      <c r="I57" s="75" t="s">
        <v>202</v>
      </c>
      <c r="L57" s="165"/>
    </row>
    <row r="58" spans="9:12" hidden="1" x14ac:dyDescent="0.25">
      <c r="I58" s="75" t="s">
        <v>416</v>
      </c>
      <c r="L58" s="165"/>
    </row>
    <row r="59" spans="9:12" hidden="1" x14ac:dyDescent="0.25">
      <c r="L59" s="165"/>
    </row>
    <row r="60" spans="9:12" hidden="1" x14ac:dyDescent="0.25">
      <c r="L60" s="165"/>
    </row>
    <row r="61" spans="9:12" ht="17.149999999999999" hidden="1" customHeight="1" x14ac:dyDescent="0.25">
      <c r="L61" s="165"/>
    </row>
    <row r="62" spans="9:12" ht="15" customHeight="1" x14ac:dyDescent="0.25">
      <c r="L62" s="165"/>
    </row>
    <row r="63" spans="9:12" x14ac:dyDescent="0.25">
      <c r="L63" s="165"/>
    </row>
    <row r="64" spans="9:12" x14ac:dyDescent="0.25">
      <c r="L64" s="165"/>
    </row>
    <row r="65" spans="12:12" x14ac:dyDescent="0.25">
      <c r="L65" s="165"/>
    </row>
    <row r="66" spans="12:12" x14ac:dyDescent="0.25">
      <c r="L66" s="165"/>
    </row>
    <row r="67" spans="12:12" x14ac:dyDescent="0.25">
      <c r="L67" s="166"/>
    </row>
    <row r="68" spans="12:12" x14ac:dyDescent="0.25">
      <c r="L68" s="165"/>
    </row>
    <row r="69" spans="12:12" x14ac:dyDescent="0.25">
      <c r="L69" s="165"/>
    </row>
    <row r="70" spans="12:12" x14ac:dyDescent="0.25">
      <c r="L70" s="165"/>
    </row>
    <row r="71" spans="12:12" x14ac:dyDescent="0.25">
      <c r="L71" s="165"/>
    </row>
    <row r="72" spans="12:12" x14ac:dyDescent="0.25">
      <c r="L72" s="165"/>
    </row>
    <row r="73" spans="12:12" x14ac:dyDescent="0.25">
      <c r="L73" s="165"/>
    </row>
    <row r="74" spans="12:12" x14ac:dyDescent="0.25">
      <c r="L74" s="165"/>
    </row>
    <row r="75" spans="12:12" x14ac:dyDescent="0.25">
      <c r="L75" s="165"/>
    </row>
    <row r="76" spans="12:12" x14ac:dyDescent="0.25">
      <c r="L76" s="165"/>
    </row>
    <row r="77" spans="12:12" x14ac:dyDescent="0.25">
      <c r="L77" s="165"/>
    </row>
    <row r="78" spans="12:12" x14ac:dyDescent="0.25">
      <c r="L78" s="165"/>
    </row>
    <row r="79" spans="12:12" x14ac:dyDescent="0.25">
      <c r="L79" s="165"/>
    </row>
    <row r="80" spans="12:12" x14ac:dyDescent="0.25">
      <c r="L80" s="165"/>
    </row>
    <row r="81" spans="12:12" x14ac:dyDescent="0.25">
      <c r="L81" s="165"/>
    </row>
    <row r="82" spans="12:12" x14ac:dyDescent="0.25">
      <c r="L82" s="165"/>
    </row>
    <row r="83" spans="12:12" x14ac:dyDescent="0.25">
      <c r="L83" s="165"/>
    </row>
    <row r="84" spans="12:12" x14ac:dyDescent="0.25">
      <c r="L84" s="165"/>
    </row>
    <row r="85" spans="12:12" x14ac:dyDescent="0.25">
      <c r="L85" s="165"/>
    </row>
    <row r="86" spans="12:12" x14ac:dyDescent="0.25">
      <c r="L86" s="165"/>
    </row>
    <row r="87" spans="12:12" x14ac:dyDescent="0.25">
      <c r="L87" s="165"/>
    </row>
    <row r="88" spans="12:12" x14ac:dyDescent="0.25">
      <c r="L88" s="165"/>
    </row>
    <row r="89" spans="12:12" x14ac:dyDescent="0.25">
      <c r="L89" s="165"/>
    </row>
    <row r="90" spans="12:12" x14ac:dyDescent="0.25">
      <c r="L90" s="165"/>
    </row>
    <row r="91" spans="12:12" x14ac:dyDescent="0.25">
      <c r="L91" s="165"/>
    </row>
    <row r="92" spans="12:12" x14ac:dyDescent="0.25">
      <c r="L92" s="165"/>
    </row>
    <row r="93" spans="12:12" x14ac:dyDescent="0.25">
      <c r="L93" s="165"/>
    </row>
    <row r="94" spans="12:12" x14ac:dyDescent="0.25">
      <c r="L94" s="165"/>
    </row>
    <row r="95" spans="12:12" x14ac:dyDescent="0.25">
      <c r="L95" s="165"/>
    </row>
    <row r="96" spans="12:12" x14ac:dyDescent="0.25">
      <c r="L96" s="165"/>
    </row>
    <row r="97" spans="12:12" x14ac:dyDescent="0.25">
      <c r="L97" s="165"/>
    </row>
    <row r="98" spans="12:12" x14ac:dyDescent="0.25">
      <c r="L98" s="165"/>
    </row>
    <row r="99" spans="12:12" x14ac:dyDescent="0.25">
      <c r="L99" s="165"/>
    </row>
  </sheetData>
  <sheetProtection sort="0" autoFilter="0"/>
  <protectedRanges>
    <protectedRange password="E1A2" sqref="O2:O3 O18:O24 O5:O16" name="Range1"/>
    <protectedRange password="E1A2" sqref="AA2:AA39" name="Range1_1"/>
    <protectedRange password="E1A2" sqref="O17" name="Range1_4_1"/>
    <protectedRange password="E1A2" sqref="P2" name="Range1_5_1"/>
    <protectedRange password="E1A2" sqref="Q2" name="Range1_14"/>
  </protectedRanges>
  <autoFilter ref="A2:R39" xr:uid="{00000000-0001-0000-0300-000000000000}"/>
  <conditionalFormatting sqref="K5:K27 K29:K38">
    <cfRule type="cellIs" dxfId="95" priority="50" stopIfTrue="1" operator="equal">
      <formula>"Pass"</formula>
    </cfRule>
    <cfRule type="cellIs" dxfId="94" priority="51" stopIfTrue="1" operator="equal">
      <formula>"Fail"</formula>
    </cfRule>
    <cfRule type="cellIs" dxfId="93" priority="52" stopIfTrue="1" operator="equal">
      <formula>"Info"</formula>
    </cfRule>
  </conditionalFormatting>
  <conditionalFormatting sqref="K39">
    <cfRule type="cellIs" dxfId="92" priority="47" stopIfTrue="1" operator="equal">
      <formula>"Pass"</formula>
    </cfRule>
    <cfRule type="cellIs" dxfId="91" priority="48" stopIfTrue="1" operator="equal">
      <formula>"Fail"</formula>
    </cfRule>
    <cfRule type="cellIs" dxfId="90" priority="49" stopIfTrue="1" operator="equal">
      <formula>"Info"</formula>
    </cfRule>
  </conditionalFormatting>
  <conditionalFormatting sqref="K3">
    <cfRule type="cellIs" dxfId="89" priority="44" stopIfTrue="1" operator="equal">
      <formula>"Pass"</formula>
    </cfRule>
    <cfRule type="cellIs" dxfId="88" priority="45" stopIfTrue="1" operator="equal">
      <formula>"Fail"</formula>
    </cfRule>
    <cfRule type="cellIs" dxfId="87" priority="46" stopIfTrue="1" operator="equal">
      <formula>"Info"</formula>
    </cfRule>
  </conditionalFormatting>
  <conditionalFormatting sqref="K4">
    <cfRule type="cellIs" dxfId="86" priority="29" stopIfTrue="1" operator="equal">
      <formula>"Pass"</formula>
    </cfRule>
    <cfRule type="cellIs" dxfId="85" priority="30" stopIfTrue="1" operator="equal">
      <formula>"Fail"</formula>
    </cfRule>
    <cfRule type="cellIs" dxfId="84" priority="31" stopIfTrue="1" operator="equal">
      <formula>"Info Needed"</formula>
    </cfRule>
  </conditionalFormatting>
  <conditionalFormatting sqref="K28">
    <cfRule type="cellIs" dxfId="83" priority="16" stopIfTrue="1" operator="equal">
      <formula>"Pass"</formula>
    </cfRule>
    <cfRule type="cellIs" dxfId="82" priority="17" stopIfTrue="1" operator="equal">
      <formula>"Fail"</formula>
    </cfRule>
    <cfRule type="cellIs" dxfId="81" priority="18" stopIfTrue="1" operator="equal">
      <formula>"Info"</formula>
    </cfRule>
  </conditionalFormatting>
  <conditionalFormatting sqref="J3:J39">
    <cfRule type="cellIs" dxfId="80" priority="5" stopIfTrue="1" operator="equal">
      <formula>"Pass"</formula>
    </cfRule>
    <cfRule type="cellIs" dxfId="79" priority="6" stopIfTrue="1" operator="equal">
      <formula>"Fail"</formula>
    </cfRule>
    <cfRule type="cellIs" dxfId="78" priority="7" stopIfTrue="1" operator="equal">
      <formula>"Info"</formula>
    </cfRule>
  </conditionalFormatting>
  <conditionalFormatting sqref="M4">
    <cfRule type="expression" dxfId="77" priority="70" stopIfTrue="1">
      <formula>ISERROR(AA4)</formula>
    </cfRule>
  </conditionalFormatting>
  <conditionalFormatting sqref="O3:O39">
    <cfRule type="expression" dxfId="76" priority="71" stopIfTrue="1">
      <formula>ISERROR(AA3)</formula>
    </cfRule>
  </conditionalFormatting>
  <dataValidations count="2">
    <dataValidation type="list" allowBlank="1" showInputMessage="1" showErrorMessage="1" sqref="N3:N39" xr:uid="{00000000-0002-0000-0300-000000000000}">
      <formula1>$I$55:$I$58</formula1>
    </dataValidation>
    <dataValidation type="list" allowBlank="1" showInputMessage="1" showErrorMessage="1" sqref="J3:J39" xr:uid="{00000000-0002-0000-0300-000001000000}">
      <formula1>$I$44:$I$47</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9455-04D1-41EF-97BD-BC8B4BBCD0AF}">
  <dimension ref="A1:AB253"/>
  <sheetViews>
    <sheetView zoomScaleNormal="100" workbookViewId="0">
      <selection activeCell="J5" sqref="J5"/>
    </sheetView>
  </sheetViews>
  <sheetFormatPr defaultColWidth="9.1796875" defaultRowHeight="12.5" x14ac:dyDescent="0.25"/>
  <cols>
    <col min="1" max="1" width="12.81640625" style="135" customWidth="1"/>
    <col min="2" max="2" width="9.1796875" style="135" customWidth="1"/>
    <col min="3" max="3" width="17.54296875" style="135" customWidth="1"/>
    <col min="4" max="4" width="15.7265625" style="135" customWidth="1"/>
    <col min="5" max="5" width="25.81640625" style="135" customWidth="1"/>
    <col min="6" max="6" width="39.1796875" style="135" customWidth="1"/>
    <col min="7" max="7" width="80.26953125" style="178" customWidth="1"/>
    <col min="8" max="8" width="22.26953125" style="135" customWidth="1"/>
    <col min="9" max="9" width="18.54296875" style="135" customWidth="1"/>
    <col min="10" max="10" width="14.54296875" style="135" customWidth="1"/>
    <col min="11" max="11" width="29.26953125" hidden="1" customWidth="1"/>
    <col min="12" max="12" width="16.1796875" style="135" customWidth="1"/>
    <col min="13" max="13" width="10.81640625" style="135" customWidth="1"/>
    <col min="14" max="14" width="20" style="135" customWidth="1"/>
    <col min="15" max="15" width="71.26953125" style="135" customWidth="1"/>
    <col min="16" max="16" width="2.26953125" style="149" customWidth="1"/>
    <col min="17" max="18" width="9.1796875" style="135" customWidth="1"/>
    <col min="19" max="19" width="44.1796875" style="178" customWidth="1"/>
    <col min="20" max="20" width="55.453125" style="178" customWidth="1"/>
    <col min="21" max="21" width="82.1796875" style="135" hidden="1" customWidth="1"/>
    <col min="22" max="22" width="27.81640625" style="135" hidden="1" customWidth="1"/>
    <col min="23" max="26" width="9.1796875" style="135"/>
    <col min="27" max="27" width="19.54296875" hidden="1" customWidth="1"/>
    <col min="29" max="16384" width="9.1796875" style="135"/>
  </cols>
  <sheetData>
    <row r="1" spans="1:27" s="178" customFormat="1" ht="13" x14ac:dyDescent="0.3">
      <c r="A1" s="121" t="s">
        <v>55</v>
      </c>
      <c r="B1" s="121"/>
      <c r="C1" s="121"/>
      <c r="D1" s="121"/>
      <c r="E1" s="121"/>
      <c r="F1" s="121"/>
      <c r="G1" s="121"/>
      <c r="H1" s="121"/>
      <c r="I1" s="121"/>
      <c r="J1" s="121"/>
      <c r="K1" s="122"/>
      <c r="L1" s="122"/>
      <c r="M1" s="122"/>
      <c r="N1" s="122"/>
      <c r="O1" s="122"/>
      <c r="P1" s="276"/>
      <c r="Q1" s="122"/>
      <c r="R1" s="122"/>
      <c r="S1" s="145"/>
      <c r="T1" s="145"/>
      <c r="U1" s="145"/>
      <c r="V1" s="145"/>
      <c r="W1" s="185"/>
      <c r="X1" s="185"/>
      <c r="Y1" s="185"/>
      <c r="Z1" s="185"/>
      <c r="AA1" s="260"/>
    </row>
    <row r="2" spans="1:27" s="134" customFormat="1" ht="31.5" customHeight="1" x14ac:dyDescent="0.25">
      <c r="A2" s="277" t="s">
        <v>555</v>
      </c>
      <c r="B2" s="277" t="s">
        <v>149</v>
      </c>
      <c r="C2" s="277" t="s">
        <v>150</v>
      </c>
      <c r="D2" s="277" t="s">
        <v>151</v>
      </c>
      <c r="E2" s="277" t="s">
        <v>556</v>
      </c>
      <c r="F2" s="277" t="s">
        <v>557</v>
      </c>
      <c r="G2" s="277" t="s">
        <v>154</v>
      </c>
      <c r="H2" s="277" t="s">
        <v>155</v>
      </c>
      <c r="I2" s="277" t="s">
        <v>156</v>
      </c>
      <c r="J2" s="277" t="s">
        <v>157</v>
      </c>
      <c r="K2" s="278" t="s">
        <v>159</v>
      </c>
      <c r="L2" s="277" t="s">
        <v>558</v>
      </c>
      <c r="M2" s="277" t="s">
        <v>559</v>
      </c>
      <c r="N2" s="277" t="s">
        <v>560</v>
      </c>
      <c r="O2" s="277" t="s">
        <v>162</v>
      </c>
      <c r="P2" s="146"/>
      <c r="Q2" s="277" t="s">
        <v>561</v>
      </c>
      <c r="R2" s="277" t="s">
        <v>562</v>
      </c>
      <c r="S2" s="277" t="s">
        <v>563</v>
      </c>
      <c r="T2" s="277" t="s">
        <v>564</v>
      </c>
      <c r="U2" s="161" t="s">
        <v>164</v>
      </c>
      <c r="V2" s="162" t="s">
        <v>165</v>
      </c>
      <c r="AA2" s="42" t="s">
        <v>166</v>
      </c>
    </row>
    <row r="3" spans="1:27" ht="147.75" customHeight="1" x14ac:dyDescent="0.25">
      <c r="A3" s="61" t="s">
        <v>565</v>
      </c>
      <c r="B3" s="110" t="s">
        <v>566</v>
      </c>
      <c r="C3" s="110" t="s">
        <v>567</v>
      </c>
      <c r="D3" s="144" t="s">
        <v>553</v>
      </c>
      <c r="E3" s="144" t="s">
        <v>568</v>
      </c>
      <c r="F3" s="64" t="s">
        <v>569</v>
      </c>
      <c r="G3" s="63" t="s">
        <v>570</v>
      </c>
      <c r="H3" s="123" t="s">
        <v>571</v>
      </c>
      <c r="I3" s="125"/>
      <c r="J3" s="126"/>
      <c r="K3" s="123" t="s">
        <v>572</v>
      </c>
      <c r="L3" s="124"/>
      <c r="M3" s="124" t="s">
        <v>416</v>
      </c>
      <c r="N3" s="124" t="s">
        <v>573</v>
      </c>
      <c r="O3" s="124" t="s">
        <v>574</v>
      </c>
      <c r="P3" s="147"/>
      <c r="Q3" s="126" t="s">
        <v>575</v>
      </c>
      <c r="R3" s="126" t="s">
        <v>576</v>
      </c>
      <c r="S3" s="132" t="s">
        <v>577</v>
      </c>
      <c r="T3" s="132" t="s">
        <v>578</v>
      </c>
      <c r="U3" s="129" t="s">
        <v>579</v>
      </c>
      <c r="V3" s="129"/>
      <c r="AA3" s="71">
        <f>IF(OR(J3="Fail",ISBLANK(J3)),INDEX('Issue Code Table'!C:C,MATCH(N:N,'Issue Code Table'!A:A,0)),IF(M3="Critical",6,IF(M3="Significant",5,IF(M3="Moderate",3,2))))</f>
        <v>2</v>
      </c>
    </row>
    <row r="4" spans="1:27" ht="134.15" customHeight="1" x14ac:dyDescent="0.25">
      <c r="A4" s="61" t="s">
        <v>580</v>
      </c>
      <c r="B4" s="110" t="s">
        <v>566</v>
      </c>
      <c r="C4" s="110" t="s">
        <v>567</v>
      </c>
      <c r="D4" s="144" t="s">
        <v>553</v>
      </c>
      <c r="E4" s="144" t="s">
        <v>581</v>
      </c>
      <c r="F4" s="64" t="s">
        <v>582</v>
      </c>
      <c r="G4" s="63" t="s">
        <v>583</v>
      </c>
      <c r="H4" s="123" t="s">
        <v>584</v>
      </c>
      <c r="I4" s="125"/>
      <c r="J4" s="126"/>
      <c r="K4" s="123" t="s">
        <v>585</v>
      </c>
      <c r="L4" s="124"/>
      <c r="M4" s="124" t="s">
        <v>202</v>
      </c>
      <c r="N4" s="124" t="s">
        <v>586</v>
      </c>
      <c r="O4" s="124" t="s">
        <v>587</v>
      </c>
      <c r="P4" s="147"/>
      <c r="Q4" s="126" t="s">
        <v>575</v>
      </c>
      <c r="R4" s="126" t="s">
        <v>588</v>
      </c>
      <c r="S4" s="132" t="s">
        <v>589</v>
      </c>
      <c r="T4" s="132" t="s">
        <v>590</v>
      </c>
      <c r="U4" s="132" t="s">
        <v>591</v>
      </c>
      <c r="V4" s="132"/>
      <c r="AA4" s="71">
        <f>IF(OR(J4="Fail",ISBLANK(J4)),INDEX('Issue Code Table'!C:C,MATCH(N:N,'Issue Code Table'!A:A,0)),IF(M4="Critical",6,IF(M4="Significant",5,IF(M4="Moderate",3,2))))</f>
        <v>3</v>
      </c>
    </row>
    <row r="5" spans="1:27" ht="147.75" customHeight="1" x14ac:dyDescent="0.25">
      <c r="A5" s="61" t="s">
        <v>592</v>
      </c>
      <c r="B5" s="110" t="s">
        <v>566</v>
      </c>
      <c r="C5" s="110" t="s">
        <v>567</v>
      </c>
      <c r="D5" s="144" t="s">
        <v>553</v>
      </c>
      <c r="E5" s="144" t="s">
        <v>593</v>
      </c>
      <c r="F5" s="64" t="s">
        <v>594</v>
      </c>
      <c r="G5" s="63" t="s">
        <v>595</v>
      </c>
      <c r="H5" s="123" t="s">
        <v>596</v>
      </c>
      <c r="I5" s="125"/>
      <c r="J5" s="126"/>
      <c r="K5" s="123" t="s">
        <v>597</v>
      </c>
      <c r="L5" s="124"/>
      <c r="M5" s="124" t="s">
        <v>202</v>
      </c>
      <c r="N5" s="124" t="s">
        <v>598</v>
      </c>
      <c r="O5" s="124" t="s">
        <v>599</v>
      </c>
      <c r="P5" s="147"/>
      <c r="Q5" s="126" t="s">
        <v>575</v>
      </c>
      <c r="R5" s="126" t="s">
        <v>600</v>
      </c>
      <c r="S5" s="132" t="s">
        <v>601</v>
      </c>
      <c r="T5" s="132" t="s">
        <v>602</v>
      </c>
      <c r="U5" s="132" t="s">
        <v>603</v>
      </c>
      <c r="V5" s="132"/>
      <c r="AA5" s="71">
        <f>IF(OR(J5="Fail",ISBLANK(J5)),INDEX('Issue Code Table'!C:C,MATCH(N:N,'Issue Code Table'!A:A,0)),IF(M5="Critical",6,IF(M5="Significant",5,IF(M5="Moderate",3,2))))</f>
        <v>3</v>
      </c>
    </row>
    <row r="6" spans="1:27" ht="147.75" customHeight="1" x14ac:dyDescent="0.25">
      <c r="A6" s="61" t="s">
        <v>604</v>
      </c>
      <c r="B6" s="110" t="s">
        <v>388</v>
      </c>
      <c r="C6" s="158" t="s">
        <v>389</v>
      </c>
      <c r="D6" s="144" t="s">
        <v>553</v>
      </c>
      <c r="E6" s="144" t="s">
        <v>605</v>
      </c>
      <c r="F6" s="64" t="s">
        <v>606</v>
      </c>
      <c r="G6" s="63" t="s">
        <v>607</v>
      </c>
      <c r="H6" s="123" t="s">
        <v>608</v>
      </c>
      <c r="I6" s="125"/>
      <c r="J6" s="126"/>
      <c r="K6" s="123" t="s">
        <v>609</v>
      </c>
      <c r="L6" s="124"/>
      <c r="M6" s="124" t="s">
        <v>213</v>
      </c>
      <c r="N6" s="128" t="s">
        <v>610</v>
      </c>
      <c r="O6" s="129" t="s">
        <v>611</v>
      </c>
      <c r="P6" s="147"/>
      <c r="Q6" s="126" t="s">
        <v>575</v>
      </c>
      <c r="R6" s="126" t="s">
        <v>612</v>
      </c>
      <c r="S6" s="132" t="s">
        <v>613</v>
      </c>
      <c r="T6" s="132" t="s">
        <v>614</v>
      </c>
      <c r="U6" s="132" t="s">
        <v>615</v>
      </c>
      <c r="V6" s="132" t="s">
        <v>616</v>
      </c>
      <c r="AA6" s="71">
        <f>IF(OR(J6="Fail",ISBLANK(J6)),INDEX('Issue Code Table'!C:C,MATCH(N:N,'Issue Code Table'!A:A,0)),IF(M6="Critical",6,IF(M6="Significant",5,IF(M6="Moderate",3,2))))</f>
        <v>6</v>
      </c>
    </row>
    <row r="7" spans="1:27" ht="147.75" customHeight="1" x14ac:dyDescent="0.25">
      <c r="A7" s="61" t="s">
        <v>617</v>
      </c>
      <c r="B7" s="110" t="s">
        <v>282</v>
      </c>
      <c r="C7" s="110" t="s">
        <v>283</v>
      </c>
      <c r="D7" s="144" t="s">
        <v>553</v>
      </c>
      <c r="E7" s="144" t="s">
        <v>618</v>
      </c>
      <c r="F7" s="64" t="s">
        <v>619</v>
      </c>
      <c r="G7" s="63" t="s">
        <v>620</v>
      </c>
      <c r="H7" s="123" t="s">
        <v>621</v>
      </c>
      <c r="I7" s="125"/>
      <c r="J7" s="126"/>
      <c r="K7" s="123" t="s">
        <v>622</v>
      </c>
      <c r="L7" s="124"/>
      <c r="M7" s="124" t="s">
        <v>177</v>
      </c>
      <c r="N7" s="124" t="s">
        <v>623</v>
      </c>
      <c r="O7" s="110" t="s">
        <v>624</v>
      </c>
      <c r="P7" s="147"/>
      <c r="Q7" s="126" t="s">
        <v>575</v>
      </c>
      <c r="R7" s="126" t="s">
        <v>625</v>
      </c>
      <c r="S7" s="132" t="s">
        <v>626</v>
      </c>
      <c r="T7" s="132" t="s">
        <v>627</v>
      </c>
      <c r="U7" s="132" t="s">
        <v>628</v>
      </c>
      <c r="V7" s="132" t="s">
        <v>629</v>
      </c>
      <c r="AA7" s="71" t="e">
        <f>IF(OR(J7="Fail",ISBLANK(J7)),INDEX('Issue Code Table'!C:C,MATCH(N:N,'Issue Code Table'!A:A,0)),IF(M7="Critical",6,IF(M7="Significant",5,IF(M7="Moderate",3,2))))</f>
        <v>#N/A</v>
      </c>
    </row>
    <row r="8" spans="1:27" ht="147.75" customHeight="1" x14ac:dyDescent="0.25">
      <c r="A8" s="61" t="s">
        <v>630</v>
      </c>
      <c r="B8" s="110" t="s">
        <v>388</v>
      </c>
      <c r="C8" s="158" t="s">
        <v>389</v>
      </c>
      <c r="D8" s="144" t="s">
        <v>553</v>
      </c>
      <c r="E8" s="144" t="s">
        <v>631</v>
      </c>
      <c r="F8" s="64" t="s">
        <v>632</v>
      </c>
      <c r="G8" s="63" t="s">
        <v>633</v>
      </c>
      <c r="H8" s="123" t="s">
        <v>634</v>
      </c>
      <c r="I8" s="125"/>
      <c r="J8" s="126"/>
      <c r="K8" s="123" t="s">
        <v>635</v>
      </c>
      <c r="L8" s="124"/>
      <c r="M8" s="124" t="s">
        <v>213</v>
      </c>
      <c r="N8" s="128" t="s">
        <v>636</v>
      </c>
      <c r="O8" s="129" t="s">
        <v>637</v>
      </c>
      <c r="P8" s="147"/>
      <c r="Q8" s="126" t="s">
        <v>575</v>
      </c>
      <c r="R8" s="126" t="s">
        <v>638</v>
      </c>
      <c r="S8" s="132" t="s">
        <v>639</v>
      </c>
      <c r="T8" s="132" t="s">
        <v>640</v>
      </c>
      <c r="U8" s="132" t="s">
        <v>641</v>
      </c>
      <c r="V8" s="132" t="s">
        <v>642</v>
      </c>
      <c r="AA8" s="71">
        <f>IF(OR(J8="Fail",ISBLANK(J8)),INDEX('Issue Code Table'!C:C,MATCH(N:N,'Issue Code Table'!A:A,0)),IF(M8="Critical",6,IF(M8="Significant",5,IF(M8="Moderate",3,2))))</f>
        <v>5</v>
      </c>
    </row>
    <row r="9" spans="1:27" ht="147.75" customHeight="1" x14ac:dyDescent="0.25">
      <c r="A9" s="61" t="s">
        <v>643</v>
      </c>
      <c r="B9" s="110" t="s">
        <v>304</v>
      </c>
      <c r="C9" s="110" t="s">
        <v>305</v>
      </c>
      <c r="D9" s="144" t="s">
        <v>553</v>
      </c>
      <c r="E9" s="144" t="s">
        <v>644</v>
      </c>
      <c r="F9" s="64" t="s">
        <v>645</v>
      </c>
      <c r="G9" s="63" t="s">
        <v>646</v>
      </c>
      <c r="H9" s="123" t="s">
        <v>647</v>
      </c>
      <c r="I9" s="125"/>
      <c r="J9" s="126"/>
      <c r="K9" s="123" t="s">
        <v>648</v>
      </c>
      <c r="L9" s="124"/>
      <c r="M9" s="124" t="s">
        <v>213</v>
      </c>
      <c r="N9" s="128" t="s">
        <v>649</v>
      </c>
      <c r="O9" s="129" t="s">
        <v>650</v>
      </c>
      <c r="P9" s="147"/>
      <c r="Q9" s="126" t="s">
        <v>575</v>
      </c>
      <c r="R9" s="126" t="s">
        <v>651</v>
      </c>
      <c r="S9" s="132" t="s">
        <v>652</v>
      </c>
      <c r="T9" s="132" t="s">
        <v>653</v>
      </c>
      <c r="U9" s="132" t="s">
        <v>654</v>
      </c>
      <c r="V9" s="132" t="s">
        <v>655</v>
      </c>
      <c r="AA9" s="71">
        <f>IF(OR(J9="Fail",ISBLANK(J9)),INDEX('Issue Code Table'!C:C,MATCH(N:N,'Issue Code Table'!A:A,0)),IF(M9="Critical",6,IF(M9="Significant",5,IF(M9="Moderate",3,2))))</f>
        <v>6</v>
      </c>
    </row>
    <row r="10" spans="1:27" ht="147.75" customHeight="1" x14ac:dyDescent="0.25">
      <c r="A10" s="61" t="s">
        <v>656</v>
      </c>
      <c r="B10" s="110" t="s">
        <v>304</v>
      </c>
      <c r="C10" s="110" t="s">
        <v>305</v>
      </c>
      <c r="D10" s="144" t="s">
        <v>553</v>
      </c>
      <c r="E10" s="144" t="s">
        <v>657</v>
      </c>
      <c r="F10" s="64" t="s">
        <v>658</v>
      </c>
      <c r="G10" s="63" t="s">
        <v>659</v>
      </c>
      <c r="H10" s="123" t="s">
        <v>660</v>
      </c>
      <c r="I10" s="125"/>
      <c r="J10" s="126"/>
      <c r="K10" s="123" t="s">
        <v>661</v>
      </c>
      <c r="L10" s="124"/>
      <c r="M10" s="124" t="s">
        <v>202</v>
      </c>
      <c r="N10" s="128" t="s">
        <v>662</v>
      </c>
      <c r="O10" s="129" t="s">
        <v>663</v>
      </c>
      <c r="P10" s="147"/>
      <c r="Q10" s="126" t="s">
        <v>575</v>
      </c>
      <c r="R10" s="126" t="s">
        <v>664</v>
      </c>
      <c r="S10" s="132" t="s">
        <v>665</v>
      </c>
      <c r="T10" s="132" t="s">
        <v>666</v>
      </c>
      <c r="U10" s="132" t="s">
        <v>667</v>
      </c>
      <c r="V10" s="132"/>
      <c r="AA10" s="71">
        <f>IF(OR(J10="Fail",ISBLANK(J10)),INDEX('Issue Code Table'!C:C,MATCH(N:N,'Issue Code Table'!A:A,0)),IF(M10="Critical",6,IF(M10="Significant",5,IF(M10="Moderate",3,2))))</f>
        <v>3</v>
      </c>
    </row>
    <row r="11" spans="1:27" ht="147.75" customHeight="1" x14ac:dyDescent="0.25">
      <c r="A11" s="61" t="s">
        <v>668</v>
      </c>
      <c r="B11" s="110" t="s">
        <v>304</v>
      </c>
      <c r="C11" s="110" t="s">
        <v>305</v>
      </c>
      <c r="D11" s="144" t="s">
        <v>553</v>
      </c>
      <c r="E11" s="144" t="s">
        <v>669</v>
      </c>
      <c r="F11" s="64" t="s">
        <v>670</v>
      </c>
      <c r="G11" s="63" t="s">
        <v>671</v>
      </c>
      <c r="H11" s="123" t="s">
        <v>672</v>
      </c>
      <c r="I11" s="125"/>
      <c r="J11" s="126"/>
      <c r="K11" s="123" t="s">
        <v>673</v>
      </c>
      <c r="L11" s="124"/>
      <c r="M11" s="124" t="s">
        <v>177</v>
      </c>
      <c r="N11" s="128" t="s">
        <v>289</v>
      </c>
      <c r="O11" s="129" t="s">
        <v>674</v>
      </c>
      <c r="P11" s="147"/>
      <c r="Q11" s="126" t="s">
        <v>575</v>
      </c>
      <c r="R11" s="126" t="s">
        <v>675</v>
      </c>
      <c r="S11" s="132" t="s">
        <v>676</v>
      </c>
      <c r="T11" s="132" t="s">
        <v>677</v>
      </c>
      <c r="U11" s="132" t="s">
        <v>678</v>
      </c>
      <c r="V11" s="132" t="s">
        <v>679</v>
      </c>
      <c r="AA11" s="71">
        <f>IF(OR(J11="Fail",ISBLANK(J11)),INDEX('Issue Code Table'!C:C,MATCH(N:N,'Issue Code Table'!A:A,0)),IF(M11="Critical",6,IF(M11="Significant",5,IF(M11="Moderate",3,2))))</f>
        <v>8</v>
      </c>
    </row>
    <row r="12" spans="1:27" ht="147.75" customHeight="1" x14ac:dyDescent="0.25">
      <c r="A12" s="61" t="s">
        <v>680</v>
      </c>
      <c r="B12" s="110" t="s">
        <v>207</v>
      </c>
      <c r="C12" s="158" t="s">
        <v>208</v>
      </c>
      <c r="D12" s="144" t="s">
        <v>553</v>
      </c>
      <c r="E12" s="144" t="s">
        <v>681</v>
      </c>
      <c r="F12" s="64" t="s">
        <v>682</v>
      </c>
      <c r="G12" s="63" t="s">
        <v>683</v>
      </c>
      <c r="H12" s="125" t="s">
        <v>684</v>
      </c>
      <c r="I12" s="125"/>
      <c r="J12" s="126"/>
      <c r="K12" s="125" t="s">
        <v>685</v>
      </c>
      <c r="L12" s="124"/>
      <c r="M12" s="124" t="s">
        <v>213</v>
      </c>
      <c r="N12" s="128" t="s">
        <v>394</v>
      </c>
      <c r="O12" s="129" t="s">
        <v>395</v>
      </c>
      <c r="P12" s="147"/>
      <c r="Q12" s="126" t="s">
        <v>575</v>
      </c>
      <c r="R12" s="127" t="s">
        <v>686</v>
      </c>
      <c r="S12" s="132" t="s">
        <v>687</v>
      </c>
      <c r="T12" s="132" t="s">
        <v>688</v>
      </c>
      <c r="U12" s="132" t="s">
        <v>689</v>
      </c>
      <c r="V12" s="132" t="s">
        <v>690</v>
      </c>
      <c r="AA12" s="71">
        <f>IF(OR(J12="Fail",ISBLANK(J12)),INDEX('Issue Code Table'!C:C,MATCH(N:N,'Issue Code Table'!A:A,0)),IF(M12="Critical",6,IF(M12="Significant",5,IF(M12="Moderate",3,2))))</f>
        <v>5</v>
      </c>
    </row>
    <row r="13" spans="1:27" ht="147.75" customHeight="1" x14ac:dyDescent="0.25">
      <c r="A13" s="61" t="s">
        <v>691</v>
      </c>
      <c r="B13" s="110" t="s">
        <v>326</v>
      </c>
      <c r="C13" s="158" t="s">
        <v>327</v>
      </c>
      <c r="D13" s="144" t="s">
        <v>553</v>
      </c>
      <c r="E13" s="144" t="s">
        <v>692</v>
      </c>
      <c r="F13" s="64" t="s">
        <v>693</v>
      </c>
      <c r="G13" s="63" t="s">
        <v>694</v>
      </c>
      <c r="H13" s="123" t="s">
        <v>695</v>
      </c>
      <c r="I13" s="125"/>
      <c r="J13" s="126"/>
      <c r="K13" s="125" t="s">
        <v>696</v>
      </c>
      <c r="L13" s="124"/>
      <c r="M13" s="124" t="s">
        <v>213</v>
      </c>
      <c r="N13" s="128" t="s">
        <v>697</v>
      </c>
      <c r="O13" s="129" t="s">
        <v>698</v>
      </c>
      <c r="P13" s="147"/>
      <c r="Q13" s="126" t="s">
        <v>575</v>
      </c>
      <c r="R13" s="126" t="s">
        <v>699</v>
      </c>
      <c r="S13" s="132" t="s">
        <v>700</v>
      </c>
      <c r="T13" s="132" t="s">
        <v>701</v>
      </c>
      <c r="U13" s="132" t="s">
        <v>702</v>
      </c>
      <c r="V13" s="132" t="s">
        <v>703</v>
      </c>
      <c r="AA13" s="71">
        <f>IF(OR(J13="Fail",ISBLANK(J13)),INDEX('Issue Code Table'!C:C,MATCH(N:N,'Issue Code Table'!A:A,0)),IF(M13="Critical",6,IF(M13="Significant",5,IF(M13="Moderate",3,2))))</f>
        <v>5</v>
      </c>
    </row>
    <row r="14" spans="1:27" ht="147.75" customHeight="1" x14ac:dyDescent="0.25">
      <c r="A14" s="61" t="s">
        <v>704</v>
      </c>
      <c r="B14" s="110" t="s">
        <v>326</v>
      </c>
      <c r="C14" s="158" t="s">
        <v>327</v>
      </c>
      <c r="D14" s="144" t="s">
        <v>553</v>
      </c>
      <c r="E14" s="144" t="s">
        <v>705</v>
      </c>
      <c r="F14" s="64" t="s">
        <v>706</v>
      </c>
      <c r="G14" s="63" t="s">
        <v>707</v>
      </c>
      <c r="H14" s="125" t="s">
        <v>708</v>
      </c>
      <c r="I14" s="125"/>
      <c r="J14" s="126"/>
      <c r="K14" s="125" t="s">
        <v>709</v>
      </c>
      <c r="L14" s="124"/>
      <c r="M14" s="124" t="s">
        <v>213</v>
      </c>
      <c r="N14" s="124" t="s">
        <v>636</v>
      </c>
      <c r="O14" s="124" t="s">
        <v>637</v>
      </c>
      <c r="P14" s="147"/>
      <c r="Q14" s="126" t="s">
        <v>575</v>
      </c>
      <c r="R14" s="126" t="s">
        <v>710</v>
      </c>
      <c r="S14" s="132" t="s">
        <v>711</v>
      </c>
      <c r="T14" s="132" t="s">
        <v>712</v>
      </c>
      <c r="U14" s="132" t="s">
        <v>713</v>
      </c>
      <c r="V14" s="132" t="s">
        <v>714</v>
      </c>
      <c r="AA14" s="71">
        <f>IF(OR(J14="Fail",ISBLANK(J14)),INDEX('Issue Code Table'!C:C,MATCH(N:N,'Issue Code Table'!A:A,0)),IF(M14="Critical",6,IF(M14="Significant",5,IF(M14="Moderate",3,2))))</f>
        <v>5</v>
      </c>
    </row>
    <row r="15" spans="1:27" ht="147.75" customHeight="1" x14ac:dyDescent="0.25">
      <c r="A15" s="61" t="s">
        <v>715</v>
      </c>
      <c r="B15" s="110" t="s">
        <v>326</v>
      </c>
      <c r="C15" s="158" t="s">
        <v>327</v>
      </c>
      <c r="D15" s="144" t="s">
        <v>553</v>
      </c>
      <c r="E15" s="144" t="s">
        <v>716</v>
      </c>
      <c r="F15" s="64" t="s">
        <v>717</v>
      </c>
      <c r="G15" s="63" t="s">
        <v>718</v>
      </c>
      <c r="H15" s="125" t="s">
        <v>719</v>
      </c>
      <c r="I15" s="125"/>
      <c r="J15" s="126"/>
      <c r="K15" s="125" t="s">
        <v>720</v>
      </c>
      <c r="L15" s="124"/>
      <c r="M15" s="124" t="s">
        <v>213</v>
      </c>
      <c r="N15" s="110" t="s">
        <v>721</v>
      </c>
      <c r="O15" s="124" t="s">
        <v>722</v>
      </c>
      <c r="P15" s="147"/>
      <c r="Q15" s="126" t="s">
        <v>575</v>
      </c>
      <c r="R15" s="126" t="s">
        <v>723</v>
      </c>
      <c r="S15" s="132" t="s">
        <v>724</v>
      </c>
      <c r="T15" s="132" t="s">
        <v>725</v>
      </c>
      <c r="U15" s="132" t="s">
        <v>726</v>
      </c>
      <c r="V15" s="132" t="s">
        <v>727</v>
      </c>
      <c r="AA15" s="71">
        <f>IF(OR(J15="Fail",ISBLANK(J15)),INDEX('Issue Code Table'!C:C,MATCH(N:N,'Issue Code Table'!A:A,0)),IF(M15="Critical",6,IF(M15="Significant",5,IF(M15="Moderate",3,2))))</f>
        <v>4</v>
      </c>
    </row>
    <row r="16" spans="1:27" ht="147.75" customHeight="1" x14ac:dyDescent="0.25">
      <c r="A16" s="61" t="s">
        <v>728</v>
      </c>
      <c r="B16" s="110" t="s">
        <v>326</v>
      </c>
      <c r="C16" s="158" t="s">
        <v>327</v>
      </c>
      <c r="D16" s="144" t="s">
        <v>553</v>
      </c>
      <c r="E16" s="144" t="s">
        <v>729</v>
      </c>
      <c r="F16" s="64" t="s">
        <v>730</v>
      </c>
      <c r="G16" s="63" t="s">
        <v>731</v>
      </c>
      <c r="H16" s="125" t="s">
        <v>732</v>
      </c>
      <c r="I16" s="125"/>
      <c r="J16" s="126"/>
      <c r="K16" s="125" t="s">
        <v>733</v>
      </c>
      <c r="L16" s="124"/>
      <c r="M16" s="124" t="s">
        <v>213</v>
      </c>
      <c r="N16" s="124" t="s">
        <v>636</v>
      </c>
      <c r="O16" s="124" t="s">
        <v>637</v>
      </c>
      <c r="P16" s="147"/>
      <c r="Q16" s="126" t="s">
        <v>575</v>
      </c>
      <c r="R16" s="126" t="s">
        <v>734</v>
      </c>
      <c r="S16" s="132" t="s">
        <v>735</v>
      </c>
      <c r="T16" s="132" t="s">
        <v>736</v>
      </c>
      <c r="U16" s="132" t="s">
        <v>737</v>
      </c>
      <c r="V16" s="132" t="s">
        <v>738</v>
      </c>
      <c r="AA16" s="71">
        <f>IF(OR(J16="Fail",ISBLANK(J16)),INDEX('Issue Code Table'!C:C,MATCH(N:N,'Issue Code Table'!A:A,0)),IF(M16="Critical",6,IF(M16="Significant",5,IF(M16="Moderate",3,2))))</f>
        <v>5</v>
      </c>
    </row>
    <row r="17" spans="1:27" ht="147.75" customHeight="1" x14ac:dyDescent="0.25">
      <c r="A17" s="61" t="s">
        <v>739</v>
      </c>
      <c r="B17" s="110" t="s">
        <v>207</v>
      </c>
      <c r="C17" s="158" t="s">
        <v>208</v>
      </c>
      <c r="D17" s="144" t="s">
        <v>553</v>
      </c>
      <c r="E17" s="144" t="s">
        <v>740</v>
      </c>
      <c r="F17" s="64" t="s">
        <v>741</v>
      </c>
      <c r="G17" s="63" t="s">
        <v>742</v>
      </c>
      <c r="H17" s="125" t="s">
        <v>743</v>
      </c>
      <c r="I17" s="125"/>
      <c r="J17" s="126"/>
      <c r="K17" s="125" t="s">
        <v>744</v>
      </c>
      <c r="L17" s="124"/>
      <c r="M17" s="124" t="s">
        <v>213</v>
      </c>
      <c r="N17" s="124" t="s">
        <v>636</v>
      </c>
      <c r="O17" s="124" t="s">
        <v>637</v>
      </c>
      <c r="P17" s="147"/>
      <c r="Q17" s="126" t="s">
        <v>575</v>
      </c>
      <c r="R17" s="126" t="s">
        <v>745</v>
      </c>
      <c r="S17" s="132" t="s">
        <v>746</v>
      </c>
      <c r="T17" s="132" t="s">
        <v>747</v>
      </c>
      <c r="U17" s="132" t="s">
        <v>748</v>
      </c>
      <c r="V17" s="132" t="s">
        <v>749</v>
      </c>
      <c r="AA17" s="71">
        <f>IF(OR(J17="Fail",ISBLANK(J17)),INDEX('Issue Code Table'!C:C,MATCH(N:N,'Issue Code Table'!A:A,0)),IF(M17="Critical",6,IF(M17="Significant",5,IF(M17="Moderate",3,2))))</f>
        <v>5</v>
      </c>
    </row>
    <row r="18" spans="1:27" ht="147.75" customHeight="1" x14ac:dyDescent="0.25">
      <c r="A18" s="61" t="s">
        <v>750</v>
      </c>
      <c r="B18" s="110" t="s">
        <v>751</v>
      </c>
      <c r="C18" s="110" t="s">
        <v>752</v>
      </c>
      <c r="D18" s="144" t="s">
        <v>553</v>
      </c>
      <c r="E18" s="144" t="s">
        <v>753</v>
      </c>
      <c r="F18" s="64" t="s">
        <v>754</v>
      </c>
      <c r="G18" s="63" t="s">
        <v>755</v>
      </c>
      <c r="H18" s="125" t="s">
        <v>756</v>
      </c>
      <c r="I18" s="125"/>
      <c r="J18" s="126"/>
      <c r="K18" s="125" t="s">
        <v>757</v>
      </c>
      <c r="L18" s="124"/>
      <c r="M18" s="124" t="s">
        <v>213</v>
      </c>
      <c r="N18" s="124" t="s">
        <v>586</v>
      </c>
      <c r="O18" s="124" t="s">
        <v>587</v>
      </c>
      <c r="P18" s="147"/>
      <c r="Q18" s="126" t="s">
        <v>575</v>
      </c>
      <c r="R18" s="126" t="s">
        <v>758</v>
      </c>
      <c r="S18" s="132" t="s">
        <v>759</v>
      </c>
      <c r="T18" s="132" t="s">
        <v>760</v>
      </c>
      <c r="U18" s="132" t="s">
        <v>761</v>
      </c>
      <c r="V18" s="132" t="s">
        <v>762</v>
      </c>
      <c r="AA18" s="71">
        <f>IF(OR(J18="Fail",ISBLANK(J18)),INDEX('Issue Code Table'!C:C,MATCH(N:N,'Issue Code Table'!A:A,0)),IF(M18="Critical",6,IF(M18="Significant",5,IF(M18="Moderate",3,2))))</f>
        <v>3</v>
      </c>
    </row>
    <row r="19" spans="1:27" ht="147.75" customHeight="1" x14ac:dyDescent="0.25">
      <c r="A19" s="61" t="s">
        <v>763</v>
      </c>
      <c r="B19" s="110" t="s">
        <v>764</v>
      </c>
      <c r="C19" s="158" t="s">
        <v>765</v>
      </c>
      <c r="D19" s="144" t="s">
        <v>553</v>
      </c>
      <c r="E19" s="144" t="s">
        <v>766</v>
      </c>
      <c r="F19" s="64" t="s">
        <v>767</v>
      </c>
      <c r="G19" s="63" t="s">
        <v>768</v>
      </c>
      <c r="H19" s="125" t="s">
        <v>769</v>
      </c>
      <c r="I19" s="125"/>
      <c r="J19" s="126"/>
      <c r="K19" s="125" t="s">
        <v>770</v>
      </c>
      <c r="L19" s="124"/>
      <c r="M19" s="124" t="s">
        <v>213</v>
      </c>
      <c r="N19" s="124" t="s">
        <v>771</v>
      </c>
      <c r="O19" s="124" t="s">
        <v>772</v>
      </c>
      <c r="P19" s="147"/>
      <c r="Q19" s="126" t="s">
        <v>575</v>
      </c>
      <c r="R19" s="126" t="s">
        <v>773</v>
      </c>
      <c r="S19" s="132" t="s">
        <v>774</v>
      </c>
      <c r="T19" s="132" t="s">
        <v>775</v>
      </c>
      <c r="U19" s="132" t="s">
        <v>776</v>
      </c>
      <c r="V19" s="132" t="s">
        <v>777</v>
      </c>
      <c r="AA19" s="71">
        <f>IF(OR(J19="Fail",ISBLANK(J19)),INDEX('Issue Code Table'!C:C,MATCH(N:N,'Issue Code Table'!A:A,0)),IF(M19="Critical",6,IF(M19="Significant",5,IF(M19="Moderate",3,2))))</f>
        <v>6</v>
      </c>
    </row>
    <row r="20" spans="1:27" ht="147.75" customHeight="1" x14ac:dyDescent="0.25">
      <c r="A20" s="61" t="s">
        <v>778</v>
      </c>
      <c r="B20" s="110" t="s">
        <v>207</v>
      </c>
      <c r="C20" s="158" t="s">
        <v>208</v>
      </c>
      <c r="D20" s="144" t="s">
        <v>553</v>
      </c>
      <c r="E20" s="144" t="s">
        <v>779</v>
      </c>
      <c r="F20" s="64" t="s">
        <v>780</v>
      </c>
      <c r="G20" s="63" t="s">
        <v>781</v>
      </c>
      <c r="H20" s="125" t="s">
        <v>782</v>
      </c>
      <c r="I20" s="125"/>
      <c r="J20" s="126"/>
      <c r="K20" s="125" t="s">
        <v>783</v>
      </c>
      <c r="L20" s="124"/>
      <c r="M20" s="124" t="s">
        <v>213</v>
      </c>
      <c r="N20" s="124" t="s">
        <v>394</v>
      </c>
      <c r="O20" s="110" t="s">
        <v>395</v>
      </c>
      <c r="P20" s="147"/>
      <c r="Q20" s="126" t="s">
        <v>575</v>
      </c>
      <c r="R20" s="127" t="s">
        <v>784</v>
      </c>
      <c r="S20" s="132" t="s">
        <v>785</v>
      </c>
      <c r="T20" s="132" t="s">
        <v>786</v>
      </c>
      <c r="U20" s="129" t="s">
        <v>787</v>
      </c>
      <c r="V20" s="129" t="s">
        <v>788</v>
      </c>
      <c r="AA20" s="71">
        <f>IF(OR(J20="Fail",ISBLANK(J20)),INDEX('Issue Code Table'!C:C,MATCH(N:N,'Issue Code Table'!A:A,0)),IF(M20="Critical",6,IF(M20="Significant",5,IF(M20="Moderate",3,2))))</f>
        <v>5</v>
      </c>
    </row>
    <row r="21" spans="1:27" ht="147.75" customHeight="1" x14ac:dyDescent="0.25">
      <c r="A21" s="61" t="s">
        <v>789</v>
      </c>
      <c r="B21" s="110" t="s">
        <v>207</v>
      </c>
      <c r="C21" s="158" t="s">
        <v>208</v>
      </c>
      <c r="D21" s="144" t="s">
        <v>553</v>
      </c>
      <c r="E21" s="144" t="s">
        <v>790</v>
      </c>
      <c r="F21" s="64" t="s">
        <v>791</v>
      </c>
      <c r="G21" s="63" t="s">
        <v>792</v>
      </c>
      <c r="H21" s="125" t="s">
        <v>793</v>
      </c>
      <c r="I21" s="125"/>
      <c r="J21" s="126"/>
      <c r="K21" s="125" t="s">
        <v>794</v>
      </c>
      <c r="L21" s="124"/>
      <c r="M21" s="124" t="s">
        <v>213</v>
      </c>
      <c r="N21" s="128" t="s">
        <v>795</v>
      </c>
      <c r="O21" s="129" t="s">
        <v>796</v>
      </c>
      <c r="P21" s="147"/>
      <c r="Q21" s="126" t="s">
        <v>797</v>
      </c>
      <c r="R21" s="126" t="s">
        <v>798</v>
      </c>
      <c r="S21" s="132" t="s">
        <v>799</v>
      </c>
      <c r="T21" s="132" t="s">
        <v>800</v>
      </c>
      <c r="U21" s="132" t="s">
        <v>801</v>
      </c>
      <c r="V21" s="132" t="s">
        <v>802</v>
      </c>
      <c r="AA21" s="71" t="e">
        <f>IF(OR(J21="Fail",ISBLANK(J21)),INDEX('Issue Code Table'!C:C,MATCH(N:N,'Issue Code Table'!A:A,0)),IF(M21="Critical",6,IF(M21="Significant",5,IF(M21="Moderate",3,2))))</f>
        <v>#N/A</v>
      </c>
    </row>
    <row r="22" spans="1:27" ht="147.75" customHeight="1" x14ac:dyDescent="0.25">
      <c r="A22" s="61" t="s">
        <v>803</v>
      </c>
      <c r="B22" s="110" t="s">
        <v>207</v>
      </c>
      <c r="C22" s="158" t="s">
        <v>208</v>
      </c>
      <c r="D22" s="144" t="s">
        <v>553</v>
      </c>
      <c r="E22" s="144" t="s">
        <v>804</v>
      </c>
      <c r="F22" s="64" t="s">
        <v>805</v>
      </c>
      <c r="G22" s="63" t="s">
        <v>806</v>
      </c>
      <c r="H22" s="125" t="s">
        <v>807</v>
      </c>
      <c r="I22" s="125"/>
      <c r="J22" s="126"/>
      <c r="K22" s="125" t="s">
        <v>808</v>
      </c>
      <c r="L22" s="124"/>
      <c r="M22" s="124" t="s">
        <v>213</v>
      </c>
      <c r="N22" s="124" t="s">
        <v>394</v>
      </c>
      <c r="O22" s="110" t="s">
        <v>395</v>
      </c>
      <c r="P22" s="147"/>
      <c r="Q22" s="126" t="s">
        <v>797</v>
      </c>
      <c r="R22" s="126" t="s">
        <v>809</v>
      </c>
      <c r="S22" s="132" t="s">
        <v>810</v>
      </c>
      <c r="T22" s="132" t="s">
        <v>811</v>
      </c>
      <c r="U22" s="132" t="s">
        <v>812</v>
      </c>
      <c r="V22" s="132" t="s">
        <v>813</v>
      </c>
      <c r="AA22" s="71">
        <f>IF(OR(J22="Fail",ISBLANK(J22)),INDEX('Issue Code Table'!C:C,MATCH(N:N,'Issue Code Table'!A:A,0)),IF(M22="Critical",6,IF(M22="Significant",5,IF(M22="Moderate",3,2))))</f>
        <v>5</v>
      </c>
    </row>
    <row r="23" spans="1:27" ht="147.75" customHeight="1" x14ac:dyDescent="0.25">
      <c r="A23" s="61" t="s">
        <v>814</v>
      </c>
      <c r="B23" s="110" t="s">
        <v>304</v>
      </c>
      <c r="C23" s="110" t="s">
        <v>305</v>
      </c>
      <c r="D23" s="144" t="s">
        <v>553</v>
      </c>
      <c r="E23" s="144" t="s">
        <v>815</v>
      </c>
      <c r="F23" s="64" t="s">
        <v>816</v>
      </c>
      <c r="G23" s="63" t="s">
        <v>817</v>
      </c>
      <c r="H23" s="125" t="s">
        <v>818</v>
      </c>
      <c r="I23" s="125"/>
      <c r="J23" s="126"/>
      <c r="K23" s="125" t="s">
        <v>819</v>
      </c>
      <c r="L23" s="124"/>
      <c r="M23" s="124" t="s">
        <v>213</v>
      </c>
      <c r="N23" s="124" t="s">
        <v>771</v>
      </c>
      <c r="O23" s="124" t="s">
        <v>772</v>
      </c>
      <c r="P23" s="147"/>
      <c r="Q23" s="126" t="s">
        <v>820</v>
      </c>
      <c r="R23" s="126" t="s">
        <v>821</v>
      </c>
      <c r="S23" s="132" t="s">
        <v>822</v>
      </c>
      <c r="T23" s="132" t="s">
        <v>823</v>
      </c>
      <c r="U23" s="132" t="s">
        <v>824</v>
      </c>
      <c r="V23" s="132" t="s">
        <v>825</v>
      </c>
      <c r="AA23" s="71">
        <f>IF(OR(J23="Fail",ISBLANK(J23)),INDEX('Issue Code Table'!C:C,MATCH(N:N,'Issue Code Table'!A:A,0)),IF(M23="Critical",6,IF(M23="Significant",5,IF(M23="Moderate",3,2))))</f>
        <v>6</v>
      </c>
    </row>
    <row r="24" spans="1:27" ht="147.75" customHeight="1" x14ac:dyDescent="0.25">
      <c r="A24" s="61" t="s">
        <v>826</v>
      </c>
      <c r="B24" s="110" t="s">
        <v>304</v>
      </c>
      <c r="C24" s="110" t="s">
        <v>305</v>
      </c>
      <c r="D24" s="144" t="s">
        <v>553</v>
      </c>
      <c r="E24" s="144" t="s">
        <v>827</v>
      </c>
      <c r="F24" s="64" t="s">
        <v>828</v>
      </c>
      <c r="G24" s="63" t="s">
        <v>829</v>
      </c>
      <c r="H24" s="125" t="s">
        <v>830</v>
      </c>
      <c r="I24" s="125"/>
      <c r="J24" s="126"/>
      <c r="K24" s="125" t="s">
        <v>831</v>
      </c>
      <c r="L24" s="124"/>
      <c r="M24" s="124" t="s">
        <v>213</v>
      </c>
      <c r="N24" s="124" t="s">
        <v>771</v>
      </c>
      <c r="O24" s="124" t="s">
        <v>772</v>
      </c>
      <c r="P24" s="147"/>
      <c r="Q24" s="126" t="s">
        <v>832</v>
      </c>
      <c r="R24" s="126" t="s">
        <v>833</v>
      </c>
      <c r="S24" s="132" t="s">
        <v>834</v>
      </c>
      <c r="T24" s="132" t="s">
        <v>835</v>
      </c>
      <c r="U24" s="132" t="s">
        <v>836</v>
      </c>
      <c r="V24" s="132" t="s">
        <v>837</v>
      </c>
      <c r="AA24" s="71">
        <f>IF(OR(J24="Fail",ISBLANK(J24)),INDEX('Issue Code Table'!C:C,MATCH(N:N,'Issue Code Table'!A:A,0)),IF(M24="Critical",6,IF(M24="Significant",5,IF(M24="Moderate",3,2))))</f>
        <v>6</v>
      </c>
    </row>
    <row r="25" spans="1:27" ht="147.75" customHeight="1" x14ac:dyDescent="0.25">
      <c r="A25" s="61" t="s">
        <v>838</v>
      </c>
      <c r="B25" s="110" t="s">
        <v>304</v>
      </c>
      <c r="C25" s="110" t="s">
        <v>305</v>
      </c>
      <c r="D25" s="144" t="s">
        <v>553</v>
      </c>
      <c r="E25" s="144" t="s">
        <v>839</v>
      </c>
      <c r="F25" s="64" t="s">
        <v>840</v>
      </c>
      <c r="G25" s="63" t="s">
        <v>841</v>
      </c>
      <c r="H25" s="123" t="s">
        <v>842</v>
      </c>
      <c r="I25" s="125"/>
      <c r="J25" s="126"/>
      <c r="K25" s="125" t="s">
        <v>843</v>
      </c>
      <c r="L25" s="124"/>
      <c r="M25" s="124" t="s">
        <v>213</v>
      </c>
      <c r="N25" s="124" t="s">
        <v>844</v>
      </c>
      <c r="O25" s="110" t="s">
        <v>845</v>
      </c>
      <c r="P25" s="147"/>
      <c r="Q25" s="126" t="s">
        <v>832</v>
      </c>
      <c r="R25" s="126" t="s">
        <v>846</v>
      </c>
      <c r="S25" s="132" t="s">
        <v>847</v>
      </c>
      <c r="T25" s="132" t="s">
        <v>848</v>
      </c>
      <c r="U25" s="132" t="s">
        <v>849</v>
      </c>
      <c r="V25" s="132" t="s">
        <v>850</v>
      </c>
      <c r="AA25" s="71">
        <f>IF(OR(J25="Fail",ISBLANK(J25)),INDEX('Issue Code Table'!C:C,MATCH(N:N,'Issue Code Table'!A:A,0)),IF(M25="Critical",6,IF(M25="Significant",5,IF(M25="Moderate",3,2))))</f>
        <v>5</v>
      </c>
    </row>
    <row r="26" spans="1:27" ht="147.75" customHeight="1" x14ac:dyDescent="0.25">
      <c r="A26" s="61" t="s">
        <v>851</v>
      </c>
      <c r="B26" s="110" t="s">
        <v>304</v>
      </c>
      <c r="C26" s="110" t="s">
        <v>305</v>
      </c>
      <c r="D26" s="144" t="s">
        <v>553</v>
      </c>
      <c r="E26" s="144" t="s">
        <v>852</v>
      </c>
      <c r="F26" s="64" t="s">
        <v>853</v>
      </c>
      <c r="G26" s="63" t="s">
        <v>854</v>
      </c>
      <c r="H26" s="125" t="s">
        <v>855</v>
      </c>
      <c r="I26" s="125"/>
      <c r="J26" s="126"/>
      <c r="K26" s="125" t="s">
        <v>856</v>
      </c>
      <c r="L26" s="124"/>
      <c r="M26" s="124" t="s">
        <v>213</v>
      </c>
      <c r="N26" s="124" t="s">
        <v>636</v>
      </c>
      <c r="O26" s="124" t="s">
        <v>637</v>
      </c>
      <c r="P26" s="147"/>
      <c r="Q26" s="126" t="s">
        <v>832</v>
      </c>
      <c r="R26" s="126" t="s">
        <v>857</v>
      </c>
      <c r="S26" s="132" t="s">
        <v>858</v>
      </c>
      <c r="T26" s="132" t="s">
        <v>859</v>
      </c>
      <c r="U26" s="132" t="s">
        <v>860</v>
      </c>
      <c r="V26" s="132" t="s">
        <v>861</v>
      </c>
      <c r="AA26" s="71">
        <f>IF(OR(J26="Fail",ISBLANK(J26)),INDEX('Issue Code Table'!C:C,MATCH(N:N,'Issue Code Table'!A:A,0)),IF(M26="Critical",6,IF(M26="Significant",5,IF(M26="Moderate",3,2))))</f>
        <v>5</v>
      </c>
    </row>
    <row r="27" spans="1:27" ht="147.75" customHeight="1" x14ac:dyDescent="0.25">
      <c r="A27" s="61" t="s">
        <v>862</v>
      </c>
      <c r="B27" s="110" t="s">
        <v>304</v>
      </c>
      <c r="C27" s="110" t="s">
        <v>305</v>
      </c>
      <c r="D27" s="144" t="s">
        <v>553</v>
      </c>
      <c r="E27" s="144" t="s">
        <v>863</v>
      </c>
      <c r="F27" s="64" t="s">
        <v>864</v>
      </c>
      <c r="G27" s="63" t="s">
        <v>865</v>
      </c>
      <c r="H27" s="125" t="s">
        <v>866</v>
      </c>
      <c r="I27" s="125"/>
      <c r="J27" s="126"/>
      <c r="K27" s="125" t="s">
        <v>867</v>
      </c>
      <c r="L27" s="124"/>
      <c r="M27" s="124" t="s">
        <v>213</v>
      </c>
      <c r="N27" s="124" t="s">
        <v>771</v>
      </c>
      <c r="O27" s="124" t="s">
        <v>772</v>
      </c>
      <c r="P27" s="147"/>
      <c r="Q27" s="126" t="s">
        <v>868</v>
      </c>
      <c r="R27" s="126" t="s">
        <v>869</v>
      </c>
      <c r="S27" s="132" t="s">
        <v>870</v>
      </c>
      <c r="T27" s="132" t="s">
        <v>871</v>
      </c>
      <c r="U27" s="132" t="s">
        <v>872</v>
      </c>
      <c r="V27" s="132" t="s">
        <v>873</v>
      </c>
      <c r="AA27" s="71">
        <f>IF(OR(J27="Fail",ISBLANK(J27)),INDEX('Issue Code Table'!C:C,MATCH(N:N,'Issue Code Table'!A:A,0)),IF(M27="Critical",6,IF(M27="Significant",5,IF(M27="Moderate",3,2))))</f>
        <v>6</v>
      </c>
    </row>
    <row r="28" spans="1:27" ht="147.75" customHeight="1" x14ac:dyDescent="0.25">
      <c r="A28" s="61" t="s">
        <v>874</v>
      </c>
      <c r="B28" s="110" t="s">
        <v>500</v>
      </c>
      <c r="C28" s="110" t="s">
        <v>875</v>
      </c>
      <c r="D28" s="144" t="s">
        <v>553</v>
      </c>
      <c r="E28" s="144" t="s">
        <v>876</v>
      </c>
      <c r="F28" s="64" t="s">
        <v>877</v>
      </c>
      <c r="G28" s="63" t="s">
        <v>878</v>
      </c>
      <c r="H28" s="125" t="s">
        <v>879</v>
      </c>
      <c r="I28" s="125"/>
      <c r="J28" s="126"/>
      <c r="K28" s="125" t="s">
        <v>880</v>
      </c>
      <c r="L28" s="124"/>
      <c r="M28" s="124" t="s">
        <v>213</v>
      </c>
      <c r="N28" s="124" t="s">
        <v>881</v>
      </c>
      <c r="O28" s="110" t="s">
        <v>882</v>
      </c>
      <c r="P28" s="147"/>
      <c r="Q28" s="126" t="s">
        <v>883</v>
      </c>
      <c r="R28" s="126" t="s">
        <v>884</v>
      </c>
      <c r="S28" s="132" t="s">
        <v>885</v>
      </c>
      <c r="T28" s="132" t="s">
        <v>886</v>
      </c>
      <c r="U28" s="132" t="s">
        <v>887</v>
      </c>
      <c r="V28" s="132" t="s">
        <v>888</v>
      </c>
      <c r="AA28" s="71">
        <f>IF(OR(J28="Fail",ISBLANK(J28)),INDEX('Issue Code Table'!C:C,MATCH(N:N,'Issue Code Table'!A:A,0)),IF(M28="Critical",6,IF(M28="Significant",5,IF(M28="Moderate",3,2))))</f>
        <v>6</v>
      </c>
    </row>
    <row r="29" spans="1:27" ht="147.75" customHeight="1" x14ac:dyDescent="0.25">
      <c r="A29" s="61" t="s">
        <v>889</v>
      </c>
      <c r="B29" s="110" t="s">
        <v>500</v>
      </c>
      <c r="C29" s="110" t="s">
        <v>875</v>
      </c>
      <c r="D29" s="144" t="s">
        <v>553</v>
      </c>
      <c r="E29" s="144" t="s">
        <v>890</v>
      </c>
      <c r="F29" s="64" t="s">
        <v>891</v>
      </c>
      <c r="G29" s="63" t="s">
        <v>892</v>
      </c>
      <c r="H29" s="125" t="s">
        <v>893</v>
      </c>
      <c r="I29" s="125"/>
      <c r="J29" s="126"/>
      <c r="K29" s="125" t="s">
        <v>894</v>
      </c>
      <c r="L29" s="124"/>
      <c r="M29" s="175" t="s">
        <v>213</v>
      </c>
      <c r="N29" s="177" t="s">
        <v>895</v>
      </c>
      <c r="O29" s="177" t="s">
        <v>896</v>
      </c>
      <c r="P29" s="147"/>
      <c r="Q29" s="126" t="s">
        <v>883</v>
      </c>
      <c r="R29" s="126" t="s">
        <v>897</v>
      </c>
      <c r="S29" s="132" t="s">
        <v>898</v>
      </c>
      <c r="T29" s="132" t="s">
        <v>899</v>
      </c>
      <c r="U29" s="132" t="s">
        <v>900</v>
      </c>
      <c r="V29" s="132" t="s">
        <v>901</v>
      </c>
      <c r="AA29" s="71">
        <f>IF(OR(J29="Fail",ISBLANK(J29)),INDEX('Issue Code Table'!C:C,MATCH(N:N,'Issue Code Table'!A:A,0)),IF(M29="Critical",6,IF(M29="Significant",5,IF(M29="Moderate",3,2))))</f>
        <v>5</v>
      </c>
    </row>
    <row r="30" spans="1:27" ht="147.75" customHeight="1" x14ac:dyDescent="0.25">
      <c r="A30" s="61" t="s">
        <v>902</v>
      </c>
      <c r="B30" s="110" t="s">
        <v>500</v>
      </c>
      <c r="C30" s="110" t="s">
        <v>875</v>
      </c>
      <c r="D30" s="144" t="s">
        <v>553</v>
      </c>
      <c r="E30" s="144" t="s">
        <v>903</v>
      </c>
      <c r="F30" s="64" t="s">
        <v>904</v>
      </c>
      <c r="G30" s="63" t="s">
        <v>905</v>
      </c>
      <c r="H30" s="125" t="s">
        <v>906</v>
      </c>
      <c r="I30" s="125"/>
      <c r="J30" s="126"/>
      <c r="K30" s="125" t="s">
        <v>907</v>
      </c>
      <c r="L30" s="124"/>
      <c r="M30" s="175" t="s">
        <v>213</v>
      </c>
      <c r="N30" s="177" t="s">
        <v>895</v>
      </c>
      <c r="O30" s="177" t="s">
        <v>896</v>
      </c>
      <c r="P30" s="147"/>
      <c r="Q30" s="126" t="s">
        <v>883</v>
      </c>
      <c r="R30" s="126" t="s">
        <v>908</v>
      </c>
      <c r="S30" s="132" t="s">
        <v>909</v>
      </c>
      <c r="T30" s="132" t="s">
        <v>910</v>
      </c>
      <c r="U30" s="132" t="s">
        <v>911</v>
      </c>
      <c r="V30" s="132" t="s">
        <v>912</v>
      </c>
      <c r="AA30" s="71">
        <f>IF(OR(J30="Fail",ISBLANK(J30)),INDEX('Issue Code Table'!C:C,MATCH(N:N,'Issue Code Table'!A:A,0)),IF(M30="Critical",6,IF(M30="Significant",5,IF(M30="Moderate",3,2))))</f>
        <v>5</v>
      </c>
    </row>
    <row r="31" spans="1:27" ht="147.75" customHeight="1" x14ac:dyDescent="0.25">
      <c r="A31" s="61" t="s">
        <v>913</v>
      </c>
      <c r="B31" s="110" t="s">
        <v>500</v>
      </c>
      <c r="C31" s="110" t="s">
        <v>875</v>
      </c>
      <c r="D31" s="144" t="s">
        <v>553</v>
      </c>
      <c r="E31" s="144" t="s">
        <v>914</v>
      </c>
      <c r="F31" s="64" t="s">
        <v>915</v>
      </c>
      <c r="G31" s="63" t="s">
        <v>916</v>
      </c>
      <c r="H31" s="125" t="s">
        <v>917</v>
      </c>
      <c r="I31" s="125"/>
      <c r="J31" s="126"/>
      <c r="K31" s="125" t="s">
        <v>918</v>
      </c>
      <c r="L31" s="124"/>
      <c r="M31" s="175" t="s">
        <v>213</v>
      </c>
      <c r="N31" s="177" t="s">
        <v>895</v>
      </c>
      <c r="O31" s="177" t="s">
        <v>896</v>
      </c>
      <c r="P31" s="147"/>
      <c r="Q31" s="126" t="s">
        <v>883</v>
      </c>
      <c r="R31" s="126" t="s">
        <v>919</v>
      </c>
      <c r="S31" s="132" t="s">
        <v>920</v>
      </c>
      <c r="T31" s="132" t="s">
        <v>921</v>
      </c>
      <c r="U31" s="132" t="s">
        <v>922</v>
      </c>
      <c r="V31" s="132" t="s">
        <v>923</v>
      </c>
      <c r="AA31" s="71">
        <f>IF(OR(J31="Fail",ISBLANK(J31)),INDEX('Issue Code Table'!C:C,MATCH(N:N,'Issue Code Table'!A:A,0)),IF(M31="Critical",6,IF(M31="Significant",5,IF(M31="Moderate",3,2))))</f>
        <v>5</v>
      </c>
    </row>
    <row r="32" spans="1:27" ht="147.75" customHeight="1" x14ac:dyDescent="0.25">
      <c r="A32" s="61" t="s">
        <v>924</v>
      </c>
      <c r="B32" s="110" t="s">
        <v>500</v>
      </c>
      <c r="C32" s="110" t="s">
        <v>875</v>
      </c>
      <c r="D32" s="144" t="s">
        <v>553</v>
      </c>
      <c r="E32" s="144" t="s">
        <v>925</v>
      </c>
      <c r="F32" s="64" t="s">
        <v>926</v>
      </c>
      <c r="G32" s="63" t="s">
        <v>927</v>
      </c>
      <c r="H32" s="125" t="s">
        <v>928</v>
      </c>
      <c r="I32" s="125"/>
      <c r="J32" s="126"/>
      <c r="K32" s="125" t="s">
        <v>929</v>
      </c>
      <c r="L32" s="124"/>
      <c r="M32" s="175" t="s">
        <v>213</v>
      </c>
      <c r="N32" s="177" t="s">
        <v>895</v>
      </c>
      <c r="O32" s="177" t="s">
        <v>896</v>
      </c>
      <c r="P32" s="147"/>
      <c r="Q32" s="126" t="s">
        <v>930</v>
      </c>
      <c r="R32" s="126" t="s">
        <v>931</v>
      </c>
      <c r="S32" s="132" t="s">
        <v>932</v>
      </c>
      <c r="T32" s="132" t="s">
        <v>933</v>
      </c>
      <c r="U32" s="132" t="s">
        <v>934</v>
      </c>
      <c r="V32" s="132" t="s">
        <v>935</v>
      </c>
      <c r="AA32" s="71">
        <f>IF(OR(J32="Fail",ISBLANK(J32)),INDEX('Issue Code Table'!C:C,MATCH(N:N,'Issue Code Table'!A:A,0)),IF(M32="Critical",6,IF(M32="Significant",5,IF(M32="Moderate",3,2))))</f>
        <v>5</v>
      </c>
    </row>
    <row r="33" spans="1:27" ht="147.75" customHeight="1" x14ac:dyDescent="0.25">
      <c r="A33" s="61" t="s">
        <v>936</v>
      </c>
      <c r="B33" s="110" t="s">
        <v>500</v>
      </c>
      <c r="C33" s="110" t="s">
        <v>875</v>
      </c>
      <c r="D33" s="144" t="s">
        <v>553</v>
      </c>
      <c r="E33" s="144" t="s">
        <v>937</v>
      </c>
      <c r="F33" s="64" t="s">
        <v>938</v>
      </c>
      <c r="G33" s="63" t="s">
        <v>939</v>
      </c>
      <c r="H33" s="125" t="s">
        <v>940</v>
      </c>
      <c r="I33" s="125"/>
      <c r="J33" s="126"/>
      <c r="K33" s="125" t="s">
        <v>941</v>
      </c>
      <c r="L33" s="124"/>
      <c r="M33" s="175" t="s">
        <v>213</v>
      </c>
      <c r="N33" s="177" t="s">
        <v>895</v>
      </c>
      <c r="O33" s="177" t="s">
        <v>896</v>
      </c>
      <c r="P33" s="147"/>
      <c r="Q33" s="126" t="s">
        <v>930</v>
      </c>
      <c r="R33" s="126" t="s">
        <v>942</v>
      </c>
      <c r="S33" s="132" t="s">
        <v>943</v>
      </c>
      <c r="T33" s="132" t="s">
        <v>944</v>
      </c>
      <c r="U33" s="132" t="s">
        <v>945</v>
      </c>
      <c r="V33" s="132" t="s">
        <v>946</v>
      </c>
      <c r="AA33" s="71">
        <f>IF(OR(J33="Fail",ISBLANK(J33)),INDEX('Issue Code Table'!C:C,MATCH(N:N,'Issue Code Table'!A:A,0)),IF(M33="Critical",6,IF(M33="Significant",5,IF(M33="Moderate",3,2))))</f>
        <v>5</v>
      </c>
    </row>
    <row r="34" spans="1:27" ht="147.75" customHeight="1" x14ac:dyDescent="0.25">
      <c r="A34" s="61" t="s">
        <v>947</v>
      </c>
      <c r="B34" s="110" t="s">
        <v>500</v>
      </c>
      <c r="C34" s="110" t="s">
        <v>875</v>
      </c>
      <c r="D34" s="144" t="s">
        <v>553</v>
      </c>
      <c r="E34" s="144" t="s">
        <v>948</v>
      </c>
      <c r="F34" s="64" t="s">
        <v>949</v>
      </c>
      <c r="G34" s="63" t="s">
        <v>950</v>
      </c>
      <c r="H34" s="125" t="s">
        <v>951</v>
      </c>
      <c r="I34" s="125"/>
      <c r="J34" s="126"/>
      <c r="K34" s="125" t="s">
        <v>952</v>
      </c>
      <c r="L34" s="124"/>
      <c r="M34" s="175" t="s">
        <v>213</v>
      </c>
      <c r="N34" s="177" t="s">
        <v>895</v>
      </c>
      <c r="O34" s="177" t="s">
        <v>896</v>
      </c>
      <c r="P34" s="147"/>
      <c r="Q34" s="126" t="s">
        <v>930</v>
      </c>
      <c r="R34" s="126" t="s">
        <v>953</v>
      </c>
      <c r="S34" s="132" t="s">
        <v>954</v>
      </c>
      <c r="T34" s="132" t="s">
        <v>955</v>
      </c>
      <c r="U34" s="132" t="s">
        <v>956</v>
      </c>
      <c r="V34" s="132" t="s">
        <v>957</v>
      </c>
      <c r="AA34" s="71">
        <f>IF(OR(J34="Fail",ISBLANK(J34)),INDEX('Issue Code Table'!C:C,MATCH(N:N,'Issue Code Table'!A:A,0)),IF(M34="Critical",6,IF(M34="Significant",5,IF(M34="Moderate",3,2))))</f>
        <v>5</v>
      </c>
    </row>
    <row r="35" spans="1:27" ht="147.75" customHeight="1" x14ac:dyDescent="0.25">
      <c r="A35" s="61" t="s">
        <v>958</v>
      </c>
      <c r="B35" s="110" t="s">
        <v>500</v>
      </c>
      <c r="C35" s="110" t="s">
        <v>875</v>
      </c>
      <c r="D35" s="144" t="s">
        <v>553</v>
      </c>
      <c r="E35" s="144" t="s">
        <v>959</v>
      </c>
      <c r="F35" s="64" t="s">
        <v>960</v>
      </c>
      <c r="G35" s="63" t="s">
        <v>961</v>
      </c>
      <c r="H35" s="125" t="s">
        <v>962</v>
      </c>
      <c r="I35" s="125"/>
      <c r="J35" s="126"/>
      <c r="K35" s="125" t="s">
        <v>963</v>
      </c>
      <c r="L35" s="124"/>
      <c r="M35" s="175" t="s">
        <v>213</v>
      </c>
      <c r="N35" s="177" t="s">
        <v>895</v>
      </c>
      <c r="O35" s="177" t="s">
        <v>896</v>
      </c>
      <c r="P35" s="147"/>
      <c r="Q35" s="126" t="s">
        <v>930</v>
      </c>
      <c r="R35" s="126" t="s">
        <v>964</v>
      </c>
      <c r="S35" s="132" t="s">
        <v>965</v>
      </c>
      <c r="T35" s="132" t="s">
        <v>966</v>
      </c>
      <c r="U35" s="132" t="s">
        <v>967</v>
      </c>
      <c r="V35" s="132" t="s">
        <v>968</v>
      </c>
      <c r="AA35" s="71">
        <f>IF(OR(J35="Fail",ISBLANK(J35)),INDEX('Issue Code Table'!C:C,MATCH(N:N,'Issue Code Table'!A:A,0)),IF(M35="Critical",6,IF(M35="Significant",5,IF(M35="Moderate",3,2))))</f>
        <v>5</v>
      </c>
    </row>
    <row r="36" spans="1:27" ht="147.75" customHeight="1" x14ac:dyDescent="0.25">
      <c r="A36" s="61" t="s">
        <v>969</v>
      </c>
      <c r="B36" s="110" t="s">
        <v>500</v>
      </c>
      <c r="C36" s="110" t="s">
        <v>875</v>
      </c>
      <c r="D36" s="144" t="s">
        <v>553</v>
      </c>
      <c r="E36" s="144" t="s">
        <v>970</v>
      </c>
      <c r="F36" s="64" t="s">
        <v>971</v>
      </c>
      <c r="G36" s="63" t="s">
        <v>972</v>
      </c>
      <c r="H36" s="125" t="s">
        <v>973</v>
      </c>
      <c r="I36" s="125"/>
      <c r="J36" s="126"/>
      <c r="K36" s="125" t="s">
        <v>974</v>
      </c>
      <c r="L36" s="124"/>
      <c r="M36" s="175" t="s">
        <v>213</v>
      </c>
      <c r="N36" s="177" t="s">
        <v>895</v>
      </c>
      <c r="O36" s="177" t="s">
        <v>896</v>
      </c>
      <c r="P36" s="147"/>
      <c r="Q36" s="126" t="s">
        <v>930</v>
      </c>
      <c r="R36" s="126" t="s">
        <v>975</v>
      </c>
      <c r="S36" s="132" t="s">
        <v>976</v>
      </c>
      <c r="T36" s="132" t="s">
        <v>977</v>
      </c>
      <c r="U36" s="132" t="s">
        <v>978</v>
      </c>
      <c r="V36" s="132" t="s">
        <v>979</v>
      </c>
      <c r="AA36" s="71">
        <f>IF(OR(J36="Fail",ISBLANK(J36)),INDEX('Issue Code Table'!C:C,MATCH(N:N,'Issue Code Table'!A:A,0)),IF(M36="Critical",6,IF(M36="Significant",5,IF(M36="Moderate",3,2))))</f>
        <v>5</v>
      </c>
    </row>
    <row r="37" spans="1:27" ht="147.75" customHeight="1" x14ac:dyDescent="0.25">
      <c r="A37" s="61" t="s">
        <v>980</v>
      </c>
      <c r="B37" s="110" t="s">
        <v>500</v>
      </c>
      <c r="C37" s="110" t="s">
        <v>875</v>
      </c>
      <c r="D37" s="144" t="s">
        <v>553</v>
      </c>
      <c r="E37" s="144" t="s">
        <v>981</v>
      </c>
      <c r="F37" s="64" t="s">
        <v>982</v>
      </c>
      <c r="G37" s="63" t="s">
        <v>983</v>
      </c>
      <c r="H37" s="125" t="s">
        <v>984</v>
      </c>
      <c r="I37" s="125"/>
      <c r="J37" s="126"/>
      <c r="K37" s="125" t="s">
        <v>985</v>
      </c>
      <c r="L37" s="124"/>
      <c r="M37" s="175" t="s">
        <v>213</v>
      </c>
      <c r="N37" s="177" t="s">
        <v>895</v>
      </c>
      <c r="O37" s="177" t="s">
        <v>896</v>
      </c>
      <c r="P37" s="147"/>
      <c r="Q37" s="126" t="s">
        <v>930</v>
      </c>
      <c r="R37" s="126" t="s">
        <v>986</v>
      </c>
      <c r="S37" s="132" t="s">
        <v>987</v>
      </c>
      <c r="T37" s="132" t="s">
        <v>988</v>
      </c>
      <c r="U37" s="132" t="s">
        <v>989</v>
      </c>
      <c r="V37" s="132" t="s">
        <v>990</v>
      </c>
      <c r="AA37" s="71">
        <f>IF(OR(J37="Fail",ISBLANK(J37)),INDEX('Issue Code Table'!C:C,MATCH(N:N,'Issue Code Table'!A:A,0)),IF(M37="Critical",6,IF(M37="Significant",5,IF(M37="Moderate",3,2))))</f>
        <v>5</v>
      </c>
    </row>
    <row r="38" spans="1:27" ht="147.75" customHeight="1" x14ac:dyDescent="0.25">
      <c r="A38" s="61" t="s">
        <v>991</v>
      </c>
      <c r="B38" s="110" t="s">
        <v>500</v>
      </c>
      <c r="C38" s="110" t="s">
        <v>875</v>
      </c>
      <c r="D38" s="144" t="s">
        <v>553</v>
      </c>
      <c r="E38" s="144" t="s">
        <v>992</v>
      </c>
      <c r="F38" s="64" t="s">
        <v>993</v>
      </c>
      <c r="G38" s="63" t="s">
        <v>994</v>
      </c>
      <c r="H38" s="125" t="s">
        <v>995</v>
      </c>
      <c r="I38" s="125"/>
      <c r="J38" s="126"/>
      <c r="K38" s="125" t="s">
        <v>996</v>
      </c>
      <c r="L38" s="124"/>
      <c r="M38" s="175" t="s">
        <v>213</v>
      </c>
      <c r="N38" s="177" t="s">
        <v>895</v>
      </c>
      <c r="O38" s="177" t="s">
        <v>896</v>
      </c>
      <c r="P38" s="147"/>
      <c r="Q38" s="126" t="s">
        <v>930</v>
      </c>
      <c r="R38" s="126" t="s">
        <v>997</v>
      </c>
      <c r="S38" s="132" t="s">
        <v>998</v>
      </c>
      <c r="T38" s="132" t="s">
        <v>999</v>
      </c>
      <c r="U38" s="132" t="s">
        <v>1000</v>
      </c>
      <c r="V38" s="132" t="s">
        <v>1001</v>
      </c>
      <c r="AA38" s="71">
        <f>IF(OR(J38="Fail",ISBLANK(J38)),INDEX('Issue Code Table'!C:C,MATCH(N:N,'Issue Code Table'!A:A,0)),IF(M38="Critical",6,IF(M38="Significant",5,IF(M38="Moderate",3,2))))</f>
        <v>5</v>
      </c>
    </row>
    <row r="39" spans="1:27" ht="147.75" customHeight="1" x14ac:dyDescent="0.25">
      <c r="A39" s="61" t="s">
        <v>1002</v>
      </c>
      <c r="B39" s="110" t="s">
        <v>500</v>
      </c>
      <c r="C39" s="110" t="s">
        <v>875</v>
      </c>
      <c r="D39" s="144" t="s">
        <v>553</v>
      </c>
      <c r="E39" s="144" t="s">
        <v>1003</v>
      </c>
      <c r="F39" s="64" t="s">
        <v>1004</v>
      </c>
      <c r="G39" s="63" t="s">
        <v>1005</v>
      </c>
      <c r="H39" s="125" t="s">
        <v>1006</v>
      </c>
      <c r="I39" s="125"/>
      <c r="J39" s="126"/>
      <c r="K39" s="125" t="s">
        <v>1007</v>
      </c>
      <c r="L39" s="124"/>
      <c r="M39" s="175" t="s">
        <v>213</v>
      </c>
      <c r="N39" s="177" t="s">
        <v>895</v>
      </c>
      <c r="O39" s="177" t="s">
        <v>896</v>
      </c>
      <c r="P39" s="147"/>
      <c r="Q39" s="126" t="s">
        <v>930</v>
      </c>
      <c r="R39" s="126" t="s">
        <v>1008</v>
      </c>
      <c r="S39" s="132" t="s">
        <v>1009</v>
      </c>
      <c r="T39" s="132" t="s">
        <v>1010</v>
      </c>
      <c r="U39" s="132" t="s">
        <v>1011</v>
      </c>
      <c r="V39" s="132" t="s">
        <v>1012</v>
      </c>
      <c r="AA39" s="71">
        <f>IF(OR(J39="Fail",ISBLANK(J39)),INDEX('Issue Code Table'!C:C,MATCH(N:N,'Issue Code Table'!A:A,0)),IF(M39="Critical",6,IF(M39="Significant",5,IF(M39="Moderate",3,2))))</f>
        <v>5</v>
      </c>
    </row>
    <row r="40" spans="1:27" ht="147.75" customHeight="1" x14ac:dyDescent="0.25">
      <c r="A40" s="61" t="s">
        <v>1013</v>
      </c>
      <c r="B40" s="110" t="s">
        <v>500</v>
      </c>
      <c r="C40" s="110" t="s">
        <v>875</v>
      </c>
      <c r="D40" s="144" t="s">
        <v>553</v>
      </c>
      <c r="E40" s="144" t="s">
        <v>1014</v>
      </c>
      <c r="F40" s="64" t="s">
        <v>1015</v>
      </c>
      <c r="G40" s="63" t="s">
        <v>1016</v>
      </c>
      <c r="H40" s="125" t="s">
        <v>1017</v>
      </c>
      <c r="I40" s="125"/>
      <c r="J40" s="126"/>
      <c r="K40" s="125" t="s">
        <v>1018</v>
      </c>
      <c r="L40" s="124"/>
      <c r="M40" s="175" t="s">
        <v>213</v>
      </c>
      <c r="N40" s="177" t="s">
        <v>895</v>
      </c>
      <c r="O40" s="177" t="s">
        <v>896</v>
      </c>
      <c r="P40" s="147"/>
      <c r="Q40" s="126" t="s">
        <v>930</v>
      </c>
      <c r="R40" s="126" t="s">
        <v>1019</v>
      </c>
      <c r="S40" s="132" t="s">
        <v>1020</v>
      </c>
      <c r="T40" s="132" t="s">
        <v>1021</v>
      </c>
      <c r="U40" s="132" t="s">
        <v>1022</v>
      </c>
      <c r="V40" s="132" t="s">
        <v>1023</v>
      </c>
      <c r="AA40" s="71">
        <f>IF(OR(J40="Fail",ISBLANK(J40)),INDEX('Issue Code Table'!C:C,MATCH(N:N,'Issue Code Table'!A:A,0)),IF(M40="Critical",6,IF(M40="Significant",5,IF(M40="Moderate",3,2))))</f>
        <v>5</v>
      </c>
    </row>
    <row r="41" spans="1:27" ht="147.75" customHeight="1" x14ac:dyDescent="0.25">
      <c r="A41" s="61" t="s">
        <v>1024</v>
      </c>
      <c r="B41" s="110" t="s">
        <v>500</v>
      </c>
      <c r="C41" s="110" t="s">
        <v>875</v>
      </c>
      <c r="D41" s="144" t="s">
        <v>553</v>
      </c>
      <c r="E41" s="144" t="s">
        <v>1025</v>
      </c>
      <c r="F41" s="64" t="s">
        <v>1026</v>
      </c>
      <c r="G41" s="63" t="s">
        <v>1027</v>
      </c>
      <c r="H41" s="125" t="s">
        <v>1028</v>
      </c>
      <c r="I41" s="125"/>
      <c r="J41" s="126"/>
      <c r="K41" s="125" t="s">
        <v>1029</v>
      </c>
      <c r="L41" s="124"/>
      <c r="M41" s="175" t="s">
        <v>213</v>
      </c>
      <c r="N41" s="177" t="s">
        <v>895</v>
      </c>
      <c r="O41" s="177" t="s">
        <v>896</v>
      </c>
      <c r="P41" s="147"/>
      <c r="Q41" s="126" t="s">
        <v>930</v>
      </c>
      <c r="R41" s="126" t="s">
        <v>1030</v>
      </c>
      <c r="S41" s="132" t="s">
        <v>1031</v>
      </c>
      <c r="T41" s="132" t="s">
        <v>1032</v>
      </c>
      <c r="U41" s="132" t="s">
        <v>1033</v>
      </c>
      <c r="V41" s="132" t="s">
        <v>1034</v>
      </c>
      <c r="AA41" s="71">
        <f>IF(OR(J41="Fail",ISBLANK(J41)),INDEX('Issue Code Table'!C:C,MATCH(N:N,'Issue Code Table'!A:A,0)),IF(M41="Critical",6,IF(M41="Significant",5,IF(M41="Moderate",3,2))))</f>
        <v>5</v>
      </c>
    </row>
    <row r="42" spans="1:27" ht="147.75" customHeight="1" x14ac:dyDescent="0.25">
      <c r="A42" s="61" t="s">
        <v>1035</v>
      </c>
      <c r="B42" s="110" t="s">
        <v>764</v>
      </c>
      <c r="C42" s="158" t="s">
        <v>765</v>
      </c>
      <c r="D42" s="144" t="s">
        <v>553</v>
      </c>
      <c r="E42" s="144" t="s">
        <v>1036</v>
      </c>
      <c r="F42" s="64" t="s">
        <v>1037</v>
      </c>
      <c r="G42" s="63" t="s">
        <v>1038</v>
      </c>
      <c r="H42" s="125" t="s">
        <v>1039</v>
      </c>
      <c r="I42" s="125"/>
      <c r="J42" s="126"/>
      <c r="K42" s="125" t="s">
        <v>1040</v>
      </c>
      <c r="L42" s="124"/>
      <c r="M42" s="124" t="s">
        <v>213</v>
      </c>
      <c r="N42" s="124" t="s">
        <v>1041</v>
      </c>
      <c r="O42" s="124" t="s">
        <v>1042</v>
      </c>
      <c r="P42" s="147"/>
      <c r="Q42" s="126" t="s">
        <v>1043</v>
      </c>
      <c r="R42" s="126" t="s">
        <v>1044</v>
      </c>
      <c r="S42" s="132" t="s">
        <v>1045</v>
      </c>
      <c r="T42" s="132" t="s">
        <v>1046</v>
      </c>
      <c r="U42" s="132" t="s">
        <v>1047</v>
      </c>
      <c r="V42" s="132" t="s">
        <v>1048</v>
      </c>
      <c r="AA42" s="71">
        <f>IF(OR(J42="Fail",ISBLANK(J42)),INDEX('Issue Code Table'!C:C,MATCH(N:N,'Issue Code Table'!A:A,0)),IF(M42="Critical",6,IF(M42="Significant",5,IF(M42="Moderate",3,2))))</f>
        <v>5</v>
      </c>
    </row>
    <row r="43" spans="1:27" ht="147.75" customHeight="1" x14ac:dyDescent="0.25">
      <c r="A43" s="61" t="s">
        <v>1049</v>
      </c>
      <c r="B43" s="110" t="s">
        <v>764</v>
      </c>
      <c r="C43" s="158" t="s">
        <v>765</v>
      </c>
      <c r="D43" s="144" t="s">
        <v>553</v>
      </c>
      <c r="E43" s="144" t="s">
        <v>1050</v>
      </c>
      <c r="F43" s="64" t="s">
        <v>1051</v>
      </c>
      <c r="G43" s="63" t="s">
        <v>1052</v>
      </c>
      <c r="H43" s="125" t="s">
        <v>1053</v>
      </c>
      <c r="I43" s="125"/>
      <c r="J43" s="126"/>
      <c r="K43" s="125" t="s">
        <v>1053</v>
      </c>
      <c r="L43" s="124"/>
      <c r="M43" s="136" t="s">
        <v>213</v>
      </c>
      <c r="N43" s="136" t="s">
        <v>1054</v>
      </c>
      <c r="O43" s="139" t="s">
        <v>1055</v>
      </c>
      <c r="P43" s="147"/>
      <c r="Q43" s="126" t="s">
        <v>1043</v>
      </c>
      <c r="R43" s="126" t="s">
        <v>1056</v>
      </c>
      <c r="S43" s="132" t="s">
        <v>1045</v>
      </c>
      <c r="T43" s="132" t="s">
        <v>1057</v>
      </c>
      <c r="U43" s="132" t="s">
        <v>1058</v>
      </c>
      <c r="V43" s="132" t="s">
        <v>1059</v>
      </c>
      <c r="AA43" s="71">
        <f>IF(OR(J43="Fail",ISBLANK(J43)),INDEX('Issue Code Table'!C:C,MATCH(N:N,'Issue Code Table'!A:A,0)),IF(M43="Critical",6,IF(M43="Significant",5,IF(M43="Moderate",3,2))))</f>
        <v>5</v>
      </c>
    </row>
    <row r="44" spans="1:27" ht="147.75" customHeight="1" x14ac:dyDescent="0.25">
      <c r="A44" s="61" t="s">
        <v>1060</v>
      </c>
      <c r="B44" s="110" t="s">
        <v>764</v>
      </c>
      <c r="C44" s="158" t="s">
        <v>765</v>
      </c>
      <c r="D44" s="144" t="s">
        <v>553</v>
      </c>
      <c r="E44" s="144" t="s">
        <v>1061</v>
      </c>
      <c r="F44" s="64" t="s">
        <v>1051</v>
      </c>
      <c r="G44" s="63" t="s">
        <v>1052</v>
      </c>
      <c r="H44" s="125" t="s">
        <v>1062</v>
      </c>
      <c r="I44" s="125"/>
      <c r="J44" s="126"/>
      <c r="K44" s="125" t="s">
        <v>1063</v>
      </c>
      <c r="L44" s="124"/>
      <c r="M44" s="124" t="s">
        <v>213</v>
      </c>
      <c r="N44" s="124" t="s">
        <v>1041</v>
      </c>
      <c r="O44" s="124" t="s">
        <v>1042</v>
      </c>
      <c r="P44" s="147"/>
      <c r="Q44" s="126" t="s">
        <v>1043</v>
      </c>
      <c r="R44" s="126" t="s">
        <v>1064</v>
      </c>
      <c r="S44" s="132" t="s">
        <v>1045</v>
      </c>
      <c r="T44" s="132" t="s">
        <v>1065</v>
      </c>
      <c r="U44" s="132" t="s">
        <v>1066</v>
      </c>
      <c r="V44" s="132" t="s">
        <v>1067</v>
      </c>
      <c r="AA44" s="71">
        <f>IF(OR(J44="Fail",ISBLANK(J44)),INDEX('Issue Code Table'!C:C,MATCH(N:N,'Issue Code Table'!A:A,0)),IF(M44="Critical",6,IF(M44="Significant",5,IF(M44="Moderate",3,2))))</f>
        <v>5</v>
      </c>
    </row>
    <row r="45" spans="1:27" ht="6.65" customHeight="1" x14ac:dyDescent="0.25">
      <c r="A45" s="279"/>
      <c r="B45" s="280"/>
      <c r="C45" s="280"/>
      <c r="D45" s="280"/>
      <c r="E45" s="280"/>
      <c r="F45" s="280"/>
      <c r="G45" s="281"/>
      <c r="H45" s="280"/>
      <c r="I45" s="280"/>
      <c r="J45" s="280"/>
      <c r="K45" s="280"/>
      <c r="L45" s="280"/>
      <c r="M45" s="280"/>
      <c r="N45" s="280"/>
      <c r="O45" s="280"/>
      <c r="P45" s="147"/>
      <c r="Q45" s="280"/>
      <c r="R45" s="280"/>
      <c r="S45" s="281"/>
      <c r="T45" s="281"/>
      <c r="U45" s="281"/>
      <c r="V45" s="281"/>
      <c r="AA45" s="72"/>
    </row>
    <row r="46" spans="1:27" x14ac:dyDescent="0.25">
      <c r="G46" s="185"/>
      <c r="P46" s="150"/>
      <c r="S46" s="185"/>
      <c r="T46" s="185"/>
    </row>
    <row r="47" spans="1:27" x14ac:dyDescent="0.25">
      <c r="G47" s="185"/>
      <c r="P47" s="150"/>
      <c r="S47" s="185"/>
      <c r="T47" s="185"/>
    </row>
    <row r="48" spans="1:27" x14ac:dyDescent="0.25">
      <c r="G48" s="185"/>
      <c r="P48" s="150"/>
      <c r="S48" s="185"/>
      <c r="T48" s="185"/>
    </row>
    <row r="49" spans="9:16" x14ac:dyDescent="0.25">
      <c r="P49" s="150"/>
    </row>
    <row r="50" spans="9:16" hidden="1" x14ac:dyDescent="0.25">
      <c r="P50" s="150"/>
    </row>
    <row r="51" spans="9:16" hidden="1" x14ac:dyDescent="0.25">
      <c r="P51" s="150"/>
    </row>
    <row r="52" spans="9:16" hidden="1" x14ac:dyDescent="0.25">
      <c r="P52" s="150"/>
    </row>
    <row r="53" spans="9:16" hidden="1" x14ac:dyDescent="0.25">
      <c r="P53" s="150"/>
    </row>
    <row r="54" spans="9:16" hidden="1" x14ac:dyDescent="0.25">
      <c r="I54" s="35" t="s">
        <v>549</v>
      </c>
      <c r="P54" s="150"/>
    </row>
    <row r="55" spans="9:16" hidden="1" x14ac:dyDescent="0.25">
      <c r="I55" s="35" t="s">
        <v>56</v>
      </c>
      <c r="P55" s="150"/>
    </row>
    <row r="56" spans="9:16" hidden="1" x14ac:dyDescent="0.25">
      <c r="I56" s="35" t="s">
        <v>57</v>
      </c>
      <c r="P56" s="150"/>
    </row>
    <row r="57" spans="9:16" hidden="1" x14ac:dyDescent="0.25">
      <c r="I57" s="35" t="s">
        <v>45</v>
      </c>
      <c r="P57" s="150"/>
    </row>
    <row r="58" spans="9:16" hidden="1" x14ac:dyDescent="0.25">
      <c r="I58" s="35" t="s">
        <v>550</v>
      </c>
      <c r="P58" s="150"/>
    </row>
    <row r="59" spans="9:16" hidden="1" x14ac:dyDescent="0.25">
      <c r="I59" s="35" t="s">
        <v>551</v>
      </c>
      <c r="P59" s="150"/>
    </row>
    <row r="60" spans="9:16" hidden="1" x14ac:dyDescent="0.25">
      <c r="I60" s="35" t="s">
        <v>552</v>
      </c>
      <c r="P60" s="150"/>
    </row>
    <row r="61" spans="9:16" hidden="1" x14ac:dyDescent="0.25">
      <c r="I61" s="35" t="s">
        <v>553</v>
      </c>
      <c r="P61" s="150"/>
    </row>
    <row r="62" spans="9:16" hidden="1" x14ac:dyDescent="0.25">
      <c r="I62" s="35" t="s">
        <v>185</v>
      </c>
      <c r="P62" s="150"/>
    </row>
    <row r="63" spans="9:16" hidden="1" x14ac:dyDescent="0.25">
      <c r="I63" s="35" t="s">
        <v>221</v>
      </c>
      <c r="P63" s="150"/>
    </row>
    <row r="64" spans="9:16" hidden="1" x14ac:dyDescent="0.25">
      <c r="I64" s="35"/>
      <c r="P64" s="150"/>
    </row>
    <row r="65" spans="9:27" hidden="1" x14ac:dyDescent="0.25">
      <c r="I65" s="43" t="s">
        <v>554</v>
      </c>
      <c r="P65" s="150"/>
      <c r="S65" s="185"/>
      <c r="T65" s="185"/>
    </row>
    <row r="66" spans="9:27" hidden="1" x14ac:dyDescent="0.25">
      <c r="I66" s="43" t="s">
        <v>177</v>
      </c>
      <c r="P66" s="150"/>
      <c r="S66" s="185"/>
      <c r="T66" s="185"/>
    </row>
    <row r="67" spans="9:27" hidden="1" x14ac:dyDescent="0.25">
      <c r="I67" s="43" t="s">
        <v>213</v>
      </c>
      <c r="P67" s="150"/>
      <c r="S67" s="185"/>
      <c r="T67" s="185"/>
    </row>
    <row r="68" spans="9:27" hidden="1" x14ac:dyDescent="0.25">
      <c r="I68" s="43" t="s">
        <v>202</v>
      </c>
      <c r="P68" s="150"/>
      <c r="S68" s="185"/>
      <c r="T68" s="185"/>
    </row>
    <row r="69" spans="9:27" hidden="1" x14ac:dyDescent="0.25">
      <c r="I69" s="43" t="s">
        <v>416</v>
      </c>
      <c r="P69" s="150"/>
      <c r="S69" s="185"/>
      <c r="T69" s="185"/>
    </row>
    <row r="70" spans="9:27" hidden="1" x14ac:dyDescent="0.25">
      <c r="P70" s="150"/>
      <c r="S70" s="185"/>
      <c r="T70" s="185"/>
    </row>
    <row r="71" spans="9:27" hidden="1" x14ac:dyDescent="0.25">
      <c r="L71" s="185"/>
      <c r="P71" s="150"/>
      <c r="S71" s="185"/>
      <c r="T71" s="185"/>
    </row>
    <row r="72" spans="9:27" hidden="1" x14ac:dyDescent="0.25">
      <c r="P72" s="150"/>
      <c r="S72" s="185"/>
      <c r="T72" s="185"/>
    </row>
    <row r="73" spans="9:27" hidden="1" x14ac:dyDescent="0.25">
      <c r="P73" s="150"/>
      <c r="S73" s="185"/>
      <c r="T73" s="185"/>
    </row>
    <row r="74" spans="9:27" hidden="1" x14ac:dyDescent="0.25">
      <c r="P74" s="150"/>
      <c r="S74" s="185"/>
      <c r="T74" s="185"/>
    </row>
    <row r="75" spans="9:27" x14ac:dyDescent="0.25">
      <c r="P75" s="150"/>
      <c r="S75" s="185"/>
      <c r="T75" s="185"/>
      <c r="AA75" s="135"/>
    </row>
    <row r="76" spans="9:27" x14ac:dyDescent="0.25">
      <c r="P76" s="150"/>
      <c r="S76" s="185"/>
      <c r="T76" s="185"/>
      <c r="Z76"/>
      <c r="AA76" s="135"/>
    </row>
    <row r="77" spans="9:27" x14ac:dyDescent="0.25">
      <c r="P77" s="150"/>
      <c r="S77" s="185"/>
      <c r="T77" s="185"/>
      <c r="Z77"/>
      <c r="AA77" s="135"/>
    </row>
    <row r="78" spans="9:27" x14ac:dyDescent="0.25">
      <c r="P78" s="150"/>
      <c r="S78" s="185"/>
      <c r="T78" s="185"/>
      <c r="Z78"/>
      <c r="AA78" s="135"/>
    </row>
    <row r="79" spans="9:27" x14ac:dyDescent="0.25">
      <c r="P79" s="150"/>
      <c r="S79" s="185"/>
      <c r="T79" s="185"/>
      <c r="Z79"/>
      <c r="AA79" s="135"/>
    </row>
    <row r="80" spans="9:27" x14ac:dyDescent="0.25">
      <c r="P80" s="150"/>
      <c r="S80" s="185"/>
      <c r="T80" s="185"/>
      <c r="Z80"/>
      <c r="AA80" s="135"/>
    </row>
    <row r="81" spans="16:27" x14ac:dyDescent="0.25">
      <c r="P81" s="150"/>
      <c r="S81" s="185"/>
      <c r="T81" s="185"/>
      <c r="Z81"/>
      <c r="AA81" s="135"/>
    </row>
    <row r="82" spans="16:27" x14ac:dyDescent="0.25">
      <c r="P82" s="150"/>
      <c r="S82" s="185"/>
      <c r="T82" s="185"/>
      <c r="Z82"/>
      <c r="AA82" s="135"/>
    </row>
    <row r="83" spans="16:27" x14ac:dyDescent="0.25">
      <c r="P83" s="150"/>
      <c r="S83" s="185"/>
      <c r="T83" s="185"/>
      <c r="Z83"/>
      <c r="AA83" s="135"/>
    </row>
    <row r="84" spans="16:27" x14ac:dyDescent="0.25">
      <c r="P84" s="150"/>
      <c r="S84" s="185"/>
      <c r="T84" s="185"/>
      <c r="Z84"/>
      <c r="AA84" s="135"/>
    </row>
    <row r="85" spans="16:27" x14ac:dyDescent="0.25">
      <c r="P85" s="150"/>
      <c r="S85" s="185"/>
      <c r="T85" s="185"/>
      <c r="Z85"/>
      <c r="AA85" s="135"/>
    </row>
    <row r="86" spans="16:27" x14ac:dyDescent="0.25">
      <c r="P86" s="150"/>
      <c r="S86" s="185"/>
      <c r="T86" s="185"/>
      <c r="Z86"/>
      <c r="AA86" s="135"/>
    </row>
    <row r="87" spans="16:27" x14ac:dyDescent="0.25">
      <c r="P87" s="150"/>
      <c r="S87" s="185"/>
      <c r="T87" s="185"/>
      <c r="Z87"/>
      <c r="AA87" s="135"/>
    </row>
    <row r="88" spans="16:27" x14ac:dyDescent="0.25">
      <c r="P88" s="150"/>
      <c r="S88" s="185"/>
      <c r="T88" s="185"/>
      <c r="Z88"/>
      <c r="AA88" s="135"/>
    </row>
    <row r="89" spans="16:27" x14ac:dyDescent="0.25">
      <c r="P89" s="150"/>
      <c r="S89" s="185"/>
      <c r="T89" s="185"/>
      <c r="Z89"/>
      <c r="AA89" s="135"/>
    </row>
    <row r="90" spans="16:27" x14ac:dyDescent="0.25">
      <c r="P90" s="150"/>
      <c r="S90" s="185"/>
      <c r="T90" s="185"/>
      <c r="Z90"/>
      <c r="AA90" s="135"/>
    </row>
    <row r="91" spans="16:27" x14ac:dyDescent="0.25">
      <c r="P91" s="150"/>
      <c r="S91" s="185"/>
      <c r="T91" s="185"/>
      <c r="Z91"/>
      <c r="AA91" s="135"/>
    </row>
    <row r="92" spans="16:27" x14ac:dyDescent="0.25">
      <c r="P92" s="150"/>
      <c r="S92" s="185"/>
      <c r="T92" s="185"/>
      <c r="Z92"/>
      <c r="AA92" s="135"/>
    </row>
    <row r="93" spans="16:27" x14ac:dyDescent="0.25">
      <c r="P93" s="150"/>
      <c r="S93" s="185"/>
      <c r="T93" s="185"/>
      <c r="Z93"/>
      <c r="AA93" s="135"/>
    </row>
    <row r="94" spans="16:27" x14ac:dyDescent="0.25">
      <c r="P94" s="150"/>
      <c r="S94" s="185"/>
      <c r="T94" s="185"/>
      <c r="Z94"/>
      <c r="AA94" s="135"/>
    </row>
    <row r="95" spans="16:27" x14ac:dyDescent="0.25">
      <c r="P95" s="150"/>
      <c r="S95" s="185"/>
      <c r="T95" s="185"/>
      <c r="Z95"/>
      <c r="AA95" s="135"/>
    </row>
    <row r="96" spans="16:27" x14ac:dyDescent="0.25">
      <c r="P96" s="150"/>
      <c r="S96" s="185"/>
      <c r="T96" s="185"/>
      <c r="Z96"/>
      <c r="AA96" s="135"/>
    </row>
    <row r="97" spans="16:27" x14ac:dyDescent="0.25">
      <c r="P97" s="150"/>
      <c r="S97" s="185"/>
      <c r="T97" s="185"/>
      <c r="Z97"/>
      <c r="AA97" s="135"/>
    </row>
    <row r="98" spans="16:27" x14ac:dyDescent="0.25">
      <c r="P98" s="150"/>
      <c r="S98" s="185"/>
      <c r="T98" s="185"/>
      <c r="Z98"/>
      <c r="AA98" s="135"/>
    </row>
    <row r="99" spans="16:27" x14ac:dyDescent="0.25">
      <c r="P99" s="150"/>
      <c r="S99" s="185"/>
      <c r="T99" s="185"/>
      <c r="Z99"/>
      <c r="AA99" s="135"/>
    </row>
    <row r="100" spans="16:27" x14ac:dyDescent="0.25">
      <c r="P100" s="150"/>
      <c r="S100" s="185"/>
      <c r="T100" s="185"/>
      <c r="Z100"/>
      <c r="AA100" s="135"/>
    </row>
    <row r="101" spans="16:27" x14ac:dyDescent="0.25">
      <c r="P101" s="150"/>
      <c r="S101" s="185"/>
      <c r="T101" s="185"/>
      <c r="Z101"/>
      <c r="AA101" s="135"/>
    </row>
    <row r="102" spans="16:27" x14ac:dyDescent="0.25">
      <c r="P102" s="150"/>
      <c r="S102" s="185"/>
      <c r="T102" s="185"/>
      <c r="Z102"/>
      <c r="AA102" s="135"/>
    </row>
    <row r="103" spans="16:27" x14ac:dyDescent="0.25">
      <c r="P103" s="150"/>
      <c r="S103" s="185"/>
      <c r="T103" s="185"/>
      <c r="Z103"/>
      <c r="AA103" s="135"/>
    </row>
    <row r="104" spans="16:27" x14ac:dyDescent="0.25">
      <c r="P104" s="150"/>
      <c r="S104" s="185"/>
      <c r="T104" s="185"/>
      <c r="Z104"/>
      <c r="AA104" s="135"/>
    </row>
    <row r="105" spans="16:27" x14ac:dyDescent="0.25">
      <c r="P105" s="150"/>
      <c r="S105" s="185"/>
      <c r="T105" s="185"/>
      <c r="Z105"/>
      <c r="AA105" s="135"/>
    </row>
    <row r="106" spans="16:27" x14ac:dyDescent="0.25">
      <c r="P106" s="150"/>
      <c r="S106" s="185"/>
      <c r="T106" s="185"/>
      <c r="Z106"/>
      <c r="AA106" s="135"/>
    </row>
    <row r="107" spans="16:27" x14ac:dyDescent="0.25">
      <c r="P107" s="150"/>
      <c r="S107" s="185"/>
      <c r="T107" s="185"/>
      <c r="Z107"/>
      <c r="AA107" s="135"/>
    </row>
    <row r="108" spans="16:27" x14ac:dyDescent="0.25">
      <c r="P108" s="150"/>
      <c r="S108" s="185"/>
      <c r="T108" s="185"/>
      <c r="Z108"/>
      <c r="AA108" s="135"/>
    </row>
    <row r="109" spans="16:27" x14ac:dyDescent="0.25">
      <c r="P109" s="150"/>
      <c r="S109" s="185"/>
      <c r="T109" s="185"/>
      <c r="Z109"/>
      <c r="AA109" s="135"/>
    </row>
    <row r="110" spans="16:27" x14ac:dyDescent="0.25">
      <c r="P110" s="150"/>
      <c r="S110" s="185"/>
      <c r="T110" s="185"/>
      <c r="Z110"/>
      <c r="AA110" s="135"/>
    </row>
    <row r="111" spans="16:27" x14ac:dyDescent="0.25">
      <c r="P111" s="150"/>
      <c r="S111" s="185"/>
      <c r="T111" s="185"/>
    </row>
    <row r="112" spans="16:27" x14ac:dyDescent="0.25">
      <c r="P112" s="150"/>
      <c r="S112" s="185"/>
      <c r="T112" s="185"/>
    </row>
    <row r="113" spans="16:16" x14ac:dyDescent="0.25">
      <c r="P113" s="150"/>
    </row>
    <row r="114" spans="16:16" x14ac:dyDescent="0.25">
      <c r="P114" s="150"/>
    </row>
    <row r="115" spans="16:16" x14ac:dyDescent="0.25">
      <c r="P115" s="150"/>
    </row>
    <row r="116" spans="16:16" x14ac:dyDescent="0.25">
      <c r="P116" s="150"/>
    </row>
    <row r="117" spans="16:16" x14ac:dyDescent="0.25">
      <c r="P117" s="150"/>
    </row>
    <row r="118" spans="16:16" x14ac:dyDescent="0.25">
      <c r="P118" s="150"/>
    </row>
    <row r="119" spans="16:16" x14ac:dyDescent="0.25">
      <c r="P119" s="150"/>
    </row>
    <row r="120" spans="16:16" x14ac:dyDescent="0.25">
      <c r="P120" s="150"/>
    </row>
    <row r="121" spans="16:16" x14ac:dyDescent="0.25">
      <c r="P121" s="150"/>
    </row>
    <row r="122" spans="16:16" x14ac:dyDescent="0.25">
      <c r="P122" s="150"/>
    </row>
    <row r="123" spans="16:16" x14ac:dyDescent="0.25">
      <c r="P123" s="150"/>
    </row>
    <row r="124" spans="16:16" x14ac:dyDescent="0.25">
      <c r="P124" s="150"/>
    </row>
    <row r="125" spans="16:16" x14ac:dyDescent="0.25">
      <c r="P125" s="150"/>
    </row>
    <row r="126" spans="16:16" x14ac:dyDescent="0.25">
      <c r="P126" s="150"/>
    </row>
    <row r="127" spans="16:16" x14ac:dyDescent="0.25">
      <c r="P127" s="150"/>
    </row>
    <row r="128" spans="16:16" x14ac:dyDescent="0.25">
      <c r="P128" s="150"/>
    </row>
    <row r="129" spans="16:16" x14ac:dyDescent="0.25">
      <c r="P129" s="150"/>
    </row>
    <row r="130" spans="16:16" x14ac:dyDescent="0.25">
      <c r="P130" s="150"/>
    </row>
    <row r="131" spans="16:16" x14ac:dyDescent="0.25">
      <c r="P131" s="150"/>
    </row>
    <row r="132" spans="16:16" x14ac:dyDescent="0.25">
      <c r="P132" s="150"/>
    </row>
    <row r="133" spans="16:16" x14ac:dyDescent="0.25">
      <c r="P133" s="150"/>
    </row>
    <row r="134" spans="16:16" x14ac:dyDescent="0.25">
      <c r="P134" s="150"/>
    </row>
    <row r="135" spans="16:16" x14ac:dyDescent="0.25">
      <c r="P135" s="150"/>
    </row>
    <row r="136" spans="16:16" x14ac:dyDescent="0.25">
      <c r="P136" s="150"/>
    </row>
    <row r="137" spans="16:16" x14ac:dyDescent="0.25">
      <c r="P137" s="150"/>
    </row>
    <row r="138" spans="16:16" x14ac:dyDescent="0.25">
      <c r="P138" s="150"/>
    </row>
    <row r="139" spans="16:16" x14ac:dyDescent="0.25">
      <c r="P139" s="150"/>
    </row>
    <row r="140" spans="16:16" x14ac:dyDescent="0.25">
      <c r="P140" s="150"/>
    </row>
    <row r="141" spans="16:16" x14ac:dyDescent="0.25">
      <c r="P141" s="150"/>
    </row>
    <row r="142" spans="16:16" x14ac:dyDescent="0.25">
      <c r="P142" s="150"/>
    </row>
    <row r="143" spans="16:16" x14ac:dyDescent="0.25">
      <c r="P143" s="150"/>
    </row>
    <row r="144" spans="16:16" x14ac:dyDescent="0.25">
      <c r="P144" s="150"/>
    </row>
    <row r="145" spans="16:16" x14ac:dyDescent="0.25">
      <c r="P145" s="150"/>
    </row>
    <row r="146" spans="16:16" x14ac:dyDescent="0.25">
      <c r="P146" s="150"/>
    </row>
    <row r="147" spans="16:16" x14ac:dyDescent="0.25">
      <c r="P147" s="150"/>
    </row>
    <row r="148" spans="16:16" x14ac:dyDescent="0.25">
      <c r="P148" s="150"/>
    </row>
    <row r="149" spans="16:16" x14ac:dyDescent="0.25">
      <c r="P149" s="150"/>
    </row>
    <row r="150" spans="16:16" x14ac:dyDescent="0.25">
      <c r="P150" s="150"/>
    </row>
    <row r="151" spans="16:16" x14ac:dyDescent="0.25">
      <c r="P151" s="150"/>
    </row>
    <row r="152" spans="16:16" x14ac:dyDescent="0.25">
      <c r="P152" s="150"/>
    </row>
    <row r="153" spans="16:16" x14ac:dyDescent="0.25">
      <c r="P153" s="150"/>
    </row>
    <row r="154" spans="16:16" x14ac:dyDescent="0.25">
      <c r="P154" s="150"/>
    </row>
    <row r="155" spans="16:16" x14ac:dyDescent="0.25">
      <c r="P155" s="150"/>
    </row>
    <row r="156" spans="16:16" x14ac:dyDescent="0.25">
      <c r="P156" s="150"/>
    </row>
    <row r="157" spans="16:16" x14ac:dyDescent="0.25">
      <c r="P157" s="150"/>
    </row>
    <row r="158" spans="16:16" x14ac:dyDescent="0.25">
      <c r="P158" s="150"/>
    </row>
    <row r="159" spans="16:16" x14ac:dyDescent="0.25">
      <c r="P159" s="150"/>
    </row>
    <row r="160" spans="16:16" x14ac:dyDescent="0.25">
      <c r="P160" s="150"/>
    </row>
    <row r="161" spans="16:16" x14ac:dyDescent="0.25">
      <c r="P161" s="150"/>
    </row>
    <row r="162" spans="16:16" x14ac:dyDescent="0.25">
      <c r="P162" s="150"/>
    </row>
    <row r="163" spans="16:16" x14ac:dyDescent="0.25">
      <c r="P163" s="150"/>
    </row>
    <row r="164" spans="16:16" x14ac:dyDescent="0.25">
      <c r="P164" s="150"/>
    </row>
    <row r="165" spans="16:16" x14ac:dyDescent="0.25">
      <c r="P165" s="150"/>
    </row>
    <row r="166" spans="16:16" x14ac:dyDescent="0.25">
      <c r="P166" s="150"/>
    </row>
    <row r="167" spans="16:16" x14ac:dyDescent="0.25">
      <c r="P167" s="150"/>
    </row>
    <row r="168" spans="16:16" x14ac:dyDescent="0.25">
      <c r="P168" s="150"/>
    </row>
    <row r="169" spans="16:16" x14ac:dyDescent="0.25">
      <c r="P169" s="150"/>
    </row>
    <row r="170" spans="16:16" x14ac:dyDescent="0.25">
      <c r="P170" s="150"/>
    </row>
    <row r="171" spans="16:16" x14ac:dyDescent="0.25">
      <c r="P171" s="150"/>
    </row>
    <row r="172" spans="16:16" x14ac:dyDescent="0.25">
      <c r="P172" s="150"/>
    </row>
    <row r="173" spans="16:16" x14ac:dyDescent="0.25">
      <c r="P173" s="150"/>
    </row>
    <row r="174" spans="16:16" x14ac:dyDescent="0.25">
      <c r="P174" s="150"/>
    </row>
    <row r="175" spans="16:16" x14ac:dyDescent="0.25">
      <c r="P175" s="150"/>
    </row>
    <row r="176" spans="16:16" x14ac:dyDescent="0.25">
      <c r="P176" s="150"/>
    </row>
    <row r="177" spans="16:16" x14ac:dyDescent="0.25">
      <c r="P177" s="150"/>
    </row>
    <row r="178" spans="16:16" x14ac:dyDescent="0.25">
      <c r="P178" s="150"/>
    </row>
    <row r="179" spans="16:16" x14ac:dyDescent="0.25">
      <c r="P179" s="150"/>
    </row>
    <row r="180" spans="16:16" x14ac:dyDescent="0.25">
      <c r="P180" s="150"/>
    </row>
    <row r="181" spans="16:16" x14ac:dyDescent="0.25">
      <c r="P181" s="150"/>
    </row>
    <row r="182" spans="16:16" x14ac:dyDescent="0.25">
      <c r="P182" s="150"/>
    </row>
    <row r="183" spans="16:16" x14ac:dyDescent="0.25">
      <c r="P183" s="150"/>
    </row>
    <row r="184" spans="16:16" x14ac:dyDescent="0.25">
      <c r="P184" s="150"/>
    </row>
    <row r="185" spans="16:16" x14ac:dyDescent="0.25">
      <c r="P185" s="150"/>
    </row>
    <row r="186" spans="16:16" x14ac:dyDescent="0.25">
      <c r="P186" s="150"/>
    </row>
    <row r="187" spans="16:16" x14ac:dyDescent="0.25">
      <c r="P187" s="150"/>
    </row>
    <row r="188" spans="16:16" x14ac:dyDescent="0.25">
      <c r="P188" s="150"/>
    </row>
    <row r="189" spans="16:16" x14ac:dyDescent="0.25">
      <c r="P189" s="150"/>
    </row>
    <row r="190" spans="16:16" x14ac:dyDescent="0.25">
      <c r="P190" s="150"/>
    </row>
    <row r="191" spans="16:16" x14ac:dyDescent="0.25">
      <c r="P191" s="150"/>
    </row>
    <row r="192" spans="16:16" x14ac:dyDescent="0.25">
      <c r="P192" s="150"/>
    </row>
    <row r="193" spans="16:16" x14ac:dyDescent="0.25">
      <c r="P193" s="150"/>
    </row>
    <row r="194" spans="16:16" x14ac:dyDescent="0.25">
      <c r="P194" s="150"/>
    </row>
    <row r="195" spans="16:16" x14ac:dyDescent="0.25">
      <c r="P195" s="150"/>
    </row>
    <row r="196" spans="16:16" x14ac:dyDescent="0.25">
      <c r="P196" s="150"/>
    </row>
    <row r="197" spans="16:16" x14ac:dyDescent="0.25">
      <c r="P197" s="150"/>
    </row>
    <row r="198" spans="16:16" x14ac:dyDescent="0.25">
      <c r="P198" s="150"/>
    </row>
    <row r="199" spans="16:16" x14ac:dyDescent="0.25">
      <c r="P199" s="150"/>
    </row>
    <row r="200" spans="16:16" x14ac:dyDescent="0.25">
      <c r="P200" s="150"/>
    </row>
    <row r="201" spans="16:16" x14ac:dyDescent="0.25">
      <c r="P201" s="150"/>
    </row>
    <row r="202" spans="16:16" x14ac:dyDescent="0.25">
      <c r="P202" s="150"/>
    </row>
    <row r="203" spans="16:16" x14ac:dyDescent="0.25">
      <c r="P203" s="150"/>
    </row>
    <row r="204" spans="16:16" x14ac:dyDescent="0.25">
      <c r="P204" s="150"/>
    </row>
    <row r="205" spans="16:16" x14ac:dyDescent="0.25">
      <c r="P205" s="150"/>
    </row>
    <row r="206" spans="16:16" x14ac:dyDescent="0.25">
      <c r="P206" s="150"/>
    </row>
    <row r="207" spans="16:16" x14ac:dyDescent="0.25">
      <c r="P207" s="150"/>
    </row>
    <row r="208" spans="16:16" x14ac:dyDescent="0.25">
      <c r="P208" s="150"/>
    </row>
    <row r="209" spans="16:16" x14ac:dyDescent="0.25">
      <c r="P209" s="150"/>
    </row>
    <row r="210" spans="16:16" x14ac:dyDescent="0.25">
      <c r="P210" s="150"/>
    </row>
    <row r="211" spans="16:16" x14ac:dyDescent="0.25">
      <c r="P211" s="150"/>
    </row>
    <row r="212" spans="16:16" x14ac:dyDescent="0.25">
      <c r="P212" s="150"/>
    </row>
    <row r="213" spans="16:16" x14ac:dyDescent="0.25">
      <c r="P213" s="150"/>
    </row>
    <row r="214" spans="16:16" x14ac:dyDescent="0.25">
      <c r="P214" s="150"/>
    </row>
    <row r="215" spans="16:16" x14ac:dyDescent="0.25">
      <c r="P215" s="150"/>
    </row>
    <row r="216" spans="16:16" x14ac:dyDescent="0.25">
      <c r="P216" s="150"/>
    </row>
    <row r="217" spans="16:16" x14ac:dyDescent="0.25">
      <c r="P217" s="150"/>
    </row>
    <row r="218" spans="16:16" x14ac:dyDescent="0.25">
      <c r="P218" s="150"/>
    </row>
    <row r="219" spans="16:16" x14ac:dyDescent="0.25">
      <c r="P219" s="150"/>
    </row>
    <row r="220" spans="16:16" x14ac:dyDescent="0.25">
      <c r="P220" s="150"/>
    </row>
    <row r="221" spans="16:16" x14ac:dyDescent="0.25">
      <c r="P221" s="150"/>
    </row>
    <row r="222" spans="16:16" x14ac:dyDescent="0.25">
      <c r="P222" s="150"/>
    </row>
    <row r="223" spans="16:16" x14ac:dyDescent="0.25">
      <c r="P223" s="150"/>
    </row>
    <row r="224" spans="16:16" x14ac:dyDescent="0.25">
      <c r="P224" s="150"/>
    </row>
    <row r="225" spans="16:16" x14ac:dyDescent="0.25">
      <c r="P225" s="150"/>
    </row>
    <row r="229" spans="16:16" x14ac:dyDescent="0.25">
      <c r="P229" s="148"/>
    </row>
    <row r="230" spans="16:16" x14ac:dyDescent="0.25">
      <c r="P230" s="148"/>
    </row>
    <row r="231" spans="16:16" x14ac:dyDescent="0.25">
      <c r="P231" s="148"/>
    </row>
    <row r="232" spans="16:16" x14ac:dyDescent="0.25">
      <c r="P232" s="148"/>
    </row>
    <row r="233" spans="16:16" x14ac:dyDescent="0.25">
      <c r="P233" s="148"/>
    </row>
    <row r="234" spans="16:16" x14ac:dyDescent="0.25">
      <c r="P234" s="148"/>
    </row>
    <row r="235" spans="16:16" x14ac:dyDescent="0.25">
      <c r="P235" s="148"/>
    </row>
    <row r="236" spans="16:16" x14ac:dyDescent="0.25">
      <c r="P236" s="148"/>
    </row>
    <row r="237" spans="16:16" x14ac:dyDescent="0.25">
      <c r="P237" s="148"/>
    </row>
    <row r="238" spans="16:16" x14ac:dyDescent="0.25">
      <c r="P238" s="148"/>
    </row>
    <row r="239" spans="16:16" x14ac:dyDescent="0.25">
      <c r="P239" s="148"/>
    </row>
    <row r="240" spans="16:16" x14ac:dyDescent="0.25">
      <c r="P240" s="148"/>
    </row>
    <row r="241" spans="16:16" x14ac:dyDescent="0.25">
      <c r="P241" s="148"/>
    </row>
    <row r="242" spans="16:16" x14ac:dyDescent="0.25">
      <c r="P242" s="148"/>
    </row>
    <row r="243" spans="16:16" x14ac:dyDescent="0.25">
      <c r="P243" s="148"/>
    </row>
    <row r="244" spans="16:16" x14ac:dyDescent="0.25">
      <c r="P244" s="148"/>
    </row>
    <row r="245" spans="16:16" x14ac:dyDescent="0.25">
      <c r="P245" s="148"/>
    </row>
    <row r="246" spans="16:16" x14ac:dyDescent="0.25">
      <c r="P246" s="148"/>
    </row>
    <row r="247" spans="16:16" x14ac:dyDescent="0.25">
      <c r="P247" s="148"/>
    </row>
    <row r="248" spans="16:16" x14ac:dyDescent="0.25">
      <c r="P248" s="148"/>
    </row>
    <row r="249" spans="16:16" x14ac:dyDescent="0.25">
      <c r="P249" s="148"/>
    </row>
    <row r="250" spans="16:16" x14ac:dyDescent="0.25">
      <c r="P250" s="148"/>
    </row>
    <row r="251" spans="16:16" x14ac:dyDescent="0.25">
      <c r="P251" s="148"/>
    </row>
    <row r="252" spans="16:16" x14ac:dyDescent="0.25">
      <c r="P252" s="148"/>
    </row>
    <row r="253" spans="16:16" x14ac:dyDescent="0.25">
      <c r="P253" s="148"/>
    </row>
  </sheetData>
  <protectedRanges>
    <protectedRange password="E1A2" sqref="N43" name="Range1_5_2"/>
  </protectedRanges>
  <autoFilter ref="A2:O44" xr:uid="{4D4E9455-04D1-41EF-97BD-BC8B4BBCD0AF}"/>
  <phoneticPr fontId="2" type="noConversion"/>
  <conditionalFormatting sqref="J3:J44 L3:L44">
    <cfRule type="cellIs" dxfId="75" priority="17" stopIfTrue="1" operator="equal">
      <formula>"Pass"</formula>
    </cfRule>
    <cfRule type="cellIs" dxfId="74" priority="18" stopIfTrue="1" operator="equal">
      <formula>"Fail"</formula>
    </cfRule>
    <cfRule type="cellIs" dxfId="73" priority="19" stopIfTrue="1" operator="equal">
      <formula>"Info"</formula>
    </cfRule>
  </conditionalFormatting>
  <conditionalFormatting sqref="O29:O41">
    <cfRule type="expression" dxfId="72" priority="14" stopIfTrue="1">
      <formula>ISERROR(AC29)</formula>
    </cfRule>
  </conditionalFormatting>
  <conditionalFormatting sqref="M43">
    <cfRule type="expression" dxfId="71" priority="2" stopIfTrue="1">
      <formula>ISERROR(Y43)</formula>
    </cfRule>
  </conditionalFormatting>
  <conditionalFormatting sqref="N3:N44">
    <cfRule type="expression" dxfId="70" priority="1" stopIfTrue="1">
      <formula>ISERROR(AA3)</formula>
    </cfRule>
  </conditionalFormatting>
  <dataValidations count="2">
    <dataValidation type="list" allowBlank="1" showInputMessage="1" showErrorMessage="1" sqref="M3:M44" xr:uid="{1AE3EB5D-7E7B-453E-B1A7-8151CA8846FC}">
      <formula1>$I$66:$I$69</formula1>
    </dataValidation>
    <dataValidation type="list" allowBlank="1" showInputMessage="1" showErrorMessage="1" sqref="L3:L44 J3:J44" xr:uid="{43A4A8A0-FF8F-41C3-B45C-95627D09D096}">
      <formula1>$I$55:$I$58</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2BFD-E11C-4BB4-A90E-72B0977A3734}">
  <dimension ref="A1:BD66"/>
  <sheetViews>
    <sheetView zoomScale="80" zoomScaleNormal="80" workbookViewId="0">
      <pane ySplit="2" topLeftCell="A3" activePane="bottomLeft" state="frozen"/>
      <selection activeCell="A2" sqref="A2"/>
      <selection pane="bottomLeft" activeCell="J47" sqref="J3:J47"/>
    </sheetView>
  </sheetViews>
  <sheetFormatPr defaultColWidth="9.1796875" defaultRowHeight="55.5" customHeight="1" x14ac:dyDescent="0.25"/>
  <cols>
    <col min="1" max="1" width="10.54296875" style="181" customWidth="1"/>
    <col min="2" max="2" width="8.7265625" style="35" customWidth="1"/>
    <col min="3" max="3" width="15.81640625" style="181" customWidth="1"/>
    <col min="4" max="4" width="10.453125" style="181" customWidth="1"/>
    <col min="5" max="5" width="29.1796875" style="181" customWidth="1"/>
    <col min="6" max="6" width="36.7265625" style="181" customWidth="1"/>
    <col min="7" max="7" width="51.7265625" style="181" customWidth="1"/>
    <col min="8" max="8" width="31.453125" style="181" customWidth="1"/>
    <col min="9" max="9" width="26.26953125" style="35" customWidth="1"/>
    <col min="10" max="10" width="15.54296875" style="35" customWidth="1"/>
    <col min="11" max="11" width="26.26953125" style="35" hidden="1" customWidth="1"/>
    <col min="12" max="12" width="19.1796875" style="35" customWidth="1"/>
    <col min="13" max="13" width="12.81640625" style="43" customWidth="1"/>
    <col min="14" max="14" width="13.81640625" style="43" customWidth="1"/>
    <col min="15" max="15" width="68.54296875" style="70" customWidth="1"/>
    <col min="16" max="16" width="5" style="70" customWidth="1"/>
    <col min="17" max="17" width="11.7265625" style="70" customWidth="1"/>
    <col min="18" max="18" width="13" style="70" customWidth="1"/>
    <col min="19" max="19" width="39.81640625" style="70" customWidth="1"/>
    <col min="20" max="20" width="95.453125" style="70" customWidth="1"/>
    <col min="21" max="21" width="97.453125" style="35" hidden="1" customWidth="1"/>
    <col min="22" max="22" width="37.26953125" style="35" hidden="1" customWidth="1"/>
    <col min="23" max="25" width="9.1796875" style="35" customWidth="1"/>
    <col min="26" max="26" width="9.1796875" style="35"/>
    <col min="27" max="27" width="11" style="35" hidden="1" customWidth="1"/>
    <col min="28" max="29" width="9.1796875" style="35"/>
    <col min="30" max="30" width="9.1796875" style="35" customWidth="1"/>
    <col min="31" max="31" width="11" style="35" customWidth="1"/>
    <col min="34" max="16384" width="9.1796875" style="35"/>
  </cols>
  <sheetData>
    <row r="1" spans="1:56" ht="55.5" customHeight="1" x14ac:dyDescent="0.3">
      <c r="A1" s="156" t="s">
        <v>55</v>
      </c>
      <c r="B1" s="117"/>
      <c r="C1" s="156"/>
      <c r="D1" s="156"/>
      <c r="E1" s="156"/>
      <c r="F1" s="156"/>
      <c r="G1" s="156"/>
      <c r="H1" s="156"/>
      <c r="I1" s="117"/>
      <c r="J1" s="117"/>
      <c r="K1" s="117"/>
      <c r="L1" s="117"/>
      <c r="M1" s="118"/>
      <c r="N1" s="118"/>
      <c r="O1" s="118"/>
      <c r="P1" s="118"/>
      <c r="Q1" s="118"/>
      <c r="R1" s="118"/>
      <c r="S1" s="118"/>
      <c r="T1" s="118"/>
      <c r="U1" s="118"/>
      <c r="V1" s="118"/>
      <c r="AA1" s="118"/>
    </row>
    <row r="2" spans="1:56" s="155" customFormat="1" ht="57.75" customHeight="1" x14ac:dyDescent="0.25">
      <c r="A2" s="151" t="s">
        <v>148</v>
      </c>
      <c r="B2" s="151" t="s">
        <v>149</v>
      </c>
      <c r="C2" s="151" t="s">
        <v>150</v>
      </c>
      <c r="D2" s="151" t="s">
        <v>151</v>
      </c>
      <c r="E2" s="277" t="s">
        <v>556</v>
      </c>
      <c r="F2" s="277" t="s">
        <v>557</v>
      </c>
      <c r="G2" s="151" t="s">
        <v>154</v>
      </c>
      <c r="H2" s="151" t="s">
        <v>155</v>
      </c>
      <c r="I2" s="151" t="s">
        <v>156</v>
      </c>
      <c r="J2" s="151" t="s">
        <v>157</v>
      </c>
      <c r="K2" s="278" t="s">
        <v>159</v>
      </c>
      <c r="L2" s="151" t="s">
        <v>158</v>
      </c>
      <c r="M2" s="152" t="s">
        <v>161</v>
      </c>
      <c r="N2" s="116" t="s">
        <v>162</v>
      </c>
      <c r="O2" s="263" t="s">
        <v>1068</v>
      </c>
      <c r="P2" s="182"/>
      <c r="Q2" s="282" t="s">
        <v>1069</v>
      </c>
      <c r="R2" s="282" t="s">
        <v>1070</v>
      </c>
      <c r="S2" s="282" t="s">
        <v>563</v>
      </c>
      <c r="T2" s="282" t="s">
        <v>564</v>
      </c>
      <c r="U2" s="161" t="s">
        <v>164</v>
      </c>
      <c r="V2" s="162" t="s">
        <v>165</v>
      </c>
      <c r="W2" s="153"/>
      <c r="X2" s="153"/>
      <c r="Y2" s="153"/>
      <c r="Z2" s="153"/>
      <c r="AA2" s="154" t="s">
        <v>166</v>
      </c>
      <c r="AB2" s="153"/>
      <c r="AC2" s="153"/>
      <c r="AD2" s="153"/>
      <c r="AE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row>
    <row r="3" spans="1:56" s="111" customFormat="1" ht="55.5" customHeight="1" x14ac:dyDescent="0.25">
      <c r="A3" s="264" t="s">
        <v>1071</v>
      </c>
      <c r="B3" s="63" t="s">
        <v>304</v>
      </c>
      <c r="C3" s="184" t="s">
        <v>1072</v>
      </c>
      <c r="D3" s="110" t="s">
        <v>553</v>
      </c>
      <c r="E3" s="110" t="s">
        <v>1073</v>
      </c>
      <c r="F3" s="110" t="s">
        <v>1074</v>
      </c>
      <c r="G3" s="110" t="s">
        <v>1075</v>
      </c>
      <c r="H3" s="110" t="s">
        <v>1076</v>
      </c>
      <c r="I3" s="264"/>
      <c r="J3" s="265"/>
      <c r="K3" s="283" t="s">
        <v>1077</v>
      </c>
      <c r="L3" s="264"/>
      <c r="M3" s="266" t="s">
        <v>213</v>
      </c>
      <c r="N3" s="266" t="s">
        <v>1078</v>
      </c>
      <c r="O3" s="110" t="s">
        <v>1079</v>
      </c>
      <c r="P3" s="183"/>
      <c r="Q3" s="110" t="s">
        <v>575</v>
      </c>
      <c r="R3" s="110" t="s">
        <v>588</v>
      </c>
      <c r="S3" s="110" t="s">
        <v>1080</v>
      </c>
      <c r="T3" s="110" t="s">
        <v>1081</v>
      </c>
      <c r="U3" s="264" t="s">
        <v>1082</v>
      </c>
      <c r="V3" s="264" t="s">
        <v>1083</v>
      </c>
      <c r="W3" s="35"/>
      <c r="X3" s="35"/>
      <c r="Y3" s="35"/>
      <c r="Z3" s="35"/>
      <c r="AA3" s="71">
        <f>IF(OR(J3="Fail",ISBLANK(J3)),INDEX('Issue Code Table'!C:C,MATCH(N:N,'Issue Code Table'!A:A,0)),IF(M3="Critical",6,IF(M3="Significant",5,IF(M3="Moderate",3,2))))</f>
        <v>5</v>
      </c>
      <c r="AB3" s="35"/>
      <c r="AC3" s="35"/>
      <c r="AD3" s="35"/>
      <c r="AE3" s="35"/>
      <c r="AH3" s="35"/>
      <c r="AI3" s="35"/>
      <c r="AJ3" s="35"/>
      <c r="AK3" s="35"/>
      <c r="AL3" s="35"/>
      <c r="AM3" s="35"/>
      <c r="AN3" s="35"/>
      <c r="AO3" s="35"/>
      <c r="AP3" s="35"/>
      <c r="AQ3" s="35"/>
      <c r="AR3" s="35"/>
      <c r="AS3" s="35"/>
      <c r="AT3" s="35"/>
      <c r="AU3" s="35"/>
      <c r="AV3" s="35"/>
      <c r="AW3" s="35"/>
      <c r="AX3" s="35"/>
      <c r="AY3" s="35"/>
      <c r="AZ3" s="35"/>
      <c r="BA3" s="35"/>
      <c r="BB3" s="35"/>
      <c r="BC3" s="35"/>
      <c r="BD3" s="35"/>
    </row>
    <row r="4" spans="1:56" s="111" customFormat="1" ht="55.5" customHeight="1" x14ac:dyDescent="0.25">
      <c r="A4" s="264" t="s">
        <v>1084</v>
      </c>
      <c r="B4" s="63" t="s">
        <v>282</v>
      </c>
      <c r="C4" s="184" t="s">
        <v>283</v>
      </c>
      <c r="D4" s="110" t="s">
        <v>553</v>
      </c>
      <c r="E4" s="110" t="s">
        <v>1085</v>
      </c>
      <c r="F4" s="110" t="s">
        <v>1086</v>
      </c>
      <c r="G4" s="110" t="s">
        <v>1087</v>
      </c>
      <c r="H4" s="110" t="s">
        <v>1088</v>
      </c>
      <c r="I4" s="113"/>
      <c r="J4" s="265"/>
      <c r="K4" s="283" t="s">
        <v>1089</v>
      </c>
      <c r="L4" s="264"/>
      <c r="M4" s="266" t="s">
        <v>213</v>
      </c>
      <c r="N4" s="266" t="s">
        <v>1078</v>
      </c>
      <c r="O4" s="110" t="s">
        <v>1079</v>
      </c>
      <c r="P4" s="183"/>
      <c r="Q4" s="110" t="s">
        <v>575</v>
      </c>
      <c r="R4" s="110" t="s">
        <v>600</v>
      </c>
      <c r="S4" s="110" t="s">
        <v>1090</v>
      </c>
      <c r="T4" s="110" t="s">
        <v>1091</v>
      </c>
      <c r="U4" s="264" t="s">
        <v>1092</v>
      </c>
      <c r="V4" s="264" t="s">
        <v>1093</v>
      </c>
      <c r="W4" s="35"/>
      <c r="X4" s="35"/>
      <c r="Y4" s="35"/>
      <c r="Z4" s="35"/>
      <c r="AA4" s="71">
        <f>IF(OR(J4="Fail",ISBLANK(J4)),INDEX('Issue Code Table'!C:C,MATCH(N:N,'Issue Code Table'!A:A,0)),IF(M4="Critical",6,IF(M4="Significant",5,IF(M4="Moderate",3,2))))</f>
        <v>5</v>
      </c>
      <c r="AB4" s="35"/>
      <c r="AC4" s="35"/>
      <c r="AD4" s="35"/>
      <c r="AE4" s="35"/>
      <c r="AH4" s="35"/>
      <c r="AI4" s="35"/>
      <c r="AJ4" s="35"/>
      <c r="AK4" s="35"/>
      <c r="AL4" s="35"/>
      <c r="AM4" s="35"/>
      <c r="AN4" s="35"/>
      <c r="AO4" s="35"/>
      <c r="AP4" s="35"/>
      <c r="AQ4" s="35"/>
      <c r="AR4" s="35"/>
      <c r="AS4" s="35"/>
      <c r="AT4" s="35"/>
      <c r="AU4" s="35"/>
      <c r="AV4" s="35"/>
      <c r="AW4" s="35"/>
      <c r="AX4" s="35"/>
      <c r="AY4" s="35"/>
      <c r="AZ4" s="35"/>
      <c r="BA4" s="35"/>
      <c r="BB4" s="35"/>
      <c r="BC4" s="35"/>
      <c r="BD4" s="35"/>
    </row>
    <row r="5" spans="1:56" s="111" customFormat="1" ht="82.5" customHeight="1" x14ac:dyDescent="0.25">
      <c r="A5" s="264" t="s">
        <v>1094</v>
      </c>
      <c r="B5" s="63" t="s">
        <v>282</v>
      </c>
      <c r="C5" s="184" t="s">
        <v>283</v>
      </c>
      <c r="D5" s="110" t="s">
        <v>553</v>
      </c>
      <c r="E5" s="110" t="s">
        <v>1095</v>
      </c>
      <c r="F5" s="110" t="s">
        <v>1096</v>
      </c>
      <c r="G5" s="110" t="s">
        <v>1097</v>
      </c>
      <c r="H5" s="110" t="s">
        <v>1098</v>
      </c>
      <c r="I5" s="264"/>
      <c r="J5" s="265"/>
      <c r="K5" s="283" t="s">
        <v>1099</v>
      </c>
      <c r="L5" s="264"/>
      <c r="M5" s="266" t="s">
        <v>202</v>
      </c>
      <c r="N5" s="266" t="s">
        <v>1100</v>
      </c>
      <c r="O5" s="110" t="s">
        <v>1101</v>
      </c>
      <c r="P5" s="183"/>
      <c r="Q5" s="110" t="s">
        <v>575</v>
      </c>
      <c r="R5" s="110" t="s">
        <v>612</v>
      </c>
      <c r="S5" s="110" t="s">
        <v>1102</v>
      </c>
      <c r="T5" s="110" t="s">
        <v>1103</v>
      </c>
      <c r="U5" s="264" t="s">
        <v>1104</v>
      </c>
      <c r="V5" s="264"/>
      <c r="W5" s="35"/>
      <c r="X5" s="35"/>
      <c r="Y5" s="35"/>
      <c r="Z5" s="35"/>
      <c r="AA5" s="71">
        <f>IF(OR(J5="Fail",ISBLANK(J5)),INDEX('Issue Code Table'!C:C,MATCH(N:N,'Issue Code Table'!A:A,0)),IF(M5="Critical",6,IF(M5="Significant",5,IF(M5="Moderate",3,2))))</f>
        <v>4</v>
      </c>
      <c r="AB5" s="35"/>
      <c r="AC5" s="35"/>
      <c r="AD5" s="35"/>
      <c r="AE5" s="35"/>
      <c r="AH5" s="35"/>
      <c r="AI5" s="35"/>
      <c r="AJ5" s="35"/>
      <c r="AK5" s="35"/>
      <c r="AL5" s="35"/>
      <c r="AM5" s="35"/>
      <c r="AN5" s="35"/>
      <c r="AO5" s="35"/>
      <c r="AP5" s="35"/>
      <c r="AQ5" s="35"/>
      <c r="AR5" s="35"/>
      <c r="AS5" s="35"/>
      <c r="AT5" s="35"/>
      <c r="AU5" s="35"/>
      <c r="AV5" s="35"/>
      <c r="AW5" s="35"/>
      <c r="AX5" s="35"/>
      <c r="AY5" s="35"/>
      <c r="AZ5" s="35"/>
      <c r="BA5" s="35"/>
      <c r="BB5" s="35"/>
      <c r="BC5" s="35"/>
      <c r="BD5" s="35"/>
    </row>
    <row r="6" spans="1:56" s="111" customFormat="1" ht="55.5" customHeight="1" x14ac:dyDescent="0.25">
      <c r="A6" s="264" t="s">
        <v>1105</v>
      </c>
      <c r="B6" s="63" t="s">
        <v>388</v>
      </c>
      <c r="C6" s="184" t="s">
        <v>389</v>
      </c>
      <c r="D6" s="110" t="s">
        <v>553</v>
      </c>
      <c r="E6" s="110" t="s">
        <v>1106</v>
      </c>
      <c r="F6" s="110" t="s">
        <v>1107</v>
      </c>
      <c r="G6" s="110" t="s">
        <v>1108</v>
      </c>
      <c r="H6" s="110" t="s">
        <v>1109</v>
      </c>
      <c r="I6" s="113"/>
      <c r="J6" s="265"/>
      <c r="K6" s="283" t="s">
        <v>1110</v>
      </c>
      <c r="L6" s="264"/>
      <c r="M6" s="266" t="s">
        <v>213</v>
      </c>
      <c r="N6" s="266" t="s">
        <v>394</v>
      </c>
      <c r="O6" s="110" t="s">
        <v>395</v>
      </c>
      <c r="P6" s="183"/>
      <c r="Q6" s="110" t="s">
        <v>575</v>
      </c>
      <c r="R6" s="110" t="s">
        <v>625</v>
      </c>
      <c r="S6" s="110" t="s">
        <v>1111</v>
      </c>
      <c r="T6" s="110" t="s">
        <v>1112</v>
      </c>
      <c r="U6" s="264" t="s">
        <v>1113</v>
      </c>
      <c r="V6" s="264" t="s">
        <v>1114</v>
      </c>
      <c r="W6" s="35"/>
      <c r="X6" s="35"/>
      <c r="Y6" s="35"/>
      <c r="Z6" s="35"/>
      <c r="AA6" s="71">
        <f>IF(OR(J6="Fail",ISBLANK(J6)),INDEX('Issue Code Table'!C:C,MATCH(N:N,'Issue Code Table'!A:A,0)),IF(M6="Critical",6,IF(M6="Significant",5,IF(M6="Moderate",3,2))))</f>
        <v>5</v>
      </c>
      <c r="AB6" s="35"/>
      <c r="AC6" s="35"/>
      <c r="AD6" s="35"/>
      <c r="AE6" s="35"/>
      <c r="AH6" s="35"/>
      <c r="AI6" s="35"/>
      <c r="AJ6" s="35"/>
      <c r="AK6" s="35"/>
      <c r="AL6" s="35"/>
      <c r="AM6" s="35"/>
      <c r="AN6" s="35"/>
      <c r="AO6" s="35"/>
      <c r="AP6" s="35"/>
      <c r="AQ6" s="35"/>
      <c r="AR6" s="35"/>
      <c r="AS6" s="35"/>
      <c r="AT6" s="35"/>
      <c r="AU6" s="35"/>
      <c r="AV6" s="35"/>
      <c r="AW6" s="35"/>
      <c r="AX6" s="35"/>
      <c r="AY6" s="35"/>
      <c r="AZ6" s="35"/>
      <c r="BA6" s="35"/>
      <c r="BB6" s="35"/>
      <c r="BC6" s="35"/>
      <c r="BD6" s="35"/>
    </row>
    <row r="7" spans="1:56" s="111" customFormat="1" ht="55.5" customHeight="1" x14ac:dyDescent="0.25">
      <c r="A7" s="264" t="s">
        <v>1115</v>
      </c>
      <c r="B7" s="63" t="s">
        <v>326</v>
      </c>
      <c r="C7" s="184" t="s">
        <v>327</v>
      </c>
      <c r="D7" s="110" t="s">
        <v>553</v>
      </c>
      <c r="E7" s="110" t="s">
        <v>1116</v>
      </c>
      <c r="F7" s="110" t="s">
        <v>1117</v>
      </c>
      <c r="G7" s="110" t="s">
        <v>1118</v>
      </c>
      <c r="H7" s="110" t="s">
        <v>1119</v>
      </c>
      <c r="I7" s="264"/>
      <c r="J7" s="265"/>
      <c r="K7" s="283" t="s">
        <v>1120</v>
      </c>
      <c r="L7" s="264"/>
      <c r="M7" s="266" t="s">
        <v>213</v>
      </c>
      <c r="N7" s="266" t="s">
        <v>394</v>
      </c>
      <c r="O7" s="110" t="s">
        <v>395</v>
      </c>
      <c r="P7" s="183"/>
      <c r="Q7" s="110" t="s">
        <v>575</v>
      </c>
      <c r="R7" s="110" t="s">
        <v>1121</v>
      </c>
      <c r="S7" s="110" t="s">
        <v>1122</v>
      </c>
      <c r="T7" s="110" t="s">
        <v>1123</v>
      </c>
      <c r="U7" s="264" t="s">
        <v>1124</v>
      </c>
      <c r="V7" s="264" t="s">
        <v>1125</v>
      </c>
      <c r="W7" s="35"/>
      <c r="X7" s="35"/>
      <c r="Y7" s="35"/>
      <c r="Z7" s="35"/>
      <c r="AA7" s="71">
        <f>IF(OR(J7="Fail",ISBLANK(J7)),INDEX('Issue Code Table'!C:C,MATCH(N:N,'Issue Code Table'!A:A,0)),IF(M7="Critical",6,IF(M7="Significant",5,IF(M7="Moderate",3,2))))</f>
        <v>5</v>
      </c>
      <c r="AB7" s="35"/>
      <c r="AC7" s="35"/>
      <c r="AD7" s="35"/>
      <c r="AE7" s="35"/>
      <c r="AH7" s="35"/>
      <c r="AI7" s="35"/>
      <c r="AJ7" s="35"/>
      <c r="AK7" s="35"/>
      <c r="AL7" s="35"/>
      <c r="AM7" s="35"/>
      <c r="AN7" s="35"/>
      <c r="AO7" s="35"/>
      <c r="AP7" s="35"/>
      <c r="AQ7" s="35"/>
      <c r="AR7" s="35"/>
      <c r="AS7" s="35"/>
      <c r="AT7" s="35"/>
      <c r="AU7" s="35"/>
      <c r="AV7" s="35"/>
      <c r="AW7" s="35"/>
      <c r="AX7" s="35"/>
      <c r="AY7" s="35"/>
      <c r="AZ7" s="35"/>
      <c r="BA7" s="35"/>
      <c r="BB7" s="35"/>
      <c r="BC7" s="35"/>
      <c r="BD7" s="35"/>
    </row>
    <row r="8" spans="1:56" s="111" customFormat="1" ht="55.5" customHeight="1" x14ac:dyDescent="0.25">
      <c r="A8" s="264" t="s">
        <v>1126</v>
      </c>
      <c r="B8" s="63" t="s">
        <v>431</v>
      </c>
      <c r="C8" s="184" t="s">
        <v>432</v>
      </c>
      <c r="D8" s="110" t="s">
        <v>553</v>
      </c>
      <c r="E8" s="110" t="s">
        <v>1127</v>
      </c>
      <c r="F8" s="110" t="s">
        <v>1128</v>
      </c>
      <c r="G8" s="110" t="s">
        <v>1129</v>
      </c>
      <c r="H8" s="110" t="s">
        <v>1130</v>
      </c>
      <c r="I8" s="284"/>
      <c r="J8" s="265"/>
      <c r="K8" s="283" t="s">
        <v>1131</v>
      </c>
      <c r="L8" s="284" t="s">
        <v>1132</v>
      </c>
      <c r="M8" s="285" t="s">
        <v>202</v>
      </c>
      <c r="N8" s="266" t="s">
        <v>437</v>
      </c>
      <c r="O8" s="110" t="s">
        <v>438</v>
      </c>
      <c r="P8" s="183"/>
      <c r="Q8" s="110" t="s">
        <v>575</v>
      </c>
      <c r="R8" s="110" t="s">
        <v>638</v>
      </c>
      <c r="S8" s="110" t="s">
        <v>1133</v>
      </c>
      <c r="T8" s="110" t="s">
        <v>1134</v>
      </c>
      <c r="U8" s="264" t="s">
        <v>1135</v>
      </c>
      <c r="V8" s="264"/>
      <c r="W8" s="35"/>
      <c r="X8" s="35"/>
      <c r="Y8" s="35"/>
      <c r="Z8" s="35"/>
      <c r="AA8" s="71">
        <f>IF(OR(J8="Fail",ISBLANK(J8)),INDEX('Issue Code Table'!C:C,MATCH(N:N,'Issue Code Table'!A:A,0)),IF(M8="Critical",6,IF(M8="Significant",5,IF(M8="Moderate",3,2))))</f>
        <v>4</v>
      </c>
      <c r="AB8" s="35"/>
      <c r="AC8" s="35"/>
      <c r="AD8" s="35"/>
      <c r="AE8" s="35"/>
      <c r="AH8" s="35"/>
      <c r="AI8" s="35"/>
      <c r="AJ8" s="35"/>
      <c r="AK8" s="35"/>
      <c r="AL8" s="35"/>
      <c r="AM8" s="35"/>
      <c r="AN8" s="35"/>
      <c r="AO8" s="35"/>
      <c r="AP8" s="35"/>
      <c r="AQ8" s="35"/>
      <c r="AR8" s="35"/>
      <c r="AS8" s="35"/>
      <c r="AT8" s="35"/>
      <c r="AU8" s="35"/>
      <c r="AV8" s="35"/>
      <c r="AW8" s="35"/>
      <c r="AX8" s="35"/>
      <c r="AY8" s="35"/>
      <c r="AZ8" s="35"/>
      <c r="BA8" s="35"/>
      <c r="BB8" s="35"/>
      <c r="BC8" s="35"/>
      <c r="BD8" s="35"/>
    </row>
    <row r="9" spans="1:56" s="111" customFormat="1" ht="55.5" customHeight="1" x14ac:dyDescent="0.25">
      <c r="A9" s="264" t="s">
        <v>1136</v>
      </c>
      <c r="B9" s="63" t="s">
        <v>1137</v>
      </c>
      <c r="C9" s="184" t="s">
        <v>1138</v>
      </c>
      <c r="D9" s="110" t="s">
        <v>553</v>
      </c>
      <c r="E9" s="110" t="s">
        <v>1139</v>
      </c>
      <c r="F9" s="110" t="s">
        <v>1140</v>
      </c>
      <c r="G9" s="110" t="s">
        <v>1141</v>
      </c>
      <c r="H9" s="110" t="s">
        <v>1142</v>
      </c>
      <c r="I9" s="65"/>
      <c r="J9" s="265"/>
      <c r="K9" s="61" t="s">
        <v>1143</v>
      </c>
      <c r="L9" s="61"/>
      <c r="M9" s="61" t="s">
        <v>213</v>
      </c>
      <c r="N9" s="266" t="s">
        <v>1054</v>
      </c>
      <c r="O9" s="110" t="s">
        <v>1055</v>
      </c>
      <c r="P9" s="183"/>
      <c r="Q9" s="110" t="s">
        <v>576</v>
      </c>
      <c r="R9" s="110" t="s">
        <v>1144</v>
      </c>
      <c r="S9" s="110" t="s">
        <v>1145</v>
      </c>
      <c r="T9" s="110" t="s">
        <v>1146</v>
      </c>
      <c r="U9" s="264" t="s">
        <v>1147</v>
      </c>
      <c r="V9" s="264" t="s">
        <v>1148</v>
      </c>
      <c r="W9" s="35"/>
      <c r="X9" s="35"/>
      <c r="Y9" s="35"/>
      <c r="Z9" s="35"/>
      <c r="AA9" s="71">
        <f>IF(OR(J9="Fail",ISBLANK(J9)),INDEX('Issue Code Table'!C:C,MATCH(N:N,'Issue Code Table'!A:A,0)),IF(M9="Critical",6,IF(M9="Significant",5,IF(M9="Moderate",3,2))))</f>
        <v>5</v>
      </c>
      <c r="AB9" s="35"/>
      <c r="AC9" s="35"/>
      <c r="AD9" s="35"/>
      <c r="AE9" s="35"/>
      <c r="AH9" s="35"/>
      <c r="AI9" s="35"/>
      <c r="AJ9" s="35"/>
      <c r="AK9" s="35"/>
      <c r="AL9" s="35"/>
      <c r="AM9" s="35"/>
      <c r="AN9" s="35"/>
      <c r="AO9" s="35"/>
      <c r="AP9" s="35"/>
      <c r="AQ9" s="35"/>
      <c r="AR9" s="35"/>
      <c r="AS9" s="35"/>
      <c r="AT9" s="35"/>
      <c r="AU9" s="35"/>
      <c r="AV9" s="35"/>
      <c r="AW9" s="35"/>
      <c r="AX9" s="35"/>
      <c r="AY9" s="35"/>
      <c r="AZ9" s="35"/>
      <c r="BA9" s="35"/>
      <c r="BB9" s="35"/>
      <c r="BC9" s="35"/>
      <c r="BD9" s="35"/>
    </row>
    <row r="10" spans="1:56" s="111" customFormat="1" ht="55.5" customHeight="1" x14ac:dyDescent="0.25">
      <c r="A10" s="264" t="s">
        <v>1149</v>
      </c>
      <c r="B10" s="63" t="s">
        <v>282</v>
      </c>
      <c r="C10" s="184" t="s">
        <v>283</v>
      </c>
      <c r="D10" s="110" t="s">
        <v>553</v>
      </c>
      <c r="E10" s="110" t="s">
        <v>1150</v>
      </c>
      <c r="F10" s="110" t="s">
        <v>1151</v>
      </c>
      <c r="G10" s="110" t="s">
        <v>1152</v>
      </c>
      <c r="H10" s="110" t="s">
        <v>1153</v>
      </c>
      <c r="I10" s="66"/>
      <c r="J10" s="265"/>
      <c r="K10" s="61" t="s">
        <v>1154</v>
      </c>
      <c r="L10" s="61"/>
      <c r="M10" s="114" t="s">
        <v>213</v>
      </c>
      <c r="N10" s="136" t="s">
        <v>1155</v>
      </c>
      <c r="O10" s="110" t="s">
        <v>1156</v>
      </c>
      <c r="P10" s="183"/>
      <c r="Q10" s="110" t="s">
        <v>576</v>
      </c>
      <c r="R10" s="110" t="s">
        <v>1157</v>
      </c>
      <c r="S10" s="110" t="s">
        <v>1158</v>
      </c>
      <c r="T10" s="110" t="s">
        <v>1159</v>
      </c>
      <c r="U10" s="264" t="s">
        <v>1160</v>
      </c>
      <c r="V10" s="264" t="s">
        <v>1161</v>
      </c>
      <c r="W10" s="35"/>
      <c r="X10" s="35"/>
      <c r="Y10" s="35"/>
      <c r="Z10" s="35"/>
      <c r="AA10" s="71" t="e">
        <f>IF(OR(J10="Fail",ISBLANK(J10)),INDEX('Issue Code Table'!C:C,MATCH(N:N,'Issue Code Table'!A:A,0)),IF(M10="Critical",6,IF(M10="Significant",5,IF(M10="Moderate",3,2))))</f>
        <v>#N/A</v>
      </c>
      <c r="AB10" s="35"/>
      <c r="AC10" s="35"/>
      <c r="AD10" s="35"/>
      <c r="AE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row>
    <row r="11" spans="1:56" s="111" customFormat="1" ht="55.5" customHeight="1" x14ac:dyDescent="0.25">
      <c r="A11" s="264" t="s">
        <v>1162</v>
      </c>
      <c r="B11" s="63" t="s">
        <v>1137</v>
      </c>
      <c r="C11" s="184" t="s">
        <v>1138</v>
      </c>
      <c r="D11" s="110" t="s">
        <v>553</v>
      </c>
      <c r="E11" s="110" t="s">
        <v>1163</v>
      </c>
      <c r="F11" s="110" t="s">
        <v>1164</v>
      </c>
      <c r="G11" s="110" t="s">
        <v>1165</v>
      </c>
      <c r="H11" s="110" t="s">
        <v>1166</v>
      </c>
      <c r="I11" s="66"/>
      <c r="J11" s="265"/>
      <c r="K11" s="66" t="s">
        <v>1167</v>
      </c>
      <c r="L11" s="66"/>
      <c r="M11" s="61" t="s">
        <v>213</v>
      </c>
      <c r="N11" s="266" t="s">
        <v>1054</v>
      </c>
      <c r="O11" s="110" t="s">
        <v>1055</v>
      </c>
      <c r="P11" s="183"/>
      <c r="Q11" s="110" t="s">
        <v>576</v>
      </c>
      <c r="R11" s="110" t="s">
        <v>1168</v>
      </c>
      <c r="S11" s="110" t="s">
        <v>1169</v>
      </c>
      <c r="T11" s="110" t="s">
        <v>1170</v>
      </c>
      <c r="U11" s="264" t="s">
        <v>1171</v>
      </c>
      <c r="V11" s="264" t="s">
        <v>1172</v>
      </c>
      <c r="W11" s="35"/>
      <c r="X11" s="35"/>
      <c r="Y11" s="35"/>
      <c r="Z11" s="35"/>
      <c r="AA11" s="71">
        <f>IF(OR(J11="Fail",ISBLANK(J11)),INDEX('Issue Code Table'!C:C,MATCH(N:N,'Issue Code Table'!A:A,0)),IF(M11="Critical",6,IF(M11="Significant",5,IF(M11="Moderate",3,2))))</f>
        <v>5</v>
      </c>
      <c r="AB11" s="35"/>
      <c r="AC11" s="35"/>
      <c r="AD11" s="35"/>
      <c r="AE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row>
    <row r="12" spans="1:56" s="111" customFormat="1" ht="55.5" customHeight="1" x14ac:dyDescent="0.25">
      <c r="A12" s="264" t="s">
        <v>1173</v>
      </c>
      <c r="B12" s="63" t="s">
        <v>282</v>
      </c>
      <c r="C12" s="184" t="s">
        <v>283</v>
      </c>
      <c r="D12" s="110" t="s">
        <v>553</v>
      </c>
      <c r="E12" s="110" t="s">
        <v>1174</v>
      </c>
      <c r="F12" s="110" t="s">
        <v>1175</v>
      </c>
      <c r="G12" s="110" t="s">
        <v>1176</v>
      </c>
      <c r="H12" s="110" t="s">
        <v>1177</v>
      </c>
      <c r="I12" s="66"/>
      <c r="J12" s="265"/>
      <c r="K12" s="66" t="s">
        <v>1178</v>
      </c>
      <c r="L12" s="66"/>
      <c r="M12" s="114" t="s">
        <v>213</v>
      </c>
      <c r="N12" s="136" t="s">
        <v>1179</v>
      </c>
      <c r="O12" s="110" t="s">
        <v>1180</v>
      </c>
      <c r="P12" s="183"/>
      <c r="Q12" s="110" t="s">
        <v>576</v>
      </c>
      <c r="R12" s="110" t="s">
        <v>1181</v>
      </c>
      <c r="S12" s="110" t="s">
        <v>1158</v>
      </c>
      <c r="T12" s="110" t="s">
        <v>1182</v>
      </c>
      <c r="U12" s="264" t="s">
        <v>1183</v>
      </c>
      <c r="V12" s="264" t="s">
        <v>1184</v>
      </c>
      <c r="W12" s="35"/>
      <c r="X12" s="35"/>
      <c r="Y12" s="35"/>
      <c r="Z12" s="35"/>
      <c r="AA12" s="71" t="e">
        <f>IF(OR(J12="Fail",ISBLANK(J12)),INDEX('Issue Code Table'!C:C,MATCH(N:N,'Issue Code Table'!A:A,0)),IF(M12="Critical",6,IF(M12="Significant",5,IF(M12="Moderate",3,2))))</f>
        <v>#N/A</v>
      </c>
      <c r="AB12" s="35"/>
      <c r="AC12" s="35"/>
      <c r="AD12" s="35"/>
      <c r="AE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row>
    <row r="13" spans="1:56" s="111" customFormat="1" ht="55.5" customHeight="1" x14ac:dyDescent="0.25">
      <c r="A13" s="264" t="s">
        <v>1185</v>
      </c>
      <c r="B13" s="63" t="s">
        <v>282</v>
      </c>
      <c r="C13" s="184" t="s">
        <v>283</v>
      </c>
      <c r="D13" s="110" t="s">
        <v>553</v>
      </c>
      <c r="E13" s="110" t="s">
        <v>1186</v>
      </c>
      <c r="F13" s="110" t="s">
        <v>1187</v>
      </c>
      <c r="G13" s="110" t="s">
        <v>1188</v>
      </c>
      <c r="H13" s="110" t="s">
        <v>1189</v>
      </c>
      <c r="I13" s="61"/>
      <c r="J13" s="265"/>
      <c r="K13" s="66" t="s">
        <v>1190</v>
      </c>
      <c r="L13" s="66"/>
      <c r="M13" s="66" t="s">
        <v>202</v>
      </c>
      <c r="N13" s="266" t="s">
        <v>1191</v>
      </c>
      <c r="O13" s="110" t="s">
        <v>1192</v>
      </c>
      <c r="P13" s="183"/>
      <c r="Q13" s="110" t="s">
        <v>576</v>
      </c>
      <c r="R13" s="110" t="s">
        <v>1193</v>
      </c>
      <c r="S13" s="110" t="s">
        <v>1194</v>
      </c>
      <c r="T13" s="110" t="s">
        <v>1195</v>
      </c>
      <c r="U13" s="264" t="s">
        <v>1196</v>
      </c>
      <c r="V13" s="264"/>
      <c r="W13" s="35"/>
      <c r="X13" s="35"/>
      <c r="Y13" s="35"/>
      <c r="Z13" s="35"/>
      <c r="AA13" s="71">
        <f>IF(OR(J13="Fail",ISBLANK(J13)),INDEX('Issue Code Table'!C:C,MATCH(N:N,'Issue Code Table'!A:A,0)),IF(M13="Critical",6,IF(M13="Significant",5,IF(M13="Moderate",3,2))))</f>
        <v>4</v>
      </c>
      <c r="AB13" s="35"/>
      <c r="AC13" s="35"/>
      <c r="AD13" s="35"/>
      <c r="AE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row>
    <row r="14" spans="1:56" s="111" customFormat="1" ht="55.5" customHeight="1" x14ac:dyDescent="0.25">
      <c r="A14" s="264" t="s">
        <v>1197</v>
      </c>
      <c r="B14" s="63" t="s">
        <v>326</v>
      </c>
      <c r="C14" s="184" t="s">
        <v>327</v>
      </c>
      <c r="D14" s="110" t="s">
        <v>553</v>
      </c>
      <c r="E14" s="110" t="s">
        <v>1198</v>
      </c>
      <c r="F14" s="110" t="s">
        <v>1199</v>
      </c>
      <c r="G14" s="110" t="s">
        <v>1200</v>
      </c>
      <c r="H14" s="110" t="s">
        <v>1201</v>
      </c>
      <c r="I14" s="61"/>
      <c r="J14" s="265"/>
      <c r="K14" s="110" t="s">
        <v>1202</v>
      </c>
      <c r="L14" s="66"/>
      <c r="M14" s="66" t="s">
        <v>213</v>
      </c>
      <c r="N14" s="266" t="s">
        <v>394</v>
      </c>
      <c r="O14" s="110" t="s">
        <v>395</v>
      </c>
      <c r="P14" s="183"/>
      <c r="Q14" s="110" t="s">
        <v>576</v>
      </c>
      <c r="R14" s="110" t="s">
        <v>1203</v>
      </c>
      <c r="S14" s="110" t="s">
        <v>1204</v>
      </c>
      <c r="T14" s="110" t="s">
        <v>1205</v>
      </c>
      <c r="U14" s="264" t="s">
        <v>1206</v>
      </c>
      <c r="V14" s="264" t="s">
        <v>1207</v>
      </c>
      <c r="W14" s="35"/>
      <c r="X14" s="35"/>
      <c r="Y14" s="35"/>
      <c r="Z14" s="35"/>
      <c r="AA14" s="71">
        <f>IF(OR(J14="Fail",ISBLANK(J14)),INDEX('Issue Code Table'!C:C,MATCH(N:N,'Issue Code Table'!A:A,0)),IF(M14="Critical",6,IF(M14="Significant",5,IF(M14="Moderate",3,2))))</f>
        <v>5</v>
      </c>
      <c r="AB14" s="35"/>
      <c r="AC14" s="35"/>
      <c r="AD14" s="35"/>
      <c r="AE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row>
    <row r="15" spans="1:56" s="111" customFormat="1" ht="55.5" customHeight="1" x14ac:dyDescent="0.25">
      <c r="A15" s="264" t="s">
        <v>1208</v>
      </c>
      <c r="B15" s="63" t="s">
        <v>282</v>
      </c>
      <c r="C15" s="184" t="s">
        <v>283</v>
      </c>
      <c r="D15" s="110" t="s">
        <v>553</v>
      </c>
      <c r="E15" s="110" t="s">
        <v>1209</v>
      </c>
      <c r="F15" s="110" t="s">
        <v>1210</v>
      </c>
      <c r="G15" s="110" t="s">
        <v>1211</v>
      </c>
      <c r="H15" s="110" t="s">
        <v>1212</v>
      </c>
      <c r="I15" s="61"/>
      <c r="J15" s="265"/>
      <c r="K15" s="61" t="s">
        <v>1213</v>
      </c>
      <c r="L15" s="66"/>
      <c r="M15" s="66" t="s">
        <v>416</v>
      </c>
      <c r="N15" s="266" t="s">
        <v>1214</v>
      </c>
      <c r="O15" s="266" t="s">
        <v>1215</v>
      </c>
      <c r="P15" s="183"/>
      <c r="Q15" s="110" t="s">
        <v>576</v>
      </c>
      <c r="R15" s="110" t="s">
        <v>1216</v>
      </c>
      <c r="S15" s="110" t="s">
        <v>1217</v>
      </c>
      <c r="T15" s="110" t="s">
        <v>1218</v>
      </c>
      <c r="U15" s="264" t="s">
        <v>1219</v>
      </c>
      <c r="V15" s="264"/>
      <c r="W15" s="35"/>
      <c r="X15" s="35"/>
      <c r="Y15" s="35"/>
      <c r="Z15" s="35"/>
      <c r="AA15" s="71">
        <f>IF(OR(J15="Fail",ISBLANK(J15)),INDEX('Issue Code Table'!C:C,MATCH(N:N,'Issue Code Table'!A:A,0)),IF(M15="Critical",6,IF(M15="Significant",5,IF(M15="Moderate",3,2))))</f>
        <v>2</v>
      </c>
      <c r="AB15" s="35"/>
      <c r="AC15" s="35"/>
      <c r="AD15" s="35"/>
      <c r="AE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row>
    <row r="16" spans="1:56" s="111" customFormat="1" ht="55.5" customHeight="1" x14ac:dyDescent="0.25">
      <c r="A16" s="264" t="s">
        <v>1220</v>
      </c>
      <c r="B16" s="63" t="s">
        <v>304</v>
      </c>
      <c r="C16" s="184" t="s">
        <v>1072</v>
      </c>
      <c r="D16" s="110" t="s">
        <v>553</v>
      </c>
      <c r="E16" s="110" t="s">
        <v>1221</v>
      </c>
      <c r="F16" s="110" t="s">
        <v>1222</v>
      </c>
      <c r="G16" s="110" t="s">
        <v>1223</v>
      </c>
      <c r="H16" s="110" t="s">
        <v>1224</v>
      </c>
      <c r="I16" s="61"/>
      <c r="J16" s="265"/>
      <c r="K16" s="66" t="s">
        <v>1225</v>
      </c>
      <c r="L16" s="66"/>
      <c r="M16" s="66" t="s">
        <v>202</v>
      </c>
      <c r="N16" s="266" t="s">
        <v>1100</v>
      </c>
      <c r="O16" s="110" t="s">
        <v>1101</v>
      </c>
      <c r="P16" s="183"/>
      <c r="Q16" s="110" t="s">
        <v>576</v>
      </c>
      <c r="R16" s="110" t="s">
        <v>1226</v>
      </c>
      <c r="S16" s="110" t="s">
        <v>1227</v>
      </c>
      <c r="T16" s="110" t="s">
        <v>1228</v>
      </c>
      <c r="U16" s="264" t="s">
        <v>1229</v>
      </c>
      <c r="V16" s="264"/>
      <c r="W16" s="35"/>
      <c r="X16" s="35"/>
      <c r="Y16" s="35"/>
      <c r="Z16" s="35"/>
      <c r="AA16" s="71">
        <f>IF(OR(J16="Fail",ISBLANK(J16)),INDEX('Issue Code Table'!C:C,MATCH(N:N,'Issue Code Table'!A:A,0)),IF(M16="Critical",6,IF(M16="Significant",5,IF(M16="Moderate",3,2))))</f>
        <v>4</v>
      </c>
      <c r="AB16" s="35"/>
      <c r="AC16" s="35"/>
      <c r="AD16" s="35"/>
      <c r="AE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row>
    <row r="17" spans="1:56" s="111" customFormat="1" ht="55.5" customHeight="1" x14ac:dyDescent="0.25">
      <c r="A17" s="264" t="s">
        <v>1230</v>
      </c>
      <c r="B17" s="63" t="s">
        <v>304</v>
      </c>
      <c r="C17" s="184" t="s">
        <v>1072</v>
      </c>
      <c r="D17" s="110" t="s">
        <v>553</v>
      </c>
      <c r="E17" s="110" t="s">
        <v>1231</v>
      </c>
      <c r="F17" s="110" t="s">
        <v>1232</v>
      </c>
      <c r="G17" s="110" t="s">
        <v>1233</v>
      </c>
      <c r="H17" s="110" t="s">
        <v>1234</v>
      </c>
      <c r="I17" s="61"/>
      <c r="J17" s="265"/>
      <c r="K17" s="66" t="s">
        <v>1235</v>
      </c>
      <c r="L17" s="66"/>
      <c r="M17" s="66" t="s">
        <v>202</v>
      </c>
      <c r="N17" s="266" t="s">
        <v>1100</v>
      </c>
      <c r="O17" s="110" t="s">
        <v>1101</v>
      </c>
      <c r="P17" s="183"/>
      <c r="Q17" s="110" t="s">
        <v>576</v>
      </c>
      <c r="R17" s="110" t="s">
        <v>1236</v>
      </c>
      <c r="S17" s="110" t="s">
        <v>1237</v>
      </c>
      <c r="T17" s="110" t="s">
        <v>1238</v>
      </c>
      <c r="U17" s="264" t="s">
        <v>1239</v>
      </c>
      <c r="V17" s="264"/>
      <c r="W17" s="35"/>
      <c r="X17" s="35"/>
      <c r="Y17" s="35"/>
      <c r="Z17" s="35"/>
      <c r="AA17" s="71">
        <f>IF(OR(J17="Fail",ISBLANK(J17)),INDEX('Issue Code Table'!C:C,MATCH(N:N,'Issue Code Table'!A:A,0)),IF(M17="Critical",6,IF(M17="Significant",5,IF(M17="Moderate",3,2))))</f>
        <v>4</v>
      </c>
      <c r="AB17" s="35"/>
      <c r="AC17" s="35"/>
      <c r="AD17" s="35"/>
      <c r="AE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row>
    <row r="18" spans="1:56" s="111" customFormat="1" ht="55.5" customHeight="1" x14ac:dyDescent="0.25">
      <c r="A18" s="264" t="s">
        <v>1240</v>
      </c>
      <c r="B18" s="63" t="s">
        <v>1137</v>
      </c>
      <c r="C18" s="184" t="s">
        <v>1138</v>
      </c>
      <c r="D18" s="110" t="s">
        <v>553</v>
      </c>
      <c r="E18" s="110" t="s">
        <v>1241</v>
      </c>
      <c r="F18" s="110" t="s">
        <v>1242</v>
      </c>
      <c r="G18" s="110" t="s">
        <v>1243</v>
      </c>
      <c r="H18" s="110" t="s">
        <v>1244</v>
      </c>
      <c r="I18" s="264"/>
      <c r="J18" s="265"/>
      <c r="K18" s="66" t="s">
        <v>1245</v>
      </c>
      <c r="L18" s="66"/>
      <c r="M18" s="61" t="s">
        <v>213</v>
      </c>
      <c r="N18" s="266" t="s">
        <v>1054</v>
      </c>
      <c r="O18" s="110" t="s">
        <v>1055</v>
      </c>
      <c r="P18" s="183"/>
      <c r="Q18" s="110" t="s">
        <v>576</v>
      </c>
      <c r="R18" s="110" t="s">
        <v>1246</v>
      </c>
      <c r="S18" s="110" t="s">
        <v>1247</v>
      </c>
      <c r="T18" s="110" t="s">
        <v>1248</v>
      </c>
      <c r="U18" s="264" t="s">
        <v>1249</v>
      </c>
      <c r="V18" s="264" t="s">
        <v>1250</v>
      </c>
      <c r="W18" s="35"/>
      <c r="X18" s="35"/>
      <c r="Y18" s="35"/>
      <c r="Z18" s="35"/>
      <c r="AA18" s="71">
        <f>IF(OR(J18="Fail",ISBLANK(J18)),INDEX('Issue Code Table'!C:C,MATCH(N:N,'Issue Code Table'!A:A,0)),IF(M18="Critical",6,IF(M18="Significant",5,IF(M18="Moderate",3,2))))</f>
        <v>5</v>
      </c>
      <c r="AB18" s="35"/>
      <c r="AC18" s="35"/>
      <c r="AD18" s="35"/>
      <c r="AE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row>
    <row r="19" spans="1:56" s="111" customFormat="1" ht="55.5" customHeight="1" x14ac:dyDescent="0.25">
      <c r="A19" s="264" t="s">
        <v>1251</v>
      </c>
      <c r="B19" s="63" t="s">
        <v>207</v>
      </c>
      <c r="C19" s="184" t="s">
        <v>208</v>
      </c>
      <c r="D19" s="110" t="s">
        <v>553</v>
      </c>
      <c r="E19" s="110" t="s">
        <v>1252</v>
      </c>
      <c r="F19" s="110" t="s">
        <v>1253</v>
      </c>
      <c r="G19" s="110" t="s">
        <v>1254</v>
      </c>
      <c r="H19" s="110" t="s">
        <v>1255</v>
      </c>
      <c r="I19" s="61"/>
      <c r="J19" s="265"/>
      <c r="K19" s="66" t="s">
        <v>1256</v>
      </c>
      <c r="L19" s="66"/>
      <c r="M19" s="66" t="s">
        <v>202</v>
      </c>
      <c r="N19" s="266" t="s">
        <v>1257</v>
      </c>
      <c r="O19" s="110" t="s">
        <v>1258</v>
      </c>
      <c r="P19" s="183"/>
      <c r="Q19" s="110" t="s">
        <v>576</v>
      </c>
      <c r="R19" s="110" t="s">
        <v>1259</v>
      </c>
      <c r="S19" s="110" t="s">
        <v>1260</v>
      </c>
      <c r="T19" s="110" t="s">
        <v>1261</v>
      </c>
      <c r="U19" s="264" t="s">
        <v>1262</v>
      </c>
      <c r="V19" s="264"/>
      <c r="W19" s="35"/>
      <c r="X19" s="35"/>
      <c r="Y19" s="35"/>
      <c r="Z19" s="35"/>
      <c r="AA19" s="71">
        <f>IF(OR(J19="Fail",ISBLANK(J19)),INDEX('Issue Code Table'!C:C,MATCH(N:N,'Issue Code Table'!A:A,0)),IF(M19="Critical",6,IF(M19="Significant",5,IF(M19="Moderate",3,2))))</f>
        <v>4</v>
      </c>
      <c r="AB19" s="35"/>
      <c r="AC19" s="35"/>
      <c r="AD19" s="35"/>
      <c r="AE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row>
    <row r="20" spans="1:56" s="111" customFormat="1" ht="55.5" customHeight="1" x14ac:dyDescent="0.25">
      <c r="A20" s="264" t="s">
        <v>1263</v>
      </c>
      <c r="B20" s="63" t="s">
        <v>207</v>
      </c>
      <c r="C20" s="184" t="s">
        <v>208</v>
      </c>
      <c r="D20" s="110" t="s">
        <v>553</v>
      </c>
      <c r="E20" s="110" t="s">
        <v>1264</v>
      </c>
      <c r="F20" s="110" t="s">
        <v>1265</v>
      </c>
      <c r="G20" s="110" t="s">
        <v>1266</v>
      </c>
      <c r="H20" s="110" t="s">
        <v>1267</v>
      </c>
      <c r="I20" s="61"/>
      <c r="J20" s="265"/>
      <c r="K20" s="66" t="s">
        <v>1268</v>
      </c>
      <c r="L20" s="66"/>
      <c r="M20" s="61" t="s">
        <v>213</v>
      </c>
      <c r="N20" s="61" t="s">
        <v>394</v>
      </c>
      <c r="O20" s="62" t="s">
        <v>395</v>
      </c>
      <c r="P20" s="183"/>
      <c r="Q20" s="110" t="s">
        <v>576</v>
      </c>
      <c r="R20" s="110" t="s">
        <v>1269</v>
      </c>
      <c r="S20" s="110" t="s">
        <v>1270</v>
      </c>
      <c r="T20" s="110" t="s">
        <v>1271</v>
      </c>
      <c r="U20" s="264" t="s">
        <v>1272</v>
      </c>
      <c r="V20" s="264" t="s">
        <v>1273</v>
      </c>
      <c r="W20" s="35"/>
      <c r="X20" s="35"/>
      <c r="Y20" s="35"/>
      <c r="Z20" s="35"/>
      <c r="AA20" s="71">
        <f>IF(OR(J20="Fail",ISBLANK(J20)),INDEX('Issue Code Table'!C:C,MATCH(N:N,'Issue Code Table'!A:A,0)),IF(M20="Critical",6,IF(M20="Significant",5,IF(M20="Moderate",3,2))))</f>
        <v>5</v>
      </c>
      <c r="AB20" s="35"/>
      <c r="AC20" s="35"/>
      <c r="AD20" s="35"/>
      <c r="AE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row>
    <row r="21" spans="1:56" s="111" customFormat="1" ht="55.5" customHeight="1" x14ac:dyDescent="0.25">
      <c r="A21" s="264" t="s">
        <v>1274</v>
      </c>
      <c r="B21" s="63" t="s">
        <v>207</v>
      </c>
      <c r="C21" s="184" t="s">
        <v>208</v>
      </c>
      <c r="D21" s="110" t="s">
        <v>553</v>
      </c>
      <c r="E21" s="110" t="s">
        <v>1275</v>
      </c>
      <c r="F21" s="110" t="s">
        <v>1276</v>
      </c>
      <c r="G21" s="110" t="s">
        <v>1277</v>
      </c>
      <c r="H21" s="110" t="s">
        <v>1278</v>
      </c>
      <c r="I21" s="61"/>
      <c r="J21" s="265"/>
      <c r="K21" s="66" t="s">
        <v>1279</v>
      </c>
      <c r="L21" s="66"/>
      <c r="M21" s="61" t="s">
        <v>213</v>
      </c>
      <c r="N21" s="61" t="s">
        <v>394</v>
      </c>
      <c r="O21" s="62" t="s">
        <v>395</v>
      </c>
      <c r="P21" s="183"/>
      <c r="Q21" s="110" t="s">
        <v>576</v>
      </c>
      <c r="R21" s="110" t="s">
        <v>1280</v>
      </c>
      <c r="S21" s="110" t="s">
        <v>1281</v>
      </c>
      <c r="T21" s="110" t="s">
        <v>1282</v>
      </c>
      <c r="U21" s="264" t="s">
        <v>1283</v>
      </c>
      <c r="V21" s="264" t="s">
        <v>1284</v>
      </c>
      <c r="W21" s="35"/>
      <c r="X21" s="35"/>
      <c r="Y21" s="35"/>
      <c r="Z21" s="35"/>
      <c r="AA21" s="71">
        <f>IF(OR(J21="Fail",ISBLANK(J21)),INDEX('Issue Code Table'!C:C,MATCH(N:N,'Issue Code Table'!A:A,0)),IF(M21="Critical",6,IF(M21="Significant",5,IF(M21="Moderate",3,2))))</f>
        <v>5</v>
      </c>
      <c r="AB21" s="35"/>
      <c r="AC21" s="35"/>
      <c r="AD21" s="35"/>
      <c r="AE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row>
    <row r="22" spans="1:56" s="111" customFormat="1" ht="55.5" customHeight="1" x14ac:dyDescent="0.25">
      <c r="A22" s="264" t="s">
        <v>1285</v>
      </c>
      <c r="B22" s="63" t="s">
        <v>207</v>
      </c>
      <c r="C22" s="184" t="s">
        <v>208</v>
      </c>
      <c r="D22" s="110" t="s">
        <v>553</v>
      </c>
      <c r="E22" s="110" t="s">
        <v>1286</v>
      </c>
      <c r="F22" s="110" t="s">
        <v>1287</v>
      </c>
      <c r="G22" s="110" t="s">
        <v>1288</v>
      </c>
      <c r="H22" s="110" t="s">
        <v>1289</v>
      </c>
      <c r="I22" s="61"/>
      <c r="J22" s="265"/>
      <c r="K22" s="61" t="s">
        <v>1290</v>
      </c>
      <c r="L22" s="61"/>
      <c r="M22" s="61" t="s">
        <v>213</v>
      </c>
      <c r="N22" s="61" t="s">
        <v>394</v>
      </c>
      <c r="O22" s="62" t="s">
        <v>395</v>
      </c>
      <c r="P22" s="183"/>
      <c r="Q22" s="110" t="s">
        <v>576</v>
      </c>
      <c r="R22" s="110" t="s">
        <v>1291</v>
      </c>
      <c r="S22" s="110" t="s">
        <v>1292</v>
      </c>
      <c r="T22" s="110" t="s">
        <v>1293</v>
      </c>
      <c r="U22" s="264" t="s">
        <v>1294</v>
      </c>
      <c r="V22" s="264" t="s">
        <v>1295</v>
      </c>
      <c r="W22" s="35"/>
      <c r="X22" s="35"/>
      <c r="Y22" s="35"/>
      <c r="Z22" s="35"/>
      <c r="AA22" s="71">
        <f>IF(OR(J22="Fail",ISBLANK(J22)),INDEX('Issue Code Table'!C:C,MATCH(N:N,'Issue Code Table'!A:A,0)),IF(M22="Critical",6,IF(M22="Significant",5,IF(M22="Moderate",3,2))))</f>
        <v>5</v>
      </c>
      <c r="AB22" s="35"/>
      <c r="AC22" s="35"/>
      <c r="AD22" s="35"/>
      <c r="AE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row>
    <row r="23" spans="1:56" s="111" customFormat="1" ht="55.5" customHeight="1" x14ac:dyDescent="0.25">
      <c r="A23" s="264" t="s">
        <v>1296</v>
      </c>
      <c r="B23" s="63" t="s">
        <v>1137</v>
      </c>
      <c r="C23" s="184" t="s">
        <v>1138</v>
      </c>
      <c r="D23" s="110" t="s">
        <v>553</v>
      </c>
      <c r="E23" s="110" t="s">
        <v>1297</v>
      </c>
      <c r="F23" s="110" t="s">
        <v>1298</v>
      </c>
      <c r="G23" s="110" t="s">
        <v>1299</v>
      </c>
      <c r="H23" s="110" t="s">
        <v>1300</v>
      </c>
      <c r="I23" s="110"/>
      <c r="J23" s="265"/>
      <c r="K23" s="61" t="s">
        <v>1301</v>
      </c>
      <c r="L23" s="61"/>
      <c r="M23" s="61" t="s">
        <v>213</v>
      </c>
      <c r="N23" s="266" t="s">
        <v>1302</v>
      </c>
      <c r="O23" s="110" t="s">
        <v>1303</v>
      </c>
      <c r="P23" s="183"/>
      <c r="Q23" s="110" t="s">
        <v>1304</v>
      </c>
      <c r="R23" s="110" t="s">
        <v>797</v>
      </c>
      <c r="S23" s="110" t="s">
        <v>1305</v>
      </c>
      <c r="T23" s="110" t="s">
        <v>1306</v>
      </c>
      <c r="U23" s="264" t="s">
        <v>1307</v>
      </c>
      <c r="V23" s="264" t="s">
        <v>1308</v>
      </c>
      <c r="W23" s="35"/>
      <c r="X23" s="35"/>
      <c r="Y23" s="35"/>
      <c r="Z23" s="35"/>
      <c r="AA23" s="71">
        <f>IF(OR(J23="Fail",ISBLANK(J23)),INDEX('Issue Code Table'!C:C,MATCH(N:N,'Issue Code Table'!A:A,0)),IF(M23="Critical",6,IF(M23="Significant",5,IF(M23="Moderate",3,2))))</f>
        <v>5</v>
      </c>
      <c r="AB23" s="35"/>
      <c r="AC23" s="35"/>
      <c r="AD23" s="35"/>
      <c r="AE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row>
    <row r="24" spans="1:56" s="111" customFormat="1" ht="55.5" customHeight="1" x14ac:dyDescent="0.25">
      <c r="A24" s="264" t="s">
        <v>1309</v>
      </c>
      <c r="B24" s="63" t="s">
        <v>1137</v>
      </c>
      <c r="C24" s="184" t="s">
        <v>1138</v>
      </c>
      <c r="D24" s="110" t="s">
        <v>553</v>
      </c>
      <c r="E24" s="110" t="s">
        <v>1310</v>
      </c>
      <c r="F24" s="110" t="s">
        <v>1311</v>
      </c>
      <c r="G24" s="110" t="s">
        <v>1312</v>
      </c>
      <c r="H24" s="110" t="s">
        <v>1313</v>
      </c>
      <c r="I24" s="61" t="s">
        <v>1314</v>
      </c>
      <c r="J24" s="265"/>
      <c r="K24" s="61" t="s">
        <v>1315</v>
      </c>
      <c r="L24" s="61"/>
      <c r="M24" s="61" t="s">
        <v>213</v>
      </c>
      <c r="N24" s="266" t="s">
        <v>1302</v>
      </c>
      <c r="O24" s="110" t="s">
        <v>1303</v>
      </c>
      <c r="P24" s="183"/>
      <c r="Q24" s="110" t="s">
        <v>1304</v>
      </c>
      <c r="R24" s="110" t="s">
        <v>1316</v>
      </c>
      <c r="S24" s="110" t="s">
        <v>1317</v>
      </c>
      <c r="T24" s="110" t="s">
        <v>1318</v>
      </c>
      <c r="U24" s="264" t="s">
        <v>1319</v>
      </c>
      <c r="V24" s="264" t="s">
        <v>1320</v>
      </c>
      <c r="AA24" s="71">
        <f>IF(OR(J24="Fail",ISBLANK(J24)),INDEX('Issue Code Table'!C:C,MATCH(N:N,'Issue Code Table'!A:A,0)),IF(M24="Critical",6,IF(M24="Significant",5,IF(M24="Moderate",3,2))))</f>
        <v>5</v>
      </c>
      <c r="AE24" s="112"/>
      <c r="AH24" s="35"/>
      <c r="AI24" s="35"/>
      <c r="AJ24" s="35"/>
      <c r="AK24" s="35"/>
      <c r="AL24" s="35"/>
      <c r="AM24" s="35"/>
      <c r="AN24" s="35"/>
      <c r="AO24" s="35"/>
      <c r="AP24" s="35"/>
      <c r="AQ24" s="35"/>
      <c r="AR24" s="35"/>
      <c r="AS24" s="35"/>
      <c r="AT24" s="35"/>
      <c r="AU24" s="35"/>
      <c r="AV24" s="35"/>
      <c r="AW24" s="35"/>
      <c r="AX24" s="35"/>
      <c r="AY24" s="35"/>
      <c r="AZ24" s="35"/>
      <c r="BA24" s="35"/>
      <c r="BB24" s="35"/>
      <c r="BC24" s="35"/>
      <c r="BD24" s="35"/>
    </row>
    <row r="25" spans="1:56" s="111" customFormat="1" ht="55.5" customHeight="1" x14ac:dyDescent="0.25">
      <c r="A25" s="264" t="s">
        <v>1321</v>
      </c>
      <c r="B25" s="63" t="s">
        <v>1322</v>
      </c>
      <c r="C25" s="184" t="s">
        <v>1323</v>
      </c>
      <c r="D25" s="110" t="s">
        <v>553</v>
      </c>
      <c r="E25" s="110" t="s">
        <v>1324</v>
      </c>
      <c r="F25" s="110" t="s">
        <v>1325</v>
      </c>
      <c r="G25" s="110" t="s">
        <v>1326</v>
      </c>
      <c r="H25" s="110" t="s">
        <v>1327</v>
      </c>
      <c r="I25" s="61"/>
      <c r="J25" s="265"/>
      <c r="K25" s="61" t="s">
        <v>1328</v>
      </c>
      <c r="L25" s="61"/>
      <c r="M25" s="61" t="s">
        <v>213</v>
      </c>
      <c r="N25" s="266" t="s">
        <v>1329</v>
      </c>
      <c r="O25" s="110" t="s">
        <v>1330</v>
      </c>
      <c r="P25" s="183"/>
      <c r="Q25" s="110" t="s">
        <v>1304</v>
      </c>
      <c r="R25" s="110" t="s">
        <v>1331</v>
      </c>
      <c r="S25" s="110" t="s">
        <v>1332</v>
      </c>
      <c r="T25" s="110" t="s">
        <v>1333</v>
      </c>
      <c r="U25" s="264" t="s">
        <v>1334</v>
      </c>
      <c r="V25" s="264" t="s">
        <v>1335</v>
      </c>
      <c r="W25" s="35"/>
      <c r="X25" s="35"/>
      <c r="Y25" s="35"/>
      <c r="Z25" s="35"/>
      <c r="AA25" s="71">
        <f>IF(OR(J25="Fail",ISBLANK(J25)),INDEX('Issue Code Table'!C:C,MATCH(N:N,'Issue Code Table'!A:A,0)),IF(M25="Critical",6,IF(M25="Significant",5,IF(M25="Moderate",3,2))))</f>
        <v>5</v>
      </c>
      <c r="AB25" s="35"/>
      <c r="AC25" s="35"/>
      <c r="AD25" s="35"/>
      <c r="AE25" s="35"/>
      <c r="AS25" s="35"/>
      <c r="AT25" s="35"/>
      <c r="AU25" s="35"/>
      <c r="AV25" s="35"/>
      <c r="AW25" s="35"/>
      <c r="AX25" s="35"/>
      <c r="AY25" s="35"/>
      <c r="AZ25" s="35"/>
      <c r="BA25" s="35"/>
      <c r="BB25" s="35"/>
      <c r="BC25" s="35"/>
      <c r="BD25" s="35"/>
    </row>
    <row r="26" spans="1:56" s="111" customFormat="1" ht="55.5" customHeight="1" x14ac:dyDescent="0.25">
      <c r="A26" s="264" t="s">
        <v>1336</v>
      </c>
      <c r="B26" s="63" t="s">
        <v>1337</v>
      </c>
      <c r="C26" s="184" t="s">
        <v>1338</v>
      </c>
      <c r="D26" s="110" t="s">
        <v>553</v>
      </c>
      <c r="E26" s="110" t="s">
        <v>1339</v>
      </c>
      <c r="F26" s="110" t="s">
        <v>1340</v>
      </c>
      <c r="G26" s="110" t="s">
        <v>1341</v>
      </c>
      <c r="H26" s="110" t="s">
        <v>1342</v>
      </c>
      <c r="I26" s="61"/>
      <c r="J26" s="265"/>
      <c r="K26" s="61" t="s">
        <v>1343</v>
      </c>
      <c r="L26" s="61"/>
      <c r="M26" s="61" t="s">
        <v>202</v>
      </c>
      <c r="N26" s="266" t="s">
        <v>1344</v>
      </c>
      <c r="O26" s="110" t="s">
        <v>1345</v>
      </c>
      <c r="P26" s="183"/>
      <c r="Q26" s="110" t="s">
        <v>1304</v>
      </c>
      <c r="R26" s="110" t="s">
        <v>1346</v>
      </c>
      <c r="S26" s="110" t="s">
        <v>1347</v>
      </c>
      <c r="T26" s="110" t="s">
        <v>1348</v>
      </c>
      <c r="U26" s="264" t="s">
        <v>1349</v>
      </c>
      <c r="V26" s="264"/>
      <c r="W26" s="35"/>
      <c r="X26" s="35"/>
      <c r="Y26" s="35"/>
      <c r="Z26" s="35"/>
      <c r="AA26" s="71">
        <f>IF(OR(J26="Fail",ISBLANK(J26)),INDEX('Issue Code Table'!C:C,MATCH(N:N,'Issue Code Table'!A:A,0)),IF(M26="Critical",6,IF(M26="Significant",5,IF(M26="Moderate",3,2))))</f>
        <v>4</v>
      </c>
      <c r="AB26" s="35"/>
      <c r="AC26" s="35"/>
      <c r="AD26" s="35"/>
      <c r="AE26" s="35"/>
      <c r="AS26" s="35"/>
      <c r="AT26" s="35"/>
      <c r="AU26" s="35"/>
      <c r="AV26" s="35"/>
      <c r="AW26" s="35"/>
      <c r="AX26" s="35"/>
      <c r="AY26" s="35"/>
      <c r="AZ26" s="35"/>
      <c r="BA26" s="35"/>
      <c r="BB26" s="35"/>
      <c r="BC26" s="35"/>
      <c r="BD26" s="35"/>
    </row>
    <row r="27" spans="1:56" s="111" customFormat="1" ht="55.5" customHeight="1" x14ac:dyDescent="0.25">
      <c r="A27" s="264" t="s">
        <v>1350</v>
      </c>
      <c r="B27" s="63" t="s">
        <v>282</v>
      </c>
      <c r="C27" s="184" t="s">
        <v>283</v>
      </c>
      <c r="D27" s="110" t="s">
        <v>553</v>
      </c>
      <c r="E27" s="110" t="s">
        <v>1351</v>
      </c>
      <c r="F27" s="110" t="s">
        <v>1352</v>
      </c>
      <c r="G27" s="110" t="s">
        <v>1353</v>
      </c>
      <c r="H27" s="110" t="s">
        <v>1354</v>
      </c>
      <c r="I27" s="61"/>
      <c r="J27" s="265"/>
      <c r="K27" s="61" t="s">
        <v>1355</v>
      </c>
      <c r="L27" s="61"/>
      <c r="M27" s="61" t="s">
        <v>213</v>
      </c>
      <c r="N27" s="266" t="s">
        <v>1078</v>
      </c>
      <c r="O27" s="110" t="s">
        <v>1079</v>
      </c>
      <c r="P27" s="183"/>
      <c r="Q27" s="110" t="s">
        <v>1304</v>
      </c>
      <c r="R27" s="110" t="s">
        <v>1356</v>
      </c>
      <c r="S27" s="110" t="s">
        <v>1357</v>
      </c>
      <c r="T27" s="110" t="s">
        <v>1358</v>
      </c>
      <c r="U27" s="264" t="s">
        <v>1359</v>
      </c>
      <c r="V27" s="264" t="s">
        <v>1360</v>
      </c>
      <c r="W27" s="35"/>
      <c r="X27" s="35"/>
      <c r="Y27" s="35"/>
      <c r="Z27" s="35"/>
      <c r="AA27" s="71">
        <f>IF(OR(J27="Fail",ISBLANK(J27)),INDEX('Issue Code Table'!C:C,MATCH(N:N,'Issue Code Table'!A:A,0)),IF(M27="Critical",6,IF(M27="Significant",5,IF(M27="Moderate",3,2))))</f>
        <v>5</v>
      </c>
      <c r="AB27" s="35"/>
      <c r="AC27" s="35"/>
      <c r="AD27" s="35"/>
      <c r="AE27" s="35"/>
      <c r="AS27" s="35"/>
      <c r="AT27" s="35"/>
      <c r="AU27" s="35"/>
      <c r="AV27" s="35"/>
      <c r="AW27" s="35"/>
      <c r="AX27" s="35"/>
      <c r="AY27" s="35"/>
      <c r="AZ27" s="35"/>
      <c r="BA27" s="35"/>
      <c r="BB27" s="35"/>
      <c r="BC27" s="35"/>
      <c r="BD27" s="35"/>
    </row>
    <row r="28" spans="1:56" s="111" customFormat="1" ht="55.5" customHeight="1" x14ac:dyDescent="0.25">
      <c r="A28" s="264" t="s">
        <v>1361</v>
      </c>
      <c r="B28" s="63" t="s">
        <v>1322</v>
      </c>
      <c r="C28" s="184" t="s">
        <v>1323</v>
      </c>
      <c r="D28" s="110" t="s">
        <v>553</v>
      </c>
      <c r="E28" s="110" t="s">
        <v>1362</v>
      </c>
      <c r="F28" s="110" t="s">
        <v>1363</v>
      </c>
      <c r="G28" s="110" t="s">
        <v>1364</v>
      </c>
      <c r="H28" s="110" t="s">
        <v>1365</v>
      </c>
      <c r="I28" s="61"/>
      <c r="J28" s="265"/>
      <c r="K28" s="61" t="s">
        <v>1366</v>
      </c>
      <c r="L28" s="61"/>
      <c r="M28" s="61" t="s">
        <v>202</v>
      </c>
      <c r="N28" s="266" t="s">
        <v>1367</v>
      </c>
      <c r="O28" s="110" t="s">
        <v>1368</v>
      </c>
      <c r="P28" s="183"/>
      <c r="Q28" s="110" t="s">
        <v>883</v>
      </c>
      <c r="R28" s="110" t="s">
        <v>908</v>
      </c>
      <c r="S28" s="110" t="s">
        <v>1369</v>
      </c>
      <c r="T28" s="110" t="s">
        <v>1370</v>
      </c>
      <c r="U28" s="264" t="s">
        <v>1371</v>
      </c>
      <c r="V28" s="264"/>
      <c r="W28" s="35"/>
      <c r="X28" s="35"/>
      <c r="Y28" s="35"/>
      <c r="Z28" s="35"/>
      <c r="AA28" s="71">
        <f>IF(OR(J28="Fail",ISBLANK(J28)),INDEX('Issue Code Table'!C:C,MATCH(N:N,'Issue Code Table'!A:A,0)),IF(M28="Critical",6,IF(M28="Significant",5,IF(M28="Moderate",3,2))))</f>
        <v>3</v>
      </c>
      <c r="AB28" s="35"/>
      <c r="AC28" s="35"/>
      <c r="AD28" s="35"/>
      <c r="AE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row>
    <row r="29" spans="1:56" s="111" customFormat="1" ht="55.5" customHeight="1" x14ac:dyDescent="0.25">
      <c r="A29" s="264" t="s">
        <v>1372</v>
      </c>
      <c r="B29" s="63" t="s">
        <v>1322</v>
      </c>
      <c r="C29" s="184" t="s">
        <v>1323</v>
      </c>
      <c r="D29" s="110" t="s">
        <v>553</v>
      </c>
      <c r="E29" s="110" t="s">
        <v>1373</v>
      </c>
      <c r="F29" s="110" t="s">
        <v>1374</v>
      </c>
      <c r="G29" s="110" t="s">
        <v>1375</v>
      </c>
      <c r="H29" s="110" t="s">
        <v>1376</v>
      </c>
      <c r="I29" s="61"/>
      <c r="J29" s="265"/>
      <c r="K29" s="61" t="s">
        <v>1377</v>
      </c>
      <c r="L29" s="61"/>
      <c r="M29" s="61" t="s">
        <v>213</v>
      </c>
      <c r="N29" s="266" t="s">
        <v>1378</v>
      </c>
      <c r="O29" s="110" t="s">
        <v>1379</v>
      </c>
      <c r="P29" s="183"/>
      <c r="Q29" s="110" t="s">
        <v>930</v>
      </c>
      <c r="R29" s="110" t="s">
        <v>931</v>
      </c>
      <c r="S29" s="110" t="s">
        <v>1380</v>
      </c>
      <c r="T29" s="110" t="s">
        <v>1381</v>
      </c>
      <c r="U29" s="264" t="s">
        <v>1382</v>
      </c>
      <c r="V29" s="264" t="s">
        <v>1383</v>
      </c>
      <c r="W29" s="35"/>
      <c r="X29" s="35"/>
      <c r="Y29" s="35"/>
      <c r="Z29" s="35"/>
      <c r="AA29" s="71">
        <f>IF(OR(J29="Fail",ISBLANK(J29)),INDEX('Issue Code Table'!C:C,MATCH(N:N,'Issue Code Table'!A:A,0)),IF(M29="Critical",6,IF(M29="Significant",5,IF(M29="Moderate",3,2))))</f>
        <v>6</v>
      </c>
      <c r="AB29" s="35"/>
      <c r="AC29" s="35"/>
      <c r="AD29" s="35"/>
      <c r="AE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row>
    <row r="30" spans="1:56" s="111" customFormat="1" ht="55.5" customHeight="1" x14ac:dyDescent="0.25">
      <c r="A30" s="264" t="s">
        <v>1384</v>
      </c>
      <c r="B30" s="63" t="s">
        <v>1322</v>
      </c>
      <c r="C30" s="184" t="s">
        <v>1323</v>
      </c>
      <c r="D30" s="110" t="s">
        <v>553</v>
      </c>
      <c r="E30" s="110" t="s">
        <v>1385</v>
      </c>
      <c r="F30" s="110" t="s">
        <v>1386</v>
      </c>
      <c r="G30" s="110" t="s">
        <v>1387</v>
      </c>
      <c r="H30" s="110" t="s">
        <v>1388</v>
      </c>
      <c r="I30" s="61"/>
      <c r="J30" s="265"/>
      <c r="K30" s="61" t="s">
        <v>1389</v>
      </c>
      <c r="L30" s="61"/>
      <c r="M30" s="61" t="s">
        <v>213</v>
      </c>
      <c r="N30" s="266" t="s">
        <v>1378</v>
      </c>
      <c r="O30" s="110" t="s">
        <v>1379</v>
      </c>
      <c r="P30" s="183"/>
      <c r="Q30" s="110" t="s">
        <v>930</v>
      </c>
      <c r="R30" s="110" t="s">
        <v>942</v>
      </c>
      <c r="S30" s="110" t="s">
        <v>1390</v>
      </c>
      <c r="T30" s="110" t="s">
        <v>1391</v>
      </c>
      <c r="U30" s="264" t="s">
        <v>1392</v>
      </c>
      <c r="V30" s="264" t="s">
        <v>1393</v>
      </c>
      <c r="W30" s="35"/>
      <c r="X30" s="35"/>
      <c r="Y30" s="35"/>
      <c r="Z30" s="35"/>
      <c r="AA30" s="71">
        <f>IF(OR(J30="Fail",ISBLANK(J30)),INDEX('Issue Code Table'!C:C,MATCH(N:N,'Issue Code Table'!A:A,0)),IF(M30="Critical",6,IF(M30="Significant",5,IF(M30="Moderate",3,2))))</f>
        <v>6</v>
      </c>
      <c r="AB30" s="35"/>
      <c r="AC30" s="35"/>
      <c r="AD30" s="35"/>
      <c r="AE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row>
    <row r="31" spans="1:56" s="111" customFormat="1" ht="55.5" customHeight="1" x14ac:dyDescent="0.25">
      <c r="A31" s="264" t="s">
        <v>1394</v>
      </c>
      <c r="B31" s="63" t="s">
        <v>1322</v>
      </c>
      <c r="C31" s="184" t="s">
        <v>1323</v>
      </c>
      <c r="D31" s="110" t="s">
        <v>553</v>
      </c>
      <c r="E31" s="110" t="s">
        <v>1395</v>
      </c>
      <c r="F31" s="110" t="s">
        <v>1396</v>
      </c>
      <c r="G31" s="110" t="s">
        <v>1397</v>
      </c>
      <c r="H31" s="110" t="s">
        <v>1398</v>
      </c>
      <c r="I31" s="61"/>
      <c r="J31" s="265"/>
      <c r="K31" s="61" t="s">
        <v>1399</v>
      </c>
      <c r="L31" s="61"/>
      <c r="M31" s="61" t="s">
        <v>213</v>
      </c>
      <c r="N31" s="266" t="s">
        <v>1400</v>
      </c>
      <c r="O31" s="110" t="s">
        <v>1401</v>
      </c>
      <c r="P31" s="183"/>
      <c r="Q31" s="110" t="s">
        <v>930</v>
      </c>
      <c r="R31" s="110" t="s">
        <v>953</v>
      </c>
      <c r="S31" s="110" t="s">
        <v>1402</v>
      </c>
      <c r="T31" s="110" t="s">
        <v>1403</v>
      </c>
      <c r="U31" s="264" t="s">
        <v>1404</v>
      </c>
      <c r="V31" s="264" t="s">
        <v>1405</v>
      </c>
      <c r="W31" s="35"/>
      <c r="X31" s="35"/>
      <c r="Y31" s="35"/>
      <c r="Z31" s="35"/>
      <c r="AA31" s="71">
        <f>IF(OR(J31="Fail",ISBLANK(J31)),INDEX('Issue Code Table'!C:C,MATCH(N:N,'Issue Code Table'!A:A,0)),IF(M31="Critical",6,IF(M31="Significant",5,IF(M31="Moderate",3,2))))</f>
        <v>5</v>
      </c>
      <c r="AB31" s="35"/>
      <c r="AC31" s="35"/>
      <c r="AD31" s="35"/>
      <c r="AE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row>
    <row r="32" spans="1:56" s="111" customFormat="1" ht="55.5" customHeight="1" x14ac:dyDescent="0.25">
      <c r="A32" s="264" t="s">
        <v>1406</v>
      </c>
      <c r="B32" s="63" t="s">
        <v>1322</v>
      </c>
      <c r="C32" s="184" t="s">
        <v>1323</v>
      </c>
      <c r="D32" s="110" t="s">
        <v>553</v>
      </c>
      <c r="E32" s="110" t="s">
        <v>1407</v>
      </c>
      <c r="F32" s="110" t="s">
        <v>1408</v>
      </c>
      <c r="G32" s="110" t="s">
        <v>1409</v>
      </c>
      <c r="H32" s="110" t="s">
        <v>1410</v>
      </c>
      <c r="I32" s="65"/>
      <c r="J32" s="265"/>
      <c r="K32" s="61" t="s">
        <v>1411</v>
      </c>
      <c r="L32" s="61"/>
      <c r="M32" s="61" t="s">
        <v>213</v>
      </c>
      <c r="N32" s="266" t="s">
        <v>1400</v>
      </c>
      <c r="O32" s="110" t="s">
        <v>1401</v>
      </c>
      <c r="P32" s="183"/>
      <c r="Q32" s="110" t="s">
        <v>930</v>
      </c>
      <c r="R32" s="110" t="s">
        <v>964</v>
      </c>
      <c r="S32" s="110" t="s">
        <v>1412</v>
      </c>
      <c r="T32" s="110" t="s">
        <v>1413</v>
      </c>
      <c r="U32" s="264" t="s">
        <v>1414</v>
      </c>
      <c r="V32" s="264" t="s">
        <v>1415</v>
      </c>
      <c r="W32" s="35"/>
      <c r="X32" s="35"/>
      <c r="Y32" s="35"/>
      <c r="Z32" s="35"/>
      <c r="AA32" s="71">
        <f>IF(OR(J32="Fail",ISBLANK(J32)),INDEX('Issue Code Table'!C:C,MATCH(N:N,'Issue Code Table'!A:A,0)),IF(M32="Critical",6,IF(M32="Significant",5,IF(M32="Moderate",3,2))))</f>
        <v>5</v>
      </c>
      <c r="AB32" s="35"/>
      <c r="AC32" s="35"/>
      <c r="AD32" s="35"/>
      <c r="AE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row>
    <row r="33" spans="1:56" s="111" customFormat="1" ht="55.5" customHeight="1" x14ac:dyDescent="0.25">
      <c r="A33" s="264" t="s">
        <v>1416</v>
      </c>
      <c r="B33" s="63" t="s">
        <v>1322</v>
      </c>
      <c r="C33" s="184" t="s">
        <v>1323</v>
      </c>
      <c r="D33" s="110" t="s">
        <v>553</v>
      </c>
      <c r="E33" s="110" t="s">
        <v>1417</v>
      </c>
      <c r="F33" s="110" t="s">
        <v>1418</v>
      </c>
      <c r="G33" s="110" t="s">
        <v>1419</v>
      </c>
      <c r="H33" s="110" t="s">
        <v>1420</v>
      </c>
      <c r="I33" s="61"/>
      <c r="J33" s="265"/>
      <c r="K33" s="61" t="s">
        <v>1421</v>
      </c>
      <c r="L33" s="61"/>
      <c r="M33" s="61" t="s">
        <v>202</v>
      </c>
      <c r="N33" s="266" t="s">
        <v>721</v>
      </c>
      <c r="O33" s="110" t="s">
        <v>722</v>
      </c>
      <c r="P33" s="183"/>
      <c r="Q33" s="110" t="s">
        <v>930</v>
      </c>
      <c r="R33" s="110" t="s">
        <v>1422</v>
      </c>
      <c r="S33" s="110" t="s">
        <v>1423</v>
      </c>
      <c r="T33" s="110" t="s">
        <v>1424</v>
      </c>
      <c r="U33" s="264" t="s">
        <v>1425</v>
      </c>
      <c r="V33" s="264"/>
      <c r="W33" s="35"/>
      <c r="X33" s="35"/>
      <c r="Y33" s="35"/>
      <c r="Z33" s="35"/>
      <c r="AA33" s="71">
        <f>IF(OR(J33="Fail",ISBLANK(J33)),INDEX('Issue Code Table'!C:C,MATCH(N:N,'Issue Code Table'!A:A,0)),IF(M33="Critical",6,IF(M33="Significant",5,IF(M33="Moderate",3,2))))</f>
        <v>4</v>
      </c>
      <c r="AB33" s="35"/>
      <c r="AC33" s="35"/>
      <c r="AD33" s="35"/>
      <c r="AE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row>
    <row r="34" spans="1:56" s="111" customFormat="1" ht="55.5" customHeight="1" x14ac:dyDescent="0.25">
      <c r="A34" s="264" t="s">
        <v>1426</v>
      </c>
      <c r="B34" s="63" t="s">
        <v>1322</v>
      </c>
      <c r="C34" s="184" t="s">
        <v>1323</v>
      </c>
      <c r="D34" s="110" t="s">
        <v>553</v>
      </c>
      <c r="E34" s="110" t="s">
        <v>1427</v>
      </c>
      <c r="F34" s="110" t="s">
        <v>1428</v>
      </c>
      <c r="G34" s="110" t="s">
        <v>1429</v>
      </c>
      <c r="H34" s="110" t="s">
        <v>1430</v>
      </c>
      <c r="I34" s="61"/>
      <c r="J34" s="265"/>
      <c r="K34" s="61" t="s">
        <v>1431</v>
      </c>
      <c r="L34" s="61"/>
      <c r="M34" s="61" t="s">
        <v>213</v>
      </c>
      <c r="N34" s="266" t="s">
        <v>1378</v>
      </c>
      <c r="O34" s="110" t="s">
        <v>1379</v>
      </c>
      <c r="P34" s="183"/>
      <c r="Q34" s="110" t="s">
        <v>930</v>
      </c>
      <c r="R34" s="110" t="s">
        <v>986</v>
      </c>
      <c r="S34" s="110" t="s">
        <v>1432</v>
      </c>
      <c r="T34" s="110" t="s">
        <v>1433</v>
      </c>
      <c r="U34" s="264" t="s">
        <v>1434</v>
      </c>
      <c r="V34" s="264" t="s">
        <v>1435</v>
      </c>
      <c r="W34" s="35"/>
      <c r="X34" s="35"/>
      <c r="Y34" s="35"/>
      <c r="Z34" s="35"/>
      <c r="AA34" s="71">
        <f>IF(OR(J34="Fail",ISBLANK(J34)),INDEX('Issue Code Table'!C:C,MATCH(N:N,'Issue Code Table'!A:A,0)),IF(M34="Critical",6,IF(M34="Significant",5,IF(M34="Moderate",3,2))))</f>
        <v>6</v>
      </c>
      <c r="AB34" s="35"/>
      <c r="AC34" s="35"/>
      <c r="AD34" s="35"/>
      <c r="AE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row>
    <row r="35" spans="1:56" s="111" customFormat="1" ht="55.5" customHeight="1" x14ac:dyDescent="0.25">
      <c r="A35" s="264" t="s">
        <v>1436</v>
      </c>
      <c r="B35" s="63" t="s">
        <v>764</v>
      </c>
      <c r="C35" s="184" t="s">
        <v>765</v>
      </c>
      <c r="D35" s="110" t="s">
        <v>553</v>
      </c>
      <c r="E35" s="110" t="s">
        <v>1437</v>
      </c>
      <c r="F35" s="110" t="s">
        <v>1438</v>
      </c>
      <c r="G35" s="110" t="s">
        <v>1439</v>
      </c>
      <c r="H35" s="110" t="s">
        <v>1440</v>
      </c>
      <c r="I35" s="61"/>
      <c r="J35" s="265"/>
      <c r="K35" s="61" t="s">
        <v>1441</v>
      </c>
      <c r="L35" s="61"/>
      <c r="M35" s="61" t="s">
        <v>213</v>
      </c>
      <c r="N35" s="266" t="s">
        <v>636</v>
      </c>
      <c r="O35" s="110" t="s">
        <v>1442</v>
      </c>
      <c r="P35" s="183"/>
      <c r="Q35" s="110" t="s">
        <v>930</v>
      </c>
      <c r="R35" s="110" t="s">
        <v>1443</v>
      </c>
      <c r="S35" s="110" t="s">
        <v>1444</v>
      </c>
      <c r="T35" s="110" t="s">
        <v>1445</v>
      </c>
      <c r="U35" s="264" t="s">
        <v>1446</v>
      </c>
      <c r="V35" s="264" t="s">
        <v>1447</v>
      </c>
      <c r="W35" s="35"/>
      <c r="X35" s="35"/>
      <c r="Y35" s="35"/>
      <c r="Z35" s="35"/>
      <c r="AA35" s="71">
        <f>IF(OR(J35="Fail",ISBLANK(J35)),INDEX('Issue Code Table'!C:C,MATCH(N:N,'Issue Code Table'!A:A,0)),IF(M35="Critical",6,IF(M35="Significant",5,IF(M35="Moderate",3,2))))</f>
        <v>5</v>
      </c>
      <c r="AB35" s="35"/>
      <c r="AC35" s="35"/>
      <c r="AD35" s="35"/>
      <c r="AE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row>
    <row r="36" spans="1:56" s="111" customFormat="1" ht="55.5" customHeight="1" x14ac:dyDescent="0.25">
      <c r="A36" s="264" t="s">
        <v>1448</v>
      </c>
      <c r="B36" s="63" t="s">
        <v>751</v>
      </c>
      <c r="C36" s="184" t="s">
        <v>752</v>
      </c>
      <c r="D36" s="110" t="s">
        <v>553</v>
      </c>
      <c r="E36" s="110" t="s">
        <v>1449</v>
      </c>
      <c r="F36" s="110" t="s">
        <v>1450</v>
      </c>
      <c r="G36" s="110" t="s">
        <v>1451</v>
      </c>
      <c r="H36" s="110" t="s">
        <v>1452</v>
      </c>
      <c r="I36" s="61"/>
      <c r="J36" s="265"/>
      <c r="K36" s="61" t="s">
        <v>1453</v>
      </c>
      <c r="L36" s="61"/>
      <c r="M36" s="61" t="s">
        <v>202</v>
      </c>
      <c r="N36" s="266" t="s">
        <v>1454</v>
      </c>
      <c r="O36" s="110" t="s">
        <v>1455</v>
      </c>
      <c r="P36" s="183"/>
      <c r="Q36" s="110" t="s">
        <v>930</v>
      </c>
      <c r="R36" s="110" t="s">
        <v>1456</v>
      </c>
      <c r="S36" s="110" t="s">
        <v>1457</v>
      </c>
      <c r="T36" s="110" t="s">
        <v>1458</v>
      </c>
      <c r="U36" s="264" t="s">
        <v>1459</v>
      </c>
      <c r="V36" s="264"/>
      <c r="W36" s="35"/>
      <c r="X36" s="35"/>
      <c r="Y36" s="35"/>
      <c r="Z36" s="35"/>
      <c r="AA36" s="71">
        <f>IF(OR(J36="Fail",ISBLANK(J36)),INDEX('Issue Code Table'!C:C,MATCH(N:N,'Issue Code Table'!A:A,0)),IF(M36="Critical",6,IF(M36="Significant",5,IF(M36="Moderate",3,2))))</f>
        <v>4</v>
      </c>
      <c r="AB36" s="35"/>
      <c r="AC36" s="35"/>
      <c r="AD36" s="35"/>
      <c r="AE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row>
    <row r="37" spans="1:56" s="111" customFormat="1" ht="55.5" customHeight="1" x14ac:dyDescent="0.25">
      <c r="A37" s="264" t="s">
        <v>1460</v>
      </c>
      <c r="B37" s="63" t="s">
        <v>471</v>
      </c>
      <c r="C37" s="184" t="s">
        <v>1461</v>
      </c>
      <c r="D37" s="110" t="s">
        <v>553</v>
      </c>
      <c r="E37" s="110" t="s">
        <v>1462</v>
      </c>
      <c r="F37" s="110" t="s">
        <v>1463</v>
      </c>
      <c r="G37" s="110" t="s">
        <v>1464</v>
      </c>
      <c r="H37" s="110" t="s">
        <v>1465</v>
      </c>
      <c r="I37" s="65"/>
      <c r="J37" s="265"/>
      <c r="K37" s="61" t="s">
        <v>1466</v>
      </c>
      <c r="L37" s="61"/>
      <c r="M37" s="61" t="s">
        <v>213</v>
      </c>
      <c r="N37" s="266" t="s">
        <v>881</v>
      </c>
      <c r="O37" s="110" t="s">
        <v>882</v>
      </c>
      <c r="P37" s="183"/>
      <c r="Q37" s="110" t="s">
        <v>1043</v>
      </c>
      <c r="R37" s="110" t="s">
        <v>1056</v>
      </c>
      <c r="S37" s="110" t="s">
        <v>1467</v>
      </c>
      <c r="T37" s="110" t="s">
        <v>1468</v>
      </c>
      <c r="U37" s="264" t="s">
        <v>1469</v>
      </c>
      <c r="V37" s="264" t="s">
        <v>1470</v>
      </c>
      <c r="W37" s="35"/>
      <c r="X37" s="35"/>
      <c r="Y37" s="35"/>
      <c r="Z37" s="35"/>
      <c r="AA37" s="71">
        <f>IF(OR(J37="Fail",ISBLANK(J37)),INDEX('Issue Code Table'!C:C,MATCH(N:N,'Issue Code Table'!A:A,0)),IF(M37="Critical",6,IF(M37="Significant",5,IF(M37="Moderate",3,2))))</f>
        <v>6</v>
      </c>
      <c r="AB37" s="35"/>
      <c r="AC37" s="35"/>
      <c r="AD37" s="35"/>
      <c r="AE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row>
    <row r="38" spans="1:56" s="111" customFormat="1" ht="55.5" customHeight="1" x14ac:dyDescent="0.25">
      <c r="A38" s="264" t="s">
        <v>1471</v>
      </c>
      <c r="B38" s="63" t="s">
        <v>471</v>
      </c>
      <c r="C38" s="184" t="s">
        <v>1461</v>
      </c>
      <c r="D38" s="110" t="s">
        <v>553</v>
      </c>
      <c r="E38" s="110" t="s">
        <v>1472</v>
      </c>
      <c r="F38" s="110" t="s">
        <v>1473</v>
      </c>
      <c r="G38" s="110" t="s">
        <v>1474</v>
      </c>
      <c r="H38" s="110" t="s">
        <v>1475</v>
      </c>
      <c r="I38" s="61"/>
      <c r="J38" s="265"/>
      <c r="K38" s="61" t="s">
        <v>1476</v>
      </c>
      <c r="L38" s="61"/>
      <c r="M38" s="61" t="s">
        <v>213</v>
      </c>
      <c r="N38" s="266" t="s">
        <v>895</v>
      </c>
      <c r="O38" s="110" t="s">
        <v>896</v>
      </c>
      <c r="P38" s="183"/>
      <c r="Q38" s="110" t="s">
        <v>1043</v>
      </c>
      <c r="R38" s="110" t="s">
        <v>1064</v>
      </c>
      <c r="S38" s="110" t="s">
        <v>1477</v>
      </c>
      <c r="T38" s="110" t="s">
        <v>1478</v>
      </c>
      <c r="U38" s="264" t="s">
        <v>1479</v>
      </c>
      <c r="V38" s="264" t="s">
        <v>1480</v>
      </c>
      <c r="W38" s="35"/>
      <c r="X38" s="35"/>
      <c r="Y38" s="35"/>
      <c r="Z38" s="35"/>
      <c r="AA38" s="71">
        <f>IF(OR(J38="Fail",ISBLANK(J38)),INDEX('Issue Code Table'!C:C,MATCH(N:N,'Issue Code Table'!A:A,0)),IF(M38="Critical",6,IF(M38="Significant",5,IF(M38="Moderate",3,2))))</f>
        <v>5</v>
      </c>
      <c r="AB38" s="35"/>
      <c r="AC38" s="35"/>
      <c r="AD38" s="35"/>
      <c r="AE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row>
    <row r="39" spans="1:56" s="111" customFormat="1" ht="55.5" customHeight="1" x14ac:dyDescent="0.25">
      <c r="A39" s="264" t="s">
        <v>1481</v>
      </c>
      <c r="B39" s="63" t="s">
        <v>500</v>
      </c>
      <c r="C39" s="184" t="s">
        <v>875</v>
      </c>
      <c r="D39" s="110" t="s">
        <v>553</v>
      </c>
      <c r="E39" s="110" t="s">
        <v>1482</v>
      </c>
      <c r="F39" s="110" t="s">
        <v>1483</v>
      </c>
      <c r="G39" s="110" t="s">
        <v>1484</v>
      </c>
      <c r="H39" s="110" t="s">
        <v>1485</v>
      </c>
      <c r="I39" s="61"/>
      <c r="J39" s="265"/>
      <c r="K39" s="61" t="s">
        <v>1486</v>
      </c>
      <c r="L39" s="61"/>
      <c r="M39" s="61" t="s">
        <v>202</v>
      </c>
      <c r="N39" s="266" t="s">
        <v>1487</v>
      </c>
      <c r="O39" s="110" t="s">
        <v>1488</v>
      </c>
      <c r="P39" s="183"/>
      <c r="Q39" s="110" t="s">
        <v>1043</v>
      </c>
      <c r="R39" s="110" t="s">
        <v>1489</v>
      </c>
      <c r="S39" s="110" t="s">
        <v>1490</v>
      </c>
      <c r="T39" s="110" t="s">
        <v>1491</v>
      </c>
      <c r="U39" s="264" t="s">
        <v>1492</v>
      </c>
      <c r="V39" s="264"/>
      <c r="W39" s="35"/>
      <c r="X39" s="35"/>
      <c r="Y39" s="35"/>
      <c r="Z39" s="35"/>
      <c r="AA39" s="71">
        <f>IF(OR(J39="Fail",ISBLANK(J39)),INDEX('Issue Code Table'!C:C,MATCH(N:N,'Issue Code Table'!A:A,0)),IF(M39="Critical",6,IF(M39="Significant",5,IF(M39="Moderate",3,2))))</f>
        <v>3</v>
      </c>
      <c r="AB39" s="35"/>
      <c r="AC39" s="35"/>
      <c r="AD39" s="35"/>
      <c r="AE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row>
    <row r="40" spans="1:56" s="111" customFormat="1" ht="55.5" customHeight="1" x14ac:dyDescent="0.25">
      <c r="A40" s="264" t="s">
        <v>1493</v>
      </c>
      <c r="B40" s="63" t="s">
        <v>500</v>
      </c>
      <c r="C40" s="184" t="s">
        <v>875</v>
      </c>
      <c r="D40" s="110" t="s">
        <v>553</v>
      </c>
      <c r="E40" s="110" t="s">
        <v>1494</v>
      </c>
      <c r="F40" s="110" t="s">
        <v>1495</v>
      </c>
      <c r="G40" s="110" t="s">
        <v>1496</v>
      </c>
      <c r="H40" s="110" t="s">
        <v>1497</v>
      </c>
      <c r="I40" s="61"/>
      <c r="J40" s="265"/>
      <c r="K40" s="61" t="s">
        <v>1498</v>
      </c>
      <c r="L40" s="61"/>
      <c r="M40" s="61" t="s">
        <v>202</v>
      </c>
      <c r="N40" s="266" t="s">
        <v>1487</v>
      </c>
      <c r="O40" s="110" t="s">
        <v>1488</v>
      </c>
      <c r="P40" s="183"/>
      <c r="Q40" s="110" t="s">
        <v>1043</v>
      </c>
      <c r="R40" s="110" t="s">
        <v>1499</v>
      </c>
      <c r="S40" s="110" t="s">
        <v>1500</v>
      </c>
      <c r="T40" s="110" t="s">
        <v>1501</v>
      </c>
      <c r="U40" s="264" t="s">
        <v>1502</v>
      </c>
      <c r="V40" s="264"/>
      <c r="W40" s="35"/>
      <c r="X40" s="35"/>
      <c r="Y40" s="35"/>
      <c r="Z40" s="35"/>
      <c r="AA40" s="71">
        <f>IF(OR(J40="Fail",ISBLANK(J40)),INDEX('Issue Code Table'!C:C,MATCH(N:N,'Issue Code Table'!A:A,0)),IF(M40="Critical",6,IF(M40="Significant",5,IF(M40="Moderate",3,2))))</f>
        <v>3</v>
      </c>
      <c r="AB40" s="35"/>
      <c r="AC40" s="35"/>
      <c r="AD40" s="35"/>
      <c r="AE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row>
    <row r="41" spans="1:56" s="111" customFormat="1" ht="55.5" customHeight="1" x14ac:dyDescent="0.25">
      <c r="A41" s="264" t="s">
        <v>1503</v>
      </c>
      <c r="B41" s="63" t="s">
        <v>500</v>
      </c>
      <c r="C41" s="184" t="s">
        <v>875</v>
      </c>
      <c r="D41" s="110" t="s">
        <v>553</v>
      </c>
      <c r="E41" s="110" t="s">
        <v>1504</v>
      </c>
      <c r="F41" s="110" t="s">
        <v>1505</v>
      </c>
      <c r="G41" s="110" t="s">
        <v>1506</v>
      </c>
      <c r="H41" s="110" t="s">
        <v>1507</v>
      </c>
      <c r="I41" s="61"/>
      <c r="J41" s="265"/>
      <c r="K41" s="61" t="s">
        <v>1508</v>
      </c>
      <c r="L41" s="61"/>
      <c r="M41" s="61" t="s">
        <v>202</v>
      </c>
      <c r="N41" s="266" t="s">
        <v>1487</v>
      </c>
      <c r="O41" s="110" t="s">
        <v>1488</v>
      </c>
      <c r="P41" s="183"/>
      <c r="Q41" s="110" t="s">
        <v>1043</v>
      </c>
      <c r="R41" s="110" t="s">
        <v>1509</v>
      </c>
      <c r="S41" s="110" t="s">
        <v>1510</v>
      </c>
      <c r="T41" s="110" t="s">
        <v>1511</v>
      </c>
      <c r="U41" s="264" t="s">
        <v>1512</v>
      </c>
      <c r="V41" s="264"/>
      <c r="W41" s="35"/>
      <c r="X41" s="35"/>
      <c r="Y41" s="35"/>
      <c r="Z41" s="35"/>
      <c r="AA41" s="71">
        <f>IF(OR(J41="Fail",ISBLANK(J41)),INDEX('Issue Code Table'!C:C,MATCH(N:N,'Issue Code Table'!A:A,0)),IF(M41="Critical",6,IF(M41="Significant",5,IF(M41="Moderate",3,2))))</f>
        <v>3</v>
      </c>
      <c r="AB41" s="35"/>
      <c r="AC41" s="35"/>
      <c r="AD41" s="35"/>
      <c r="AE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111" customFormat="1" ht="55.5" customHeight="1" x14ac:dyDescent="0.25">
      <c r="A42" s="264" t="s">
        <v>1513</v>
      </c>
      <c r="B42" s="63" t="s">
        <v>500</v>
      </c>
      <c r="C42" s="184" t="s">
        <v>875</v>
      </c>
      <c r="D42" s="110" t="s">
        <v>553</v>
      </c>
      <c r="E42" s="110" t="s">
        <v>1514</v>
      </c>
      <c r="F42" s="110" t="s">
        <v>1515</v>
      </c>
      <c r="G42" s="110" t="s">
        <v>1484</v>
      </c>
      <c r="H42" s="110" t="s">
        <v>1516</v>
      </c>
      <c r="I42" s="61"/>
      <c r="J42" s="265"/>
      <c r="K42" s="61" t="s">
        <v>1517</v>
      </c>
      <c r="L42" s="61"/>
      <c r="M42" s="61" t="s">
        <v>202</v>
      </c>
      <c r="N42" s="266" t="s">
        <v>1487</v>
      </c>
      <c r="O42" s="110" t="s">
        <v>1488</v>
      </c>
      <c r="P42" s="183"/>
      <c r="Q42" s="110" t="s">
        <v>1043</v>
      </c>
      <c r="R42" s="110" t="s">
        <v>1518</v>
      </c>
      <c r="S42" s="110" t="s">
        <v>1519</v>
      </c>
      <c r="T42" s="110" t="s">
        <v>1520</v>
      </c>
      <c r="U42" s="264" t="s">
        <v>1521</v>
      </c>
      <c r="V42" s="264"/>
      <c r="W42" s="35"/>
      <c r="X42" s="35"/>
      <c r="Y42" s="35"/>
      <c r="Z42" s="35"/>
      <c r="AA42" s="71">
        <f>IF(OR(J42="Fail",ISBLANK(J42)),INDEX('Issue Code Table'!C:C,MATCH(N:N,'Issue Code Table'!A:A,0)),IF(M42="Critical",6,IF(M42="Significant",5,IF(M42="Moderate",3,2))))</f>
        <v>3</v>
      </c>
      <c r="AB42" s="35"/>
      <c r="AC42" s="35"/>
      <c r="AD42" s="35"/>
      <c r="AE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row>
    <row r="43" spans="1:56" s="111" customFormat="1" ht="55.5" customHeight="1" x14ac:dyDescent="0.25">
      <c r="A43" s="264" t="s">
        <v>1522</v>
      </c>
      <c r="B43" s="63" t="s">
        <v>500</v>
      </c>
      <c r="C43" s="184" t="s">
        <v>875</v>
      </c>
      <c r="D43" s="110" t="s">
        <v>553</v>
      </c>
      <c r="E43" s="110" t="s">
        <v>1523</v>
      </c>
      <c r="F43" s="110" t="s">
        <v>1524</v>
      </c>
      <c r="G43" s="110" t="s">
        <v>1484</v>
      </c>
      <c r="H43" s="110" t="s">
        <v>1525</v>
      </c>
      <c r="I43" s="61"/>
      <c r="J43" s="265"/>
      <c r="K43" s="61" t="s">
        <v>1526</v>
      </c>
      <c r="L43" s="61"/>
      <c r="M43" s="61" t="s">
        <v>202</v>
      </c>
      <c r="N43" s="266" t="s">
        <v>1487</v>
      </c>
      <c r="O43" s="110" t="s">
        <v>1488</v>
      </c>
      <c r="P43" s="183"/>
      <c r="Q43" s="110" t="s">
        <v>1043</v>
      </c>
      <c r="R43" s="110" t="s">
        <v>1527</v>
      </c>
      <c r="S43" s="110" t="s">
        <v>1528</v>
      </c>
      <c r="T43" s="110" t="s">
        <v>1529</v>
      </c>
      <c r="U43" s="264" t="s">
        <v>1530</v>
      </c>
      <c r="V43" s="264"/>
      <c r="W43" s="35"/>
      <c r="X43" s="35"/>
      <c r="Y43" s="35"/>
      <c r="Z43" s="35"/>
      <c r="AA43" s="71">
        <f>IF(OR(J43="Fail",ISBLANK(J43)),INDEX('Issue Code Table'!C:C,MATCH(N:N,'Issue Code Table'!A:A,0)),IF(M43="Critical",6,IF(M43="Significant",5,IF(M43="Moderate",3,2))))</f>
        <v>3</v>
      </c>
      <c r="AB43" s="35"/>
      <c r="AC43" s="35"/>
      <c r="AD43" s="35"/>
      <c r="AE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row>
    <row r="44" spans="1:56" s="111" customFormat="1" ht="55.5" customHeight="1" x14ac:dyDescent="0.25">
      <c r="A44" s="264" t="s">
        <v>1531</v>
      </c>
      <c r="B44" s="63" t="s">
        <v>500</v>
      </c>
      <c r="C44" s="184" t="s">
        <v>875</v>
      </c>
      <c r="D44" s="110" t="s">
        <v>553</v>
      </c>
      <c r="E44" s="110" t="s">
        <v>1532</v>
      </c>
      <c r="F44" s="110" t="s">
        <v>1533</v>
      </c>
      <c r="G44" s="110" t="s">
        <v>1534</v>
      </c>
      <c r="H44" s="110" t="s">
        <v>1535</v>
      </c>
      <c r="I44" s="61"/>
      <c r="J44" s="265"/>
      <c r="K44" s="61" t="s">
        <v>1536</v>
      </c>
      <c r="L44" s="61"/>
      <c r="M44" s="61" t="s">
        <v>202</v>
      </c>
      <c r="N44" s="266" t="s">
        <v>1487</v>
      </c>
      <c r="O44" s="110" t="s">
        <v>1488</v>
      </c>
      <c r="P44" s="183"/>
      <c r="Q44" s="110" t="s">
        <v>1043</v>
      </c>
      <c r="R44" s="110" t="s">
        <v>1537</v>
      </c>
      <c r="S44" s="110" t="s">
        <v>1538</v>
      </c>
      <c r="T44" s="110" t="s">
        <v>1539</v>
      </c>
      <c r="U44" s="264" t="s">
        <v>1540</v>
      </c>
      <c r="V44" s="264"/>
      <c r="W44" s="35"/>
      <c r="X44" s="35"/>
      <c r="Y44" s="35"/>
      <c r="Z44" s="35"/>
      <c r="AA44" s="71">
        <f>IF(OR(J44="Fail",ISBLANK(J44)),INDEX('Issue Code Table'!C:C,MATCH(N:N,'Issue Code Table'!A:A,0)),IF(M44="Critical",6,IF(M44="Significant",5,IF(M44="Moderate",3,2))))</f>
        <v>3</v>
      </c>
      <c r="AB44" s="35"/>
      <c r="AC44" s="35"/>
      <c r="AD44" s="35"/>
      <c r="AE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row>
    <row r="45" spans="1:56" s="111" customFormat="1" ht="55.5" customHeight="1" x14ac:dyDescent="0.25">
      <c r="A45" s="264" t="s">
        <v>1541</v>
      </c>
      <c r="B45" s="63" t="s">
        <v>500</v>
      </c>
      <c r="C45" s="184" t="s">
        <v>875</v>
      </c>
      <c r="D45" s="110" t="s">
        <v>553</v>
      </c>
      <c r="E45" s="110" t="s">
        <v>1542</v>
      </c>
      <c r="F45" s="110" t="s">
        <v>1543</v>
      </c>
      <c r="G45" s="110" t="s">
        <v>1484</v>
      </c>
      <c r="H45" s="110" t="s">
        <v>1544</v>
      </c>
      <c r="I45" s="61"/>
      <c r="J45" s="265"/>
      <c r="K45" s="61" t="s">
        <v>1545</v>
      </c>
      <c r="L45" s="61"/>
      <c r="M45" s="61" t="s">
        <v>202</v>
      </c>
      <c r="N45" s="266" t="s">
        <v>1487</v>
      </c>
      <c r="O45" s="110" t="s">
        <v>1488</v>
      </c>
      <c r="P45" s="183"/>
      <c r="Q45" s="110" t="s">
        <v>1043</v>
      </c>
      <c r="R45" s="110" t="s">
        <v>1546</v>
      </c>
      <c r="S45" s="110" t="s">
        <v>1547</v>
      </c>
      <c r="T45" s="110" t="s">
        <v>1548</v>
      </c>
      <c r="U45" s="264" t="s">
        <v>1549</v>
      </c>
      <c r="V45" s="264"/>
      <c r="W45" s="35"/>
      <c r="X45" s="35"/>
      <c r="Y45" s="35"/>
      <c r="Z45" s="35"/>
      <c r="AA45" s="71">
        <f>IF(OR(J45="Fail",ISBLANK(J45)),INDEX('Issue Code Table'!C:C,MATCH(N:N,'Issue Code Table'!A:A,0)),IF(M45="Critical",6,IF(M45="Significant",5,IF(M45="Moderate",3,2))))</f>
        <v>3</v>
      </c>
      <c r="AB45" s="35"/>
      <c r="AC45" s="35"/>
      <c r="AD45" s="35"/>
      <c r="AE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row>
    <row r="46" spans="1:56" s="111" customFormat="1" ht="55.5" customHeight="1" x14ac:dyDescent="0.25">
      <c r="A46" s="264" t="s">
        <v>1550</v>
      </c>
      <c r="B46" s="63" t="s">
        <v>500</v>
      </c>
      <c r="C46" s="184" t="s">
        <v>875</v>
      </c>
      <c r="D46" s="110" t="s">
        <v>553</v>
      </c>
      <c r="E46" s="110" t="s">
        <v>1551</v>
      </c>
      <c r="F46" s="110" t="s">
        <v>1552</v>
      </c>
      <c r="G46" s="110" t="s">
        <v>1553</v>
      </c>
      <c r="H46" s="110" t="s">
        <v>1554</v>
      </c>
      <c r="I46" s="61"/>
      <c r="J46" s="265"/>
      <c r="K46" s="61" t="s">
        <v>1555</v>
      </c>
      <c r="L46" s="61"/>
      <c r="M46" s="61" t="s">
        <v>202</v>
      </c>
      <c r="N46" s="266" t="s">
        <v>1487</v>
      </c>
      <c r="O46" s="110" t="s">
        <v>1488</v>
      </c>
      <c r="P46" s="183"/>
      <c r="Q46" s="110" t="s">
        <v>1043</v>
      </c>
      <c r="R46" s="110" t="s">
        <v>1556</v>
      </c>
      <c r="S46" s="110" t="s">
        <v>1557</v>
      </c>
      <c r="T46" s="110" t="s">
        <v>1558</v>
      </c>
      <c r="U46" s="264" t="s">
        <v>1559</v>
      </c>
      <c r="V46" s="264"/>
      <c r="W46" s="35"/>
      <c r="X46" s="35"/>
      <c r="Y46" s="35"/>
      <c r="Z46" s="35"/>
      <c r="AA46" s="71">
        <f>IF(OR(J46="Fail",ISBLANK(J46)),INDEX('Issue Code Table'!C:C,MATCH(N:N,'Issue Code Table'!A:A,0)),IF(M46="Critical",6,IF(M46="Significant",5,IF(M46="Moderate",3,2))))</f>
        <v>3</v>
      </c>
      <c r="AB46" s="35"/>
      <c r="AC46" s="35"/>
      <c r="AD46" s="35"/>
      <c r="AE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row>
    <row r="47" spans="1:56" s="111" customFormat="1" ht="55.5" customHeight="1" x14ac:dyDescent="0.25">
      <c r="A47" s="264" t="s">
        <v>1560</v>
      </c>
      <c r="B47" s="63" t="s">
        <v>1137</v>
      </c>
      <c r="C47" s="184" t="s">
        <v>1138</v>
      </c>
      <c r="D47" s="110" t="s">
        <v>553</v>
      </c>
      <c r="E47" s="110" t="s">
        <v>1561</v>
      </c>
      <c r="F47" s="110" t="s">
        <v>1562</v>
      </c>
      <c r="G47" s="110" t="s">
        <v>1563</v>
      </c>
      <c r="H47" s="110" t="s">
        <v>1564</v>
      </c>
      <c r="I47" s="61"/>
      <c r="J47" s="265"/>
      <c r="K47" s="61" t="s">
        <v>1565</v>
      </c>
      <c r="L47" s="61"/>
      <c r="M47" s="61" t="s">
        <v>213</v>
      </c>
      <c r="N47" s="266" t="s">
        <v>1054</v>
      </c>
      <c r="O47" s="110" t="s">
        <v>1055</v>
      </c>
      <c r="P47" s="183"/>
      <c r="Q47" s="110" t="s">
        <v>1566</v>
      </c>
      <c r="R47" s="110" t="s">
        <v>1567</v>
      </c>
      <c r="S47" s="110" t="s">
        <v>1568</v>
      </c>
      <c r="T47" s="110" t="s">
        <v>1569</v>
      </c>
      <c r="U47" s="264" t="s">
        <v>1570</v>
      </c>
      <c r="V47" s="264" t="s">
        <v>1571</v>
      </c>
      <c r="W47" s="35"/>
      <c r="X47" s="35"/>
      <c r="Y47" s="35"/>
      <c r="Z47" s="35"/>
      <c r="AA47" s="71">
        <f>IF(OR(J47="Fail",ISBLANK(J47)),INDEX('Issue Code Table'!C:C,MATCH(N:N,'Issue Code Table'!A:A,0)),IF(M47="Critical",6,IF(M47="Significant",5,IF(M47="Moderate",3,2))))</f>
        <v>5</v>
      </c>
      <c r="AB47" s="35"/>
      <c r="AC47" s="35"/>
      <c r="AD47" s="35"/>
      <c r="AE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row>
    <row r="48" spans="1:56" ht="55.5" customHeight="1" x14ac:dyDescent="0.25">
      <c r="A48" s="157"/>
      <c r="B48" s="68"/>
      <c r="C48" s="157"/>
      <c r="D48" s="157"/>
      <c r="E48" s="157"/>
      <c r="F48" s="157"/>
      <c r="G48" s="157"/>
      <c r="H48" s="157"/>
      <c r="I48" s="67"/>
      <c r="J48" s="67"/>
      <c r="K48" s="67"/>
      <c r="L48" s="67"/>
      <c r="M48" s="67"/>
      <c r="N48" s="67"/>
      <c r="O48" s="67"/>
      <c r="P48" s="67"/>
      <c r="Q48" s="67"/>
      <c r="R48" s="67"/>
      <c r="S48" s="67"/>
      <c r="T48" s="67"/>
      <c r="U48" s="67"/>
      <c r="V48" s="67"/>
      <c r="AA48" s="67"/>
    </row>
    <row r="51" spans="9:9" ht="55.5" customHeight="1" x14ac:dyDescent="0.25">
      <c r="I51" s="35" t="s">
        <v>549</v>
      </c>
    </row>
    <row r="52" spans="9:9" ht="55.5" customHeight="1" x14ac:dyDescent="0.25">
      <c r="I52" s="35" t="s">
        <v>56</v>
      </c>
    </row>
    <row r="53" spans="9:9" ht="55.5" customHeight="1" x14ac:dyDescent="0.25">
      <c r="I53" s="35" t="s">
        <v>57</v>
      </c>
    </row>
    <row r="54" spans="9:9" ht="55.5" customHeight="1" x14ac:dyDescent="0.25">
      <c r="I54" s="35" t="s">
        <v>45</v>
      </c>
    </row>
    <row r="55" spans="9:9" ht="55.5" customHeight="1" x14ac:dyDescent="0.25">
      <c r="I55" s="35" t="s">
        <v>550</v>
      </c>
    </row>
    <row r="56" spans="9:9" ht="55.5" customHeight="1" x14ac:dyDescent="0.25">
      <c r="I56" s="35" t="s">
        <v>551</v>
      </c>
    </row>
    <row r="57" spans="9:9" ht="55.5" customHeight="1" x14ac:dyDescent="0.25">
      <c r="I57" s="35" t="s">
        <v>552</v>
      </c>
    </row>
    <row r="58" spans="9:9" ht="55.5" customHeight="1" x14ac:dyDescent="0.25">
      <c r="I58" s="35" t="s">
        <v>553</v>
      </c>
    </row>
    <row r="59" spans="9:9" ht="55.5" customHeight="1" x14ac:dyDescent="0.25">
      <c r="I59" s="35" t="s">
        <v>185</v>
      </c>
    </row>
    <row r="60" spans="9:9" ht="55.5" customHeight="1" x14ac:dyDescent="0.25">
      <c r="I60" s="35" t="s">
        <v>221</v>
      </c>
    </row>
    <row r="62" spans="9:9" ht="55.5" customHeight="1" x14ac:dyDescent="0.25">
      <c r="I62" s="43" t="s">
        <v>554</v>
      </c>
    </row>
    <row r="63" spans="9:9" ht="55.5" customHeight="1" x14ac:dyDescent="0.25">
      <c r="I63" s="43" t="s">
        <v>177</v>
      </c>
    </row>
    <row r="64" spans="9:9" ht="55.5" customHeight="1" x14ac:dyDescent="0.25">
      <c r="I64" s="43" t="s">
        <v>213</v>
      </c>
    </row>
    <row r="65" spans="9:9" ht="55.5" customHeight="1" x14ac:dyDescent="0.25">
      <c r="I65" s="43" t="s">
        <v>202</v>
      </c>
    </row>
    <row r="66" spans="9:9" ht="55.5" customHeight="1" x14ac:dyDescent="0.25">
      <c r="I66" s="43" t="s">
        <v>416</v>
      </c>
    </row>
  </sheetData>
  <protectedRanges>
    <protectedRange password="E1A2" sqref="N2 N25:N26 N6:N7 N29:N35 N38:N47" name="Range1"/>
    <protectedRange password="E1A2" sqref="AA2" name="Range1_1"/>
    <protectedRange password="E1A2" sqref="AE24" name="Range1_1_1"/>
    <protectedRange password="E1A2" sqref="N3:N4" name="Range1_4"/>
    <protectedRange password="E1A2" sqref="O2:P2" name="Range1_5_1"/>
    <protectedRange password="E1A2" sqref="U2" name="Range1_14"/>
    <protectedRange password="E1A2" sqref="O10" name="Range1_1_2_1"/>
    <protectedRange password="E1A2" sqref="O12" name="Range1_1_2_1_1"/>
  </protectedRanges>
  <phoneticPr fontId="2" type="noConversion"/>
  <conditionalFormatting sqref="L22:L47 L3:L10">
    <cfRule type="cellIs" dxfId="69" priority="9" stopIfTrue="1" operator="equal">
      <formula>"Pass"</formula>
    </cfRule>
    <cfRule type="cellIs" dxfId="68" priority="10" stopIfTrue="1" operator="equal">
      <formula>"Fail"</formula>
    </cfRule>
    <cfRule type="cellIs" dxfId="67" priority="11" stopIfTrue="1" operator="equal">
      <formula>"Info"</formula>
    </cfRule>
  </conditionalFormatting>
  <conditionalFormatting sqref="J3:J47">
    <cfRule type="cellIs" dxfId="66" priority="6" stopIfTrue="1" operator="equal">
      <formula>"Pass"</formula>
    </cfRule>
    <cfRule type="cellIs" dxfId="65" priority="7" stopIfTrue="1" operator="equal">
      <formula>"Fail"</formula>
    </cfRule>
    <cfRule type="cellIs" dxfId="64" priority="8" stopIfTrue="1" operator="equal">
      <formula>"Info"</formula>
    </cfRule>
  </conditionalFormatting>
  <conditionalFormatting sqref="K22:L47 K3:L10">
    <cfRule type="cellIs" dxfId="63" priority="3" stopIfTrue="1" operator="equal">
      <formula>"Pass"</formula>
    </cfRule>
    <cfRule type="cellIs" dxfId="62" priority="4" stopIfTrue="1" operator="equal">
      <formula>"Fail"</formula>
    </cfRule>
    <cfRule type="cellIs" dxfId="61" priority="5" stopIfTrue="1" operator="equal">
      <formula>"Info"</formula>
    </cfRule>
  </conditionalFormatting>
  <conditionalFormatting sqref="N3:N47">
    <cfRule type="expression" dxfId="60" priority="74" stopIfTrue="1">
      <formula>ISERROR(AA3)</formula>
    </cfRule>
  </conditionalFormatting>
  <conditionalFormatting sqref="O15">
    <cfRule type="expression" dxfId="59" priority="77" stopIfTrue="1">
      <formula>ISERROR(AA15)</formula>
    </cfRule>
  </conditionalFormatting>
  <dataValidations count="2">
    <dataValidation type="list" allowBlank="1" showInputMessage="1" showErrorMessage="1" sqref="J3:J47" xr:uid="{9968F1D2-5E58-440C-B6B8-11E002572935}">
      <formula1>$I$52:$I$55</formula1>
    </dataValidation>
    <dataValidation type="list" allowBlank="1" showInputMessage="1" showErrorMessage="1" sqref="M3:M47" xr:uid="{C54C0ED4-84AC-4932-82DD-3BDC813363AD}">
      <formula1>$I$63:$I$66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A247"/>
  <sheetViews>
    <sheetView topLeftCell="A2" zoomScale="80" zoomScaleNormal="80" workbookViewId="0">
      <selection activeCell="D3" sqref="D3:D91"/>
    </sheetView>
  </sheetViews>
  <sheetFormatPr defaultColWidth="9.1796875" defaultRowHeight="12.5" x14ac:dyDescent="0.25"/>
  <cols>
    <col min="1" max="1" width="10.81640625" style="135" customWidth="1"/>
    <col min="2" max="2" width="9.1796875" style="135"/>
    <col min="3" max="3" width="17.54296875" style="135" customWidth="1"/>
    <col min="4" max="4" width="11.453125" style="135" customWidth="1"/>
    <col min="5" max="5" width="25" style="135" customWidth="1"/>
    <col min="6" max="6" width="41.1796875" style="135" customWidth="1"/>
    <col min="7" max="7" width="36.81640625" style="133" customWidth="1"/>
    <col min="8" max="8" width="22.26953125" style="135" customWidth="1"/>
    <col min="9" max="9" width="14.26953125" style="135" customWidth="1"/>
    <col min="10" max="10" width="14.54296875" style="135" customWidth="1"/>
    <col min="11" max="11" width="22.54296875" style="135" hidden="1" customWidth="1"/>
    <col min="12" max="12" width="16.1796875" style="135" customWidth="1"/>
    <col min="13" max="13" width="17.81640625" style="135" customWidth="1"/>
    <col min="14" max="14" width="20" style="135" customWidth="1"/>
    <col min="15" max="15" width="87.453125" style="135" customWidth="1"/>
    <col min="16" max="16" width="2.26953125" style="149" customWidth="1"/>
    <col min="17" max="17" width="18.81640625" style="135" customWidth="1"/>
    <col min="18" max="18" width="14" style="135" customWidth="1"/>
    <col min="19" max="19" width="41" style="135" customWidth="1"/>
    <col min="20" max="20" width="60.26953125" style="135" customWidth="1"/>
    <col min="21" max="21" width="39.54296875" style="135" hidden="1" customWidth="1"/>
    <col min="22" max="22" width="21.7265625" style="135" hidden="1" customWidth="1"/>
    <col min="23" max="26" width="9.1796875" style="135"/>
    <col min="27" max="27" width="11" hidden="1" customWidth="1"/>
    <col min="28" max="16384" width="9.1796875" style="135"/>
  </cols>
  <sheetData>
    <row r="1" spans="1:27" s="133" customFormat="1" ht="17.5" customHeight="1" x14ac:dyDescent="0.3">
      <c r="A1" s="121" t="s">
        <v>55</v>
      </c>
      <c r="B1" s="121"/>
      <c r="C1" s="121"/>
      <c r="D1" s="121"/>
      <c r="E1" s="121"/>
      <c r="F1" s="121"/>
      <c r="G1" s="121"/>
      <c r="H1" s="121"/>
      <c r="I1" s="121"/>
      <c r="J1" s="121"/>
      <c r="K1" s="122"/>
      <c r="L1" s="122"/>
      <c r="M1" s="122"/>
      <c r="N1" s="122"/>
      <c r="O1" s="122"/>
      <c r="P1" s="276"/>
      <c r="Q1" s="122"/>
      <c r="R1" s="122"/>
      <c r="S1" s="122"/>
      <c r="T1" s="122"/>
      <c r="U1" s="122"/>
      <c r="V1" s="122"/>
      <c r="W1" s="185"/>
      <c r="X1" s="185"/>
      <c r="Y1" s="185"/>
      <c r="Z1" s="185"/>
      <c r="AA1" s="260"/>
    </row>
    <row r="2" spans="1:27" s="134" customFormat="1" ht="31.5" customHeight="1" x14ac:dyDescent="0.25">
      <c r="A2" s="131" t="s">
        <v>555</v>
      </c>
      <c r="B2" s="131" t="s">
        <v>149</v>
      </c>
      <c r="C2" s="131" t="s">
        <v>150</v>
      </c>
      <c r="D2" s="131" t="s">
        <v>151</v>
      </c>
      <c r="E2" s="131" t="s">
        <v>556</v>
      </c>
      <c r="F2" s="131" t="s">
        <v>557</v>
      </c>
      <c r="G2" s="131" t="s">
        <v>154</v>
      </c>
      <c r="H2" s="131" t="s">
        <v>155</v>
      </c>
      <c r="I2" s="131" t="s">
        <v>156</v>
      </c>
      <c r="J2" s="131" t="s">
        <v>157</v>
      </c>
      <c r="K2" s="278" t="s">
        <v>159</v>
      </c>
      <c r="L2" s="131" t="s">
        <v>558</v>
      </c>
      <c r="M2" s="131" t="s">
        <v>559</v>
      </c>
      <c r="N2" s="131" t="s">
        <v>560</v>
      </c>
      <c r="O2" s="131" t="s">
        <v>162</v>
      </c>
      <c r="P2" s="146"/>
      <c r="Q2" s="131" t="s">
        <v>561</v>
      </c>
      <c r="R2" s="131" t="s">
        <v>562</v>
      </c>
      <c r="S2" s="131" t="s">
        <v>563</v>
      </c>
      <c r="T2" s="131" t="s">
        <v>564</v>
      </c>
      <c r="U2" s="161" t="s">
        <v>164</v>
      </c>
      <c r="V2" s="162" t="s">
        <v>165</v>
      </c>
      <c r="AA2" s="42" t="s">
        <v>166</v>
      </c>
    </row>
    <row r="3" spans="1:27" ht="111.65" customHeight="1" x14ac:dyDescent="0.25">
      <c r="A3" s="180" t="s">
        <v>1572</v>
      </c>
      <c r="B3" s="110" t="s">
        <v>326</v>
      </c>
      <c r="C3" s="158" t="s">
        <v>327</v>
      </c>
      <c r="D3" s="140" t="s">
        <v>553</v>
      </c>
      <c r="E3" s="110" t="s">
        <v>1573</v>
      </c>
      <c r="F3" s="129" t="s">
        <v>1574</v>
      </c>
      <c r="G3" s="129" t="s">
        <v>1575</v>
      </c>
      <c r="H3" s="140" t="s">
        <v>1576</v>
      </c>
      <c r="I3" s="125"/>
      <c r="J3" s="126"/>
      <c r="K3" s="138" t="s">
        <v>1577</v>
      </c>
      <c r="L3" s="124"/>
      <c r="M3" s="110" t="s">
        <v>213</v>
      </c>
      <c r="N3" s="136" t="s">
        <v>1578</v>
      </c>
      <c r="O3" s="139" t="s">
        <v>1579</v>
      </c>
      <c r="P3" s="147"/>
      <c r="Q3" s="140" t="s">
        <v>575</v>
      </c>
      <c r="R3" s="140" t="s">
        <v>612</v>
      </c>
      <c r="S3" s="140" t="s">
        <v>1580</v>
      </c>
      <c r="T3" s="140" t="s">
        <v>1581</v>
      </c>
      <c r="U3" s="140" t="s">
        <v>1582</v>
      </c>
      <c r="V3" s="140" t="s">
        <v>1583</v>
      </c>
      <c r="AA3" s="71">
        <f>IF(OR(J3="Fail",ISBLANK(J3)),INDEX('Issue Code Table'!C:C,MATCH(N:N,'Issue Code Table'!A:A,0)),IF(M3="Critical",6,IF(M3="Significant",5,IF(M3="Moderate",3,2))))</f>
        <v>5</v>
      </c>
    </row>
    <row r="4" spans="1:27" ht="111.65" customHeight="1" x14ac:dyDescent="0.25">
      <c r="A4" s="180" t="s">
        <v>1584</v>
      </c>
      <c r="B4" s="110" t="s">
        <v>207</v>
      </c>
      <c r="C4" s="158" t="s">
        <v>208</v>
      </c>
      <c r="D4" s="140" t="s">
        <v>553</v>
      </c>
      <c r="E4" s="110" t="s">
        <v>1585</v>
      </c>
      <c r="F4" s="129" t="s">
        <v>1586</v>
      </c>
      <c r="G4" s="129" t="s">
        <v>1587</v>
      </c>
      <c r="H4" s="140" t="s">
        <v>1588</v>
      </c>
      <c r="I4" s="125"/>
      <c r="J4" s="126"/>
      <c r="K4" s="138" t="s">
        <v>1589</v>
      </c>
      <c r="L4" s="124"/>
      <c r="M4" s="124" t="s">
        <v>213</v>
      </c>
      <c r="N4" s="136" t="s">
        <v>1054</v>
      </c>
      <c r="O4" s="139" t="s">
        <v>1055</v>
      </c>
      <c r="P4" s="147"/>
      <c r="Q4" s="140" t="s">
        <v>575</v>
      </c>
      <c r="R4" s="140" t="s">
        <v>625</v>
      </c>
      <c r="S4" s="140" t="s">
        <v>1590</v>
      </c>
      <c r="T4" s="140" t="s">
        <v>1591</v>
      </c>
      <c r="U4" s="140" t="s">
        <v>1592</v>
      </c>
      <c r="V4" s="140" t="s">
        <v>1593</v>
      </c>
      <c r="AA4" s="71">
        <f>IF(OR(J4="Fail",ISBLANK(J4)),INDEX('Issue Code Table'!C:C,MATCH(N:N,'Issue Code Table'!A:A,0)),IF(M4="Critical",6,IF(M4="Significant",5,IF(M4="Moderate",3,2))))</f>
        <v>5</v>
      </c>
    </row>
    <row r="5" spans="1:27" ht="111.65" customHeight="1" x14ac:dyDescent="0.25">
      <c r="A5" s="180" t="s">
        <v>1594</v>
      </c>
      <c r="B5" s="159" t="s">
        <v>282</v>
      </c>
      <c r="C5" s="160" t="s">
        <v>283</v>
      </c>
      <c r="D5" s="140" t="s">
        <v>553</v>
      </c>
      <c r="E5" s="110" t="s">
        <v>1595</v>
      </c>
      <c r="F5" s="129" t="s">
        <v>1596</v>
      </c>
      <c r="G5" s="129" t="s">
        <v>1597</v>
      </c>
      <c r="H5" s="140" t="s">
        <v>1598</v>
      </c>
      <c r="I5" s="125"/>
      <c r="J5" s="126"/>
      <c r="K5" s="138" t="s">
        <v>1599</v>
      </c>
      <c r="L5" s="124"/>
      <c r="M5" s="124" t="s">
        <v>213</v>
      </c>
      <c r="N5" s="136" t="s">
        <v>1600</v>
      </c>
      <c r="O5" s="139" t="s">
        <v>1601</v>
      </c>
      <c r="P5" s="147"/>
      <c r="Q5" s="140" t="s">
        <v>575</v>
      </c>
      <c r="R5" s="140" t="s">
        <v>1121</v>
      </c>
      <c r="S5" s="140" t="s">
        <v>1602</v>
      </c>
      <c r="T5" s="140" t="s">
        <v>1603</v>
      </c>
      <c r="U5" s="140" t="s">
        <v>1604</v>
      </c>
      <c r="V5" s="140" t="s">
        <v>1605</v>
      </c>
      <c r="AA5" s="71">
        <f>IF(OR(J5="Fail",ISBLANK(J5)),INDEX('Issue Code Table'!C:C,MATCH(N:N,'Issue Code Table'!A:A,0)),IF(M5="Critical",6,IF(M5="Significant",5,IF(M5="Moderate",3,2))))</f>
        <v>6</v>
      </c>
    </row>
    <row r="6" spans="1:27" ht="111.65" customHeight="1" x14ac:dyDescent="0.25">
      <c r="A6" s="180" t="s">
        <v>1606</v>
      </c>
      <c r="B6" s="110" t="s">
        <v>207</v>
      </c>
      <c r="C6" s="158" t="s">
        <v>208</v>
      </c>
      <c r="D6" s="140" t="s">
        <v>553</v>
      </c>
      <c r="E6" s="110" t="s">
        <v>1607</v>
      </c>
      <c r="F6" s="129" t="s">
        <v>1608</v>
      </c>
      <c r="G6" s="129" t="s">
        <v>1609</v>
      </c>
      <c r="H6" s="140" t="s">
        <v>1610</v>
      </c>
      <c r="I6" s="125"/>
      <c r="J6" s="126"/>
      <c r="K6" s="138" t="s">
        <v>1611</v>
      </c>
      <c r="L6" s="124"/>
      <c r="M6" s="124" t="s">
        <v>202</v>
      </c>
      <c r="N6" s="136" t="s">
        <v>1100</v>
      </c>
      <c r="O6" s="139" t="s">
        <v>1612</v>
      </c>
      <c r="P6" s="147"/>
      <c r="Q6" s="140" t="s">
        <v>575</v>
      </c>
      <c r="R6" s="140" t="s">
        <v>638</v>
      </c>
      <c r="S6" s="140" t="s">
        <v>1613</v>
      </c>
      <c r="T6" s="140" t="s">
        <v>1614</v>
      </c>
      <c r="U6" s="140" t="s">
        <v>1615</v>
      </c>
      <c r="V6" s="140"/>
      <c r="AA6" s="71">
        <f>IF(OR(J6="Fail",ISBLANK(J6)),INDEX('Issue Code Table'!C:C,MATCH(N:N,'Issue Code Table'!A:A,0)),IF(M6="Critical",6,IF(M6="Significant",5,IF(M6="Moderate",3,2))))</f>
        <v>4</v>
      </c>
    </row>
    <row r="7" spans="1:27" ht="111.65" customHeight="1" x14ac:dyDescent="0.25">
      <c r="A7" s="180" t="s">
        <v>1616</v>
      </c>
      <c r="B7" s="110" t="s">
        <v>207</v>
      </c>
      <c r="C7" s="158" t="s">
        <v>208</v>
      </c>
      <c r="D7" s="140" t="s">
        <v>553</v>
      </c>
      <c r="E7" s="110" t="s">
        <v>1617</v>
      </c>
      <c r="F7" s="129" t="s">
        <v>1618</v>
      </c>
      <c r="G7" s="129" t="s">
        <v>1619</v>
      </c>
      <c r="H7" s="140" t="s">
        <v>1620</v>
      </c>
      <c r="I7" s="125"/>
      <c r="J7" s="126"/>
      <c r="K7" s="140" t="s">
        <v>1621</v>
      </c>
      <c r="L7" s="124"/>
      <c r="M7" s="124" t="s">
        <v>416</v>
      </c>
      <c r="N7" s="136" t="s">
        <v>1622</v>
      </c>
      <c r="O7" s="139" t="s">
        <v>1623</v>
      </c>
      <c r="P7" s="147"/>
      <c r="Q7" s="140" t="s">
        <v>575</v>
      </c>
      <c r="R7" s="140" t="s">
        <v>651</v>
      </c>
      <c r="S7" s="140" t="s">
        <v>1624</v>
      </c>
      <c r="T7" s="140" t="s">
        <v>1625</v>
      </c>
      <c r="U7" s="140" t="s">
        <v>1626</v>
      </c>
      <c r="V7" s="140"/>
      <c r="AA7" s="71">
        <f>IF(OR(J7="Fail",ISBLANK(J7)),INDEX('Issue Code Table'!C:C,MATCH(N:N,'Issue Code Table'!A:A,0)),IF(M7="Critical",6,IF(M7="Significant",5,IF(M7="Moderate",3,2))))</f>
        <v>2</v>
      </c>
    </row>
    <row r="8" spans="1:27" ht="111.65" customHeight="1" x14ac:dyDescent="0.25">
      <c r="A8" s="180" t="s">
        <v>1627</v>
      </c>
      <c r="B8" s="110" t="s">
        <v>207</v>
      </c>
      <c r="C8" s="158" t="s">
        <v>208</v>
      </c>
      <c r="D8" s="140" t="s">
        <v>553</v>
      </c>
      <c r="E8" s="110" t="s">
        <v>1628</v>
      </c>
      <c r="F8" s="129" t="s">
        <v>1629</v>
      </c>
      <c r="G8" s="129" t="s">
        <v>1630</v>
      </c>
      <c r="H8" s="140" t="s">
        <v>1631</v>
      </c>
      <c r="I8" s="125"/>
      <c r="J8" s="126"/>
      <c r="K8" s="138" t="s">
        <v>1632</v>
      </c>
      <c r="L8" s="124"/>
      <c r="M8" s="124" t="s">
        <v>416</v>
      </c>
      <c r="N8" s="136" t="s">
        <v>1633</v>
      </c>
      <c r="O8" s="139" t="s">
        <v>1634</v>
      </c>
      <c r="P8" s="147"/>
      <c r="Q8" s="140" t="s">
        <v>575</v>
      </c>
      <c r="R8" s="140" t="s">
        <v>664</v>
      </c>
      <c r="S8" s="140" t="s">
        <v>1635</v>
      </c>
      <c r="T8" s="140" t="s">
        <v>1636</v>
      </c>
      <c r="U8" s="140" t="s">
        <v>1637</v>
      </c>
      <c r="V8" s="140"/>
      <c r="AA8" s="71">
        <f>IF(OR(J8="Fail",ISBLANK(J8)),INDEX('Issue Code Table'!C:C,MATCH(N:N,'Issue Code Table'!A:A,0)),IF(M8="Critical",6,IF(M8="Significant",5,IF(M8="Moderate",3,2))))</f>
        <v>1</v>
      </c>
    </row>
    <row r="9" spans="1:27" ht="111.65" customHeight="1" x14ac:dyDescent="0.25">
      <c r="A9" s="180" t="s">
        <v>1638</v>
      </c>
      <c r="B9" s="110" t="s">
        <v>207</v>
      </c>
      <c r="C9" s="158" t="s">
        <v>208</v>
      </c>
      <c r="D9" s="140" t="s">
        <v>553</v>
      </c>
      <c r="E9" s="110" t="s">
        <v>1639</v>
      </c>
      <c r="F9" s="129" t="s">
        <v>1640</v>
      </c>
      <c r="G9" s="129" t="s">
        <v>1641</v>
      </c>
      <c r="H9" s="140" t="s">
        <v>1642</v>
      </c>
      <c r="I9" s="125"/>
      <c r="J9" s="126"/>
      <c r="K9" s="138" t="s">
        <v>1643</v>
      </c>
      <c r="L9" s="124"/>
      <c r="M9" s="124" t="s">
        <v>416</v>
      </c>
      <c r="N9" s="136" t="s">
        <v>1633</v>
      </c>
      <c r="O9" s="139" t="s">
        <v>1634</v>
      </c>
      <c r="P9" s="147"/>
      <c r="Q9" s="140" t="s">
        <v>575</v>
      </c>
      <c r="R9" s="140" t="s">
        <v>675</v>
      </c>
      <c r="S9" s="140" t="s">
        <v>1644</v>
      </c>
      <c r="T9" s="140" t="s">
        <v>1645</v>
      </c>
      <c r="U9" s="140" t="s">
        <v>1646</v>
      </c>
      <c r="V9" s="140"/>
      <c r="AA9" s="71">
        <f>IF(OR(J9="Fail",ISBLANK(J9)),INDEX('Issue Code Table'!C:C,MATCH(N:N,'Issue Code Table'!A:A,0)),IF(M9="Critical",6,IF(M9="Significant",5,IF(M9="Moderate",3,2))))</f>
        <v>1</v>
      </c>
    </row>
    <row r="10" spans="1:27" ht="111.65" customHeight="1" x14ac:dyDescent="0.25">
      <c r="A10" s="180" t="s">
        <v>1647</v>
      </c>
      <c r="B10" s="159" t="s">
        <v>1648</v>
      </c>
      <c r="C10" s="160" t="s">
        <v>1649</v>
      </c>
      <c r="D10" s="140" t="s">
        <v>553</v>
      </c>
      <c r="E10" s="110" t="s">
        <v>1650</v>
      </c>
      <c r="F10" s="129" t="s">
        <v>1651</v>
      </c>
      <c r="G10" s="129" t="s">
        <v>1652</v>
      </c>
      <c r="H10" s="140" t="s">
        <v>1653</v>
      </c>
      <c r="I10" s="125"/>
      <c r="J10" s="126"/>
      <c r="K10" s="138" t="s">
        <v>1654</v>
      </c>
      <c r="L10" s="124"/>
      <c r="M10" s="124" t="s">
        <v>213</v>
      </c>
      <c r="N10" s="136" t="s">
        <v>1302</v>
      </c>
      <c r="O10" s="139" t="s">
        <v>1303</v>
      </c>
      <c r="P10" s="147"/>
      <c r="Q10" s="140" t="s">
        <v>575</v>
      </c>
      <c r="R10" s="140" t="s">
        <v>699</v>
      </c>
      <c r="S10" s="140" t="s">
        <v>1655</v>
      </c>
      <c r="T10" s="140" t="s">
        <v>1656</v>
      </c>
      <c r="U10" s="140" t="s">
        <v>1657</v>
      </c>
      <c r="V10" s="140" t="s">
        <v>1658</v>
      </c>
      <c r="AA10" s="71">
        <f>IF(OR(J10="Fail",ISBLANK(J10)),INDEX('Issue Code Table'!C:C,MATCH(N:N,'Issue Code Table'!A:A,0)),IF(M10="Critical",6,IF(M10="Significant",5,IF(M10="Moderate",3,2))))</f>
        <v>5</v>
      </c>
    </row>
    <row r="11" spans="1:27" ht="111.65" customHeight="1" x14ac:dyDescent="0.25">
      <c r="A11" s="180" t="s">
        <v>1659</v>
      </c>
      <c r="B11" s="159" t="s">
        <v>1648</v>
      </c>
      <c r="C11" s="160" t="s">
        <v>1649</v>
      </c>
      <c r="D11" s="140" t="s">
        <v>553</v>
      </c>
      <c r="E11" s="110" t="s">
        <v>1660</v>
      </c>
      <c r="F11" s="129" t="s">
        <v>1651</v>
      </c>
      <c r="G11" s="129" t="s">
        <v>1661</v>
      </c>
      <c r="H11" s="185" t="s">
        <v>1662</v>
      </c>
      <c r="I11" s="125"/>
      <c r="J11" s="126"/>
      <c r="K11" s="185" t="s">
        <v>1663</v>
      </c>
      <c r="L11" s="124"/>
      <c r="M11" s="124" t="s">
        <v>213</v>
      </c>
      <c r="N11" s="136" t="s">
        <v>1302</v>
      </c>
      <c r="O11" s="139" t="s">
        <v>1303</v>
      </c>
      <c r="P11" s="147"/>
      <c r="Q11" s="140" t="s">
        <v>575</v>
      </c>
      <c r="R11" s="140" t="s">
        <v>710</v>
      </c>
      <c r="S11" s="140" t="s">
        <v>1664</v>
      </c>
      <c r="T11" s="140" t="s">
        <v>1665</v>
      </c>
      <c r="U11" s="140" t="s">
        <v>1666</v>
      </c>
      <c r="V11" s="140" t="s">
        <v>1667</v>
      </c>
      <c r="AA11" s="71">
        <f>IF(OR(J11="Fail",ISBLANK(J11)),INDEX('Issue Code Table'!C:C,MATCH(N:N,'Issue Code Table'!A:A,0)),IF(M11="Critical",6,IF(M11="Significant",5,IF(M11="Moderate",3,2))))</f>
        <v>5</v>
      </c>
    </row>
    <row r="12" spans="1:27" ht="111.65" customHeight="1" x14ac:dyDescent="0.25">
      <c r="A12" s="180" t="s">
        <v>1668</v>
      </c>
      <c r="B12" s="159" t="s">
        <v>1648</v>
      </c>
      <c r="C12" s="160" t="s">
        <v>1649</v>
      </c>
      <c r="D12" s="140" t="s">
        <v>553</v>
      </c>
      <c r="E12" s="110" t="s">
        <v>1669</v>
      </c>
      <c r="F12" s="129" t="s">
        <v>1670</v>
      </c>
      <c r="G12" s="129" t="s">
        <v>1671</v>
      </c>
      <c r="H12" s="140" t="s">
        <v>1672</v>
      </c>
      <c r="I12" s="124"/>
      <c r="J12" s="126"/>
      <c r="K12" s="140" t="s">
        <v>1673</v>
      </c>
      <c r="L12" s="124"/>
      <c r="M12" s="124" t="s">
        <v>213</v>
      </c>
      <c r="N12" s="136" t="s">
        <v>1302</v>
      </c>
      <c r="O12" s="139" t="s">
        <v>1303</v>
      </c>
      <c r="P12" s="147"/>
      <c r="Q12" s="140" t="s">
        <v>575</v>
      </c>
      <c r="R12" s="140" t="s">
        <v>723</v>
      </c>
      <c r="S12" s="140" t="s">
        <v>1674</v>
      </c>
      <c r="T12" s="140" t="s">
        <v>1675</v>
      </c>
      <c r="U12" s="140" t="s">
        <v>1676</v>
      </c>
      <c r="V12" s="140" t="s">
        <v>1667</v>
      </c>
      <c r="AA12" s="71">
        <f>IF(OR(J12="Fail",ISBLANK(J12)),INDEX('Issue Code Table'!C:C,MATCH(N:N,'Issue Code Table'!A:A,0)),IF(M12="Critical",6,IF(M12="Significant",5,IF(M12="Moderate",3,2))))</f>
        <v>5</v>
      </c>
    </row>
    <row r="13" spans="1:27" ht="111.65" customHeight="1" x14ac:dyDescent="0.25">
      <c r="A13" s="180" t="s">
        <v>1677</v>
      </c>
      <c r="B13" s="110" t="s">
        <v>326</v>
      </c>
      <c r="C13" s="158" t="s">
        <v>327</v>
      </c>
      <c r="D13" s="140" t="s">
        <v>553</v>
      </c>
      <c r="E13" s="110" t="s">
        <v>1678</v>
      </c>
      <c r="F13" s="129" t="s">
        <v>1679</v>
      </c>
      <c r="G13" s="129" t="s">
        <v>1680</v>
      </c>
      <c r="H13" s="140" t="s">
        <v>1681</v>
      </c>
      <c r="I13" s="125"/>
      <c r="J13" s="126"/>
      <c r="K13" s="140" t="s">
        <v>1682</v>
      </c>
      <c r="L13" s="124"/>
      <c r="M13" s="124" t="s">
        <v>213</v>
      </c>
      <c r="N13" s="136" t="s">
        <v>1683</v>
      </c>
      <c r="O13" s="139" t="s">
        <v>1684</v>
      </c>
      <c r="P13" s="147"/>
      <c r="Q13" s="140" t="s">
        <v>575</v>
      </c>
      <c r="R13" s="140" t="s">
        <v>734</v>
      </c>
      <c r="S13" s="140" t="s">
        <v>1685</v>
      </c>
      <c r="T13" s="140" t="s">
        <v>1686</v>
      </c>
      <c r="U13" s="140" t="s">
        <v>1687</v>
      </c>
      <c r="V13" s="140" t="s">
        <v>1688</v>
      </c>
      <c r="AA13" s="71">
        <f>IF(OR(J13="Fail",ISBLANK(J13)),INDEX('Issue Code Table'!C:C,MATCH(N:N,'Issue Code Table'!A:A,0)),IF(M13="Critical",6,IF(M13="Significant",5,IF(M13="Moderate",3,2))))</f>
        <v>6</v>
      </c>
    </row>
    <row r="14" spans="1:27" ht="111.65" customHeight="1" x14ac:dyDescent="0.25">
      <c r="A14" s="180" t="s">
        <v>1689</v>
      </c>
      <c r="B14" s="110" t="s">
        <v>326</v>
      </c>
      <c r="C14" s="158" t="s">
        <v>327</v>
      </c>
      <c r="D14" s="140" t="s">
        <v>553</v>
      </c>
      <c r="E14" s="110" t="s">
        <v>1690</v>
      </c>
      <c r="F14" s="129" t="s">
        <v>1691</v>
      </c>
      <c r="G14" s="129" t="s">
        <v>1692</v>
      </c>
      <c r="H14" s="140" t="s">
        <v>1693</v>
      </c>
      <c r="I14" s="125"/>
      <c r="J14" s="126"/>
      <c r="K14" s="140" t="s">
        <v>1694</v>
      </c>
      <c r="L14" s="124"/>
      <c r="M14" s="124" t="s">
        <v>213</v>
      </c>
      <c r="N14" s="136" t="s">
        <v>394</v>
      </c>
      <c r="O14" s="139" t="s">
        <v>395</v>
      </c>
      <c r="P14" s="147"/>
      <c r="Q14" s="140" t="s">
        <v>575</v>
      </c>
      <c r="R14" s="140" t="s">
        <v>758</v>
      </c>
      <c r="S14" s="140" t="s">
        <v>1695</v>
      </c>
      <c r="T14" s="140" t="s">
        <v>1696</v>
      </c>
      <c r="U14" s="140" t="s">
        <v>1697</v>
      </c>
      <c r="V14" s="140" t="s">
        <v>1698</v>
      </c>
      <c r="AA14" s="71">
        <f>IF(OR(J14="Fail",ISBLANK(J14)),INDEX('Issue Code Table'!C:C,MATCH(N:N,'Issue Code Table'!A:A,0)),IF(M14="Critical",6,IF(M14="Significant",5,IF(M14="Moderate",3,2))))</f>
        <v>5</v>
      </c>
    </row>
    <row r="15" spans="1:27" ht="111.65" customHeight="1" x14ac:dyDescent="0.25">
      <c r="A15" s="180" t="s">
        <v>1699</v>
      </c>
      <c r="B15" s="159" t="s">
        <v>282</v>
      </c>
      <c r="C15" s="160" t="s">
        <v>283</v>
      </c>
      <c r="D15" s="140" t="s">
        <v>553</v>
      </c>
      <c r="E15" s="110" t="s">
        <v>1700</v>
      </c>
      <c r="F15" s="129" t="s">
        <v>1701</v>
      </c>
      <c r="G15" s="129" t="s">
        <v>1702</v>
      </c>
      <c r="H15" s="140" t="s">
        <v>1703</v>
      </c>
      <c r="I15" s="125"/>
      <c r="J15" s="126"/>
      <c r="K15" s="140" t="s">
        <v>1704</v>
      </c>
      <c r="L15" s="124"/>
      <c r="M15" s="124" t="s">
        <v>213</v>
      </c>
      <c r="N15" s="136" t="s">
        <v>1600</v>
      </c>
      <c r="O15" s="137" t="s">
        <v>1705</v>
      </c>
      <c r="P15" s="147"/>
      <c r="Q15" s="140" t="s">
        <v>575</v>
      </c>
      <c r="R15" s="140" t="s">
        <v>1706</v>
      </c>
      <c r="S15" s="140" t="s">
        <v>1707</v>
      </c>
      <c r="T15" s="140" t="s">
        <v>1708</v>
      </c>
      <c r="U15" s="140" t="s">
        <v>1709</v>
      </c>
      <c r="V15" s="140" t="s">
        <v>1710</v>
      </c>
      <c r="AA15" s="71">
        <f>IF(OR(J15="Fail",ISBLANK(J15)),INDEX('Issue Code Table'!C:C,MATCH(N:N,'Issue Code Table'!A:A,0)),IF(M15="Critical",6,IF(M15="Significant",5,IF(M15="Moderate",3,2))))</f>
        <v>6</v>
      </c>
    </row>
    <row r="16" spans="1:27" ht="111.65" customHeight="1" x14ac:dyDescent="0.25">
      <c r="A16" s="180" t="s">
        <v>1711</v>
      </c>
      <c r="B16" s="110" t="s">
        <v>388</v>
      </c>
      <c r="C16" s="158" t="s">
        <v>389</v>
      </c>
      <c r="D16" s="140" t="s">
        <v>553</v>
      </c>
      <c r="E16" s="110" t="s">
        <v>1712</v>
      </c>
      <c r="F16" s="129" t="s">
        <v>1713</v>
      </c>
      <c r="G16" s="129" t="s">
        <v>1714</v>
      </c>
      <c r="H16" s="140" t="s">
        <v>1715</v>
      </c>
      <c r="I16" s="125"/>
      <c r="J16" s="126"/>
      <c r="K16" s="140" t="s">
        <v>1716</v>
      </c>
      <c r="L16" s="124"/>
      <c r="M16" s="124" t="s">
        <v>202</v>
      </c>
      <c r="N16" s="136" t="s">
        <v>1717</v>
      </c>
      <c r="O16" s="139" t="s">
        <v>1718</v>
      </c>
      <c r="P16" s="147"/>
      <c r="Q16" s="140" t="s">
        <v>575</v>
      </c>
      <c r="R16" s="140" t="s">
        <v>1719</v>
      </c>
      <c r="S16" s="140" t="s">
        <v>1720</v>
      </c>
      <c r="T16" s="140" t="s">
        <v>1721</v>
      </c>
      <c r="U16" s="140" t="s">
        <v>1722</v>
      </c>
      <c r="V16" s="140"/>
      <c r="AA16" s="71">
        <f>IF(OR(J16="Fail",ISBLANK(J16)),INDEX('Issue Code Table'!C:C,MATCH(N:N,'Issue Code Table'!A:A,0)),IF(M16="Critical",6,IF(M16="Significant",5,IF(M16="Moderate",3,2))))</f>
        <v>4</v>
      </c>
    </row>
    <row r="17" spans="1:27" ht="111.65" customHeight="1" x14ac:dyDescent="0.25">
      <c r="A17" s="180" t="s">
        <v>1723</v>
      </c>
      <c r="B17" s="142" t="s">
        <v>1724</v>
      </c>
      <c r="C17" s="142" t="s">
        <v>1725</v>
      </c>
      <c r="D17" s="140" t="s">
        <v>553</v>
      </c>
      <c r="E17" s="110" t="s">
        <v>1726</v>
      </c>
      <c r="F17" s="129" t="s">
        <v>1727</v>
      </c>
      <c r="G17" s="129" t="s">
        <v>1728</v>
      </c>
      <c r="H17" s="140" t="s">
        <v>1729</v>
      </c>
      <c r="I17" s="125"/>
      <c r="J17" s="126"/>
      <c r="K17" s="140" t="s">
        <v>1730</v>
      </c>
      <c r="L17" s="124"/>
      <c r="M17" s="124" t="s">
        <v>213</v>
      </c>
      <c r="N17" s="136" t="s">
        <v>598</v>
      </c>
      <c r="O17" s="139" t="s">
        <v>599</v>
      </c>
      <c r="P17" s="147"/>
      <c r="Q17" s="140" t="s">
        <v>576</v>
      </c>
      <c r="R17" s="140" t="s">
        <v>1144</v>
      </c>
      <c r="S17" s="140" t="s">
        <v>1731</v>
      </c>
      <c r="T17" s="140" t="s">
        <v>1732</v>
      </c>
      <c r="U17" s="140" t="s">
        <v>1733</v>
      </c>
      <c r="V17" s="140" t="s">
        <v>1734</v>
      </c>
      <c r="AA17" s="71">
        <f>IF(OR(J17="Fail",ISBLANK(J17)),INDEX('Issue Code Table'!C:C,MATCH(N:N,'Issue Code Table'!A:A,0)),IF(M17="Critical",6,IF(M17="Significant",5,IF(M17="Moderate",3,2))))</f>
        <v>3</v>
      </c>
    </row>
    <row r="18" spans="1:27" ht="111.65" customHeight="1" x14ac:dyDescent="0.25">
      <c r="A18" s="180" t="s">
        <v>1735</v>
      </c>
      <c r="B18" s="159" t="s">
        <v>282</v>
      </c>
      <c r="C18" s="160" t="s">
        <v>283</v>
      </c>
      <c r="D18" s="140" t="s">
        <v>553</v>
      </c>
      <c r="E18" s="110" t="s">
        <v>1736</v>
      </c>
      <c r="F18" s="129" t="s">
        <v>1737</v>
      </c>
      <c r="G18" s="129" t="s">
        <v>1738</v>
      </c>
      <c r="H18" s="140" t="s">
        <v>1739</v>
      </c>
      <c r="I18" s="125"/>
      <c r="J18" s="126"/>
      <c r="K18" s="140" t="s">
        <v>1740</v>
      </c>
      <c r="L18" s="124"/>
      <c r="M18" s="124" t="s">
        <v>213</v>
      </c>
      <c r="N18" s="136" t="s">
        <v>1741</v>
      </c>
      <c r="O18" s="139" t="s">
        <v>1742</v>
      </c>
      <c r="P18" s="147"/>
      <c r="Q18" s="140" t="s">
        <v>576</v>
      </c>
      <c r="R18" s="140" t="s">
        <v>1157</v>
      </c>
      <c r="S18" s="140" t="s">
        <v>1743</v>
      </c>
      <c r="T18" s="140" t="s">
        <v>1744</v>
      </c>
      <c r="U18" s="140" t="s">
        <v>1745</v>
      </c>
      <c r="V18" s="140" t="s">
        <v>1746</v>
      </c>
      <c r="AA18" s="71">
        <f>IF(OR(J18="Fail",ISBLANK(J18)),INDEX('Issue Code Table'!C:C,MATCH(N:N,'Issue Code Table'!A:A,0)),IF(M18="Critical",6,IF(M18="Significant",5,IF(M18="Moderate",3,2))))</f>
        <v>6</v>
      </c>
    </row>
    <row r="19" spans="1:27" ht="111.65" customHeight="1" x14ac:dyDescent="0.25">
      <c r="A19" s="180" t="s">
        <v>1747</v>
      </c>
      <c r="B19" s="159" t="s">
        <v>282</v>
      </c>
      <c r="C19" s="160" t="s">
        <v>283</v>
      </c>
      <c r="D19" s="140" t="s">
        <v>553</v>
      </c>
      <c r="E19" s="110" t="s">
        <v>1748</v>
      </c>
      <c r="F19" s="129" t="s">
        <v>1749</v>
      </c>
      <c r="G19" s="129" t="s">
        <v>1750</v>
      </c>
      <c r="H19" s="140" t="s">
        <v>1751</v>
      </c>
      <c r="I19" s="125"/>
      <c r="J19" s="126"/>
      <c r="K19" s="140" t="s">
        <v>1752</v>
      </c>
      <c r="L19" s="124"/>
      <c r="M19" s="124" t="s">
        <v>213</v>
      </c>
      <c r="N19" s="136" t="s">
        <v>1600</v>
      </c>
      <c r="O19" s="139" t="s">
        <v>1601</v>
      </c>
      <c r="P19" s="147"/>
      <c r="Q19" s="140" t="s">
        <v>576</v>
      </c>
      <c r="R19" s="140" t="s">
        <v>1181</v>
      </c>
      <c r="S19" s="140" t="s">
        <v>1753</v>
      </c>
      <c r="T19" s="140" t="s">
        <v>1754</v>
      </c>
      <c r="U19" s="140" t="s">
        <v>1755</v>
      </c>
      <c r="V19" s="140" t="s">
        <v>1756</v>
      </c>
      <c r="AA19" s="71">
        <f>IF(OR(J19="Fail",ISBLANK(J19)),INDEX('Issue Code Table'!C:C,MATCH(N:N,'Issue Code Table'!A:A,0)),IF(M19="Critical",6,IF(M19="Significant",5,IF(M19="Moderate",3,2))))</f>
        <v>6</v>
      </c>
    </row>
    <row r="20" spans="1:27" ht="111.65" customHeight="1" x14ac:dyDescent="0.25">
      <c r="A20" s="180" t="s">
        <v>1757</v>
      </c>
      <c r="B20" s="159" t="s">
        <v>1137</v>
      </c>
      <c r="C20" s="160" t="s">
        <v>1138</v>
      </c>
      <c r="D20" s="140" t="s">
        <v>553</v>
      </c>
      <c r="E20" s="110" t="s">
        <v>1758</v>
      </c>
      <c r="F20" s="129" t="s">
        <v>1759</v>
      </c>
      <c r="G20" s="129" t="s">
        <v>1760</v>
      </c>
      <c r="H20" s="140" t="s">
        <v>1761</v>
      </c>
      <c r="I20" s="125"/>
      <c r="J20" s="126"/>
      <c r="K20" s="140" t="s">
        <v>1762</v>
      </c>
      <c r="L20" s="124"/>
      <c r="M20" s="124" t="s">
        <v>213</v>
      </c>
      <c r="N20" s="136" t="s">
        <v>394</v>
      </c>
      <c r="O20" s="137" t="s">
        <v>395</v>
      </c>
      <c r="P20" s="147"/>
      <c r="Q20" s="140" t="s">
        <v>588</v>
      </c>
      <c r="R20" s="140" t="s">
        <v>1763</v>
      </c>
      <c r="S20" s="140" t="s">
        <v>1764</v>
      </c>
      <c r="T20" s="140" t="s">
        <v>1765</v>
      </c>
      <c r="U20" s="140" t="s">
        <v>1766</v>
      </c>
      <c r="V20" s="140" t="s">
        <v>1767</v>
      </c>
      <c r="AA20" s="71">
        <f>IF(OR(J20="Fail",ISBLANK(J20)),INDEX('Issue Code Table'!C:C,MATCH(N:N,'Issue Code Table'!A:A,0)),IF(M20="Critical",6,IF(M20="Significant",5,IF(M20="Moderate",3,2))))</f>
        <v>5</v>
      </c>
    </row>
    <row r="21" spans="1:27" ht="111.65" customHeight="1" x14ac:dyDescent="0.25">
      <c r="A21" s="180" t="s">
        <v>1768</v>
      </c>
      <c r="B21" s="110" t="s">
        <v>388</v>
      </c>
      <c r="C21" s="158" t="s">
        <v>389</v>
      </c>
      <c r="D21" s="140" t="s">
        <v>553</v>
      </c>
      <c r="E21" s="110" t="s">
        <v>1769</v>
      </c>
      <c r="F21" s="129" t="s">
        <v>1770</v>
      </c>
      <c r="G21" s="129" t="s">
        <v>1771</v>
      </c>
      <c r="H21" s="140" t="s">
        <v>1772</v>
      </c>
      <c r="I21" s="125"/>
      <c r="J21" s="126"/>
      <c r="K21" s="140" t="s">
        <v>1773</v>
      </c>
      <c r="L21" s="124"/>
      <c r="M21" s="124" t="s">
        <v>213</v>
      </c>
      <c r="N21" s="136" t="s">
        <v>1041</v>
      </c>
      <c r="O21" s="139" t="s">
        <v>1042</v>
      </c>
      <c r="P21" s="147"/>
      <c r="Q21" s="140" t="s">
        <v>588</v>
      </c>
      <c r="R21" s="140" t="s">
        <v>1774</v>
      </c>
      <c r="S21" s="140" t="s">
        <v>1775</v>
      </c>
      <c r="T21" s="140" t="s">
        <v>1776</v>
      </c>
      <c r="U21" s="140" t="s">
        <v>1777</v>
      </c>
      <c r="V21" s="140" t="s">
        <v>1778</v>
      </c>
      <c r="AA21" s="71">
        <f>IF(OR(J21="Fail",ISBLANK(J21)),INDEX('Issue Code Table'!C:C,MATCH(N:N,'Issue Code Table'!A:A,0)),IF(M21="Critical",6,IF(M21="Significant",5,IF(M21="Moderate",3,2))))</f>
        <v>5</v>
      </c>
    </row>
    <row r="22" spans="1:27" ht="111.65" customHeight="1" x14ac:dyDescent="0.25">
      <c r="A22" s="180" t="s">
        <v>1779</v>
      </c>
      <c r="B22" s="159" t="s">
        <v>282</v>
      </c>
      <c r="C22" s="160" t="s">
        <v>283</v>
      </c>
      <c r="D22" s="140" t="s">
        <v>553</v>
      </c>
      <c r="E22" s="110" t="s">
        <v>1780</v>
      </c>
      <c r="F22" s="129" t="s">
        <v>1781</v>
      </c>
      <c r="G22" s="129" t="s">
        <v>1782</v>
      </c>
      <c r="H22" s="140" t="s">
        <v>1783</v>
      </c>
      <c r="I22" s="125"/>
      <c r="J22" s="126"/>
      <c r="K22" s="140" t="s">
        <v>1784</v>
      </c>
      <c r="L22" s="124"/>
      <c r="M22" s="124" t="s">
        <v>213</v>
      </c>
      <c r="N22" s="136" t="s">
        <v>1741</v>
      </c>
      <c r="O22" s="139" t="s">
        <v>1785</v>
      </c>
      <c r="P22" s="147"/>
      <c r="Q22" s="140" t="s">
        <v>588</v>
      </c>
      <c r="R22" s="140" t="s">
        <v>1786</v>
      </c>
      <c r="S22" s="140" t="s">
        <v>1787</v>
      </c>
      <c r="T22" s="140" t="s">
        <v>1788</v>
      </c>
      <c r="U22" s="140" t="s">
        <v>1789</v>
      </c>
      <c r="V22" s="140" t="s">
        <v>1790</v>
      </c>
      <c r="AA22" s="71">
        <f>IF(OR(J22="Fail",ISBLANK(J22)),INDEX('Issue Code Table'!C:C,MATCH(N:N,'Issue Code Table'!A:A,0)),IF(M22="Critical",6,IF(M22="Significant",5,IF(M22="Moderate",3,2))))</f>
        <v>6</v>
      </c>
    </row>
    <row r="23" spans="1:27" ht="111.65" customHeight="1" x14ac:dyDescent="0.25">
      <c r="A23" s="180" t="s">
        <v>1791</v>
      </c>
      <c r="B23" s="159" t="s">
        <v>282</v>
      </c>
      <c r="C23" s="160" t="s">
        <v>283</v>
      </c>
      <c r="D23" s="140" t="s">
        <v>553</v>
      </c>
      <c r="E23" s="110" t="s">
        <v>1792</v>
      </c>
      <c r="F23" s="129" t="s">
        <v>1793</v>
      </c>
      <c r="G23" s="129" t="s">
        <v>1794</v>
      </c>
      <c r="H23" s="140" t="s">
        <v>1795</v>
      </c>
      <c r="I23" s="125"/>
      <c r="J23" s="126"/>
      <c r="K23" s="140" t="s">
        <v>1796</v>
      </c>
      <c r="L23" s="124"/>
      <c r="M23" s="124" t="s">
        <v>213</v>
      </c>
      <c r="N23" s="136" t="s">
        <v>1797</v>
      </c>
      <c r="O23" s="139" t="s">
        <v>1798</v>
      </c>
      <c r="P23" s="147"/>
      <c r="Q23" s="140" t="s">
        <v>588</v>
      </c>
      <c r="R23" s="140" t="s">
        <v>1799</v>
      </c>
      <c r="S23" s="140" t="s">
        <v>1800</v>
      </c>
      <c r="T23" s="140" t="s">
        <v>1801</v>
      </c>
      <c r="U23" s="140" t="s">
        <v>1802</v>
      </c>
      <c r="V23" s="140" t="s">
        <v>1803</v>
      </c>
      <c r="AA23" s="71">
        <f>IF(OR(J23="Fail",ISBLANK(J23)),INDEX('Issue Code Table'!C:C,MATCH(N:N,'Issue Code Table'!A:A,0)),IF(M23="Critical",6,IF(M23="Significant",5,IF(M23="Moderate",3,2))))</f>
        <v>5</v>
      </c>
    </row>
    <row r="24" spans="1:27" ht="111.65" customHeight="1" x14ac:dyDescent="0.25">
      <c r="A24" s="180" t="s">
        <v>1804</v>
      </c>
      <c r="B24" s="159" t="s">
        <v>282</v>
      </c>
      <c r="C24" s="160" t="s">
        <v>283</v>
      </c>
      <c r="D24" s="140" t="s">
        <v>553</v>
      </c>
      <c r="E24" s="110" t="s">
        <v>1805</v>
      </c>
      <c r="F24" s="129" t="s">
        <v>1781</v>
      </c>
      <c r="G24" s="129" t="s">
        <v>1806</v>
      </c>
      <c r="H24" s="140" t="s">
        <v>1807</v>
      </c>
      <c r="I24" s="125"/>
      <c r="J24" s="126"/>
      <c r="K24" s="140" t="s">
        <v>1808</v>
      </c>
      <c r="L24" s="124"/>
      <c r="M24" s="124" t="s">
        <v>213</v>
      </c>
      <c r="N24" s="136" t="s">
        <v>1600</v>
      </c>
      <c r="O24" s="137" t="s">
        <v>1705</v>
      </c>
      <c r="P24" s="147"/>
      <c r="Q24" s="140" t="s">
        <v>588</v>
      </c>
      <c r="R24" s="140" t="s">
        <v>1809</v>
      </c>
      <c r="S24" s="140" t="s">
        <v>1800</v>
      </c>
      <c r="T24" s="140" t="s">
        <v>1810</v>
      </c>
      <c r="U24" s="140" t="s">
        <v>1811</v>
      </c>
      <c r="V24" s="163" t="s">
        <v>1812</v>
      </c>
      <c r="AA24" s="71">
        <f>IF(OR(J24="Fail",ISBLANK(J24)),INDEX('Issue Code Table'!C:C,MATCH(N:N,'Issue Code Table'!A:A,0)),IF(M24="Critical",6,IF(M24="Significant",5,IF(M24="Moderate",3,2))))</f>
        <v>6</v>
      </c>
    </row>
    <row r="25" spans="1:27" ht="111.65" customHeight="1" x14ac:dyDescent="0.25">
      <c r="A25" s="180" t="s">
        <v>1813</v>
      </c>
      <c r="B25" s="159" t="s">
        <v>282</v>
      </c>
      <c r="C25" s="160" t="s">
        <v>283</v>
      </c>
      <c r="D25" s="140" t="s">
        <v>553</v>
      </c>
      <c r="E25" s="110" t="s">
        <v>1814</v>
      </c>
      <c r="F25" s="129" t="s">
        <v>1793</v>
      </c>
      <c r="G25" s="129" t="s">
        <v>1815</v>
      </c>
      <c r="H25" s="140" t="s">
        <v>1816</v>
      </c>
      <c r="I25" s="125"/>
      <c r="J25" s="126"/>
      <c r="K25" s="140" t="s">
        <v>1817</v>
      </c>
      <c r="L25" s="124"/>
      <c r="M25" s="124" t="s">
        <v>213</v>
      </c>
      <c r="N25" s="136" t="s">
        <v>1741</v>
      </c>
      <c r="O25" s="139" t="s">
        <v>1785</v>
      </c>
      <c r="P25" s="147"/>
      <c r="Q25" s="140" t="s">
        <v>588</v>
      </c>
      <c r="R25" s="140" t="s">
        <v>1818</v>
      </c>
      <c r="S25" s="140" t="s">
        <v>1819</v>
      </c>
      <c r="T25" s="140" t="s">
        <v>1820</v>
      </c>
      <c r="U25" s="140" t="s">
        <v>1821</v>
      </c>
      <c r="V25" s="163" t="s">
        <v>1822</v>
      </c>
      <c r="AA25" s="71">
        <f>IF(OR(J25="Fail",ISBLANK(J25)),INDEX('Issue Code Table'!C:C,MATCH(N:N,'Issue Code Table'!A:A,0)),IF(M25="Critical",6,IF(M25="Significant",5,IF(M25="Moderate",3,2))))</f>
        <v>6</v>
      </c>
    </row>
    <row r="26" spans="1:27" ht="111.65" customHeight="1" x14ac:dyDescent="0.25">
      <c r="A26" s="180" t="s">
        <v>1823</v>
      </c>
      <c r="B26" s="138" t="s">
        <v>1824</v>
      </c>
      <c r="C26" s="138" t="s">
        <v>1825</v>
      </c>
      <c r="D26" s="140" t="s">
        <v>553</v>
      </c>
      <c r="E26" s="110" t="s">
        <v>1826</v>
      </c>
      <c r="F26" s="129" t="s">
        <v>1827</v>
      </c>
      <c r="G26" s="129" t="s">
        <v>1828</v>
      </c>
      <c r="H26" s="140" t="s">
        <v>1829</v>
      </c>
      <c r="I26" s="125"/>
      <c r="J26" s="126"/>
      <c r="K26" s="140" t="s">
        <v>1830</v>
      </c>
      <c r="L26" s="124"/>
      <c r="M26" s="124" t="s">
        <v>213</v>
      </c>
      <c r="N26" s="136" t="s">
        <v>844</v>
      </c>
      <c r="O26" s="139" t="s">
        <v>845</v>
      </c>
      <c r="P26" s="147"/>
      <c r="Q26" s="140" t="s">
        <v>1304</v>
      </c>
      <c r="R26" s="140" t="s">
        <v>1831</v>
      </c>
      <c r="S26" s="140" t="s">
        <v>1832</v>
      </c>
      <c r="T26" s="140" t="s">
        <v>1833</v>
      </c>
      <c r="U26" s="140" t="s">
        <v>1833</v>
      </c>
      <c r="V26" s="140" t="s">
        <v>1834</v>
      </c>
      <c r="AA26" s="71">
        <f>IF(OR(J26="Fail",ISBLANK(J26)),INDEX('Issue Code Table'!C:C,MATCH(N:N,'Issue Code Table'!A:A,0)),IF(M26="Critical",6,IF(M26="Significant",5,IF(M26="Moderate",3,2))))</f>
        <v>5</v>
      </c>
    </row>
    <row r="27" spans="1:27" ht="111.65" customHeight="1" x14ac:dyDescent="0.25">
      <c r="A27" s="180" t="s">
        <v>1835</v>
      </c>
      <c r="B27" s="179" t="s">
        <v>541</v>
      </c>
      <c r="C27" s="160" t="s">
        <v>1836</v>
      </c>
      <c r="D27" s="140" t="s">
        <v>553</v>
      </c>
      <c r="E27" s="110" t="s">
        <v>1837</v>
      </c>
      <c r="F27" s="129" t="s">
        <v>1838</v>
      </c>
      <c r="G27" s="129" t="s">
        <v>1839</v>
      </c>
      <c r="H27" s="140" t="s">
        <v>1840</v>
      </c>
      <c r="I27" s="125"/>
      <c r="J27" s="126"/>
      <c r="K27" s="140" t="s">
        <v>1841</v>
      </c>
      <c r="L27" s="124"/>
      <c r="M27" s="124" t="s">
        <v>213</v>
      </c>
      <c r="N27" s="136" t="s">
        <v>1054</v>
      </c>
      <c r="O27" s="139" t="s">
        <v>1055</v>
      </c>
      <c r="P27" s="147"/>
      <c r="Q27" s="140" t="s">
        <v>1304</v>
      </c>
      <c r="R27" s="140" t="s">
        <v>1842</v>
      </c>
      <c r="S27" s="140" t="s">
        <v>1843</v>
      </c>
      <c r="T27" s="140" t="s">
        <v>1844</v>
      </c>
      <c r="U27" s="140" t="s">
        <v>1845</v>
      </c>
      <c r="V27" s="163" t="s">
        <v>1846</v>
      </c>
      <c r="AA27" s="71">
        <f>IF(OR(J27="Fail",ISBLANK(J27)),INDEX('Issue Code Table'!C:C,MATCH(N:N,'Issue Code Table'!A:A,0)),IF(M27="Critical",6,IF(M27="Significant",5,IF(M27="Moderate",3,2))))</f>
        <v>5</v>
      </c>
    </row>
    <row r="28" spans="1:27" ht="111.65" customHeight="1" x14ac:dyDescent="0.25">
      <c r="A28" s="180" t="s">
        <v>1847</v>
      </c>
      <c r="B28" s="159" t="s">
        <v>1848</v>
      </c>
      <c r="C28" s="158" t="s">
        <v>1849</v>
      </c>
      <c r="D28" s="140" t="s">
        <v>553</v>
      </c>
      <c r="E28" s="110" t="s">
        <v>1850</v>
      </c>
      <c r="F28" s="129" t="s">
        <v>1851</v>
      </c>
      <c r="G28" s="129" t="s">
        <v>1852</v>
      </c>
      <c r="H28" s="140" t="s">
        <v>1853</v>
      </c>
      <c r="I28" s="125"/>
      <c r="J28" s="126"/>
      <c r="K28" s="140" t="s">
        <v>1854</v>
      </c>
      <c r="L28" s="124"/>
      <c r="M28" s="124" t="s">
        <v>213</v>
      </c>
      <c r="N28" s="136" t="s">
        <v>1400</v>
      </c>
      <c r="O28" s="139" t="s">
        <v>1401</v>
      </c>
      <c r="P28" s="147"/>
      <c r="Q28" s="140" t="s">
        <v>820</v>
      </c>
      <c r="R28" s="140" t="s">
        <v>821</v>
      </c>
      <c r="S28" s="140" t="s">
        <v>1855</v>
      </c>
      <c r="T28" s="140" t="s">
        <v>1856</v>
      </c>
      <c r="U28" s="140" t="s">
        <v>1857</v>
      </c>
      <c r="V28" s="140" t="s">
        <v>1858</v>
      </c>
      <c r="AA28" s="71">
        <f>IF(OR(J28="Fail",ISBLANK(J28)),INDEX('Issue Code Table'!C:C,MATCH(N:N,'Issue Code Table'!A:A,0)),IF(M28="Critical",6,IF(M28="Significant",5,IF(M28="Moderate",3,2))))</f>
        <v>5</v>
      </c>
    </row>
    <row r="29" spans="1:27" ht="111.65" customHeight="1" x14ac:dyDescent="0.25">
      <c r="A29" s="180" t="s">
        <v>1859</v>
      </c>
      <c r="B29" s="110" t="s">
        <v>566</v>
      </c>
      <c r="C29" s="110" t="s">
        <v>567</v>
      </c>
      <c r="D29" s="140" t="s">
        <v>553</v>
      </c>
      <c r="E29" s="110" t="s">
        <v>1860</v>
      </c>
      <c r="F29" s="129" t="s">
        <v>1861</v>
      </c>
      <c r="G29" s="129" t="s">
        <v>1862</v>
      </c>
      <c r="H29" s="140" t="s">
        <v>1863</v>
      </c>
      <c r="I29" s="125"/>
      <c r="J29" s="126"/>
      <c r="K29" s="140" t="s">
        <v>1864</v>
      </c>
      <c r="L29" s="124"/>
      <c r="M29" s="124" t="s">
        <v>202</v>
      </c>
      <c r="N29" s="136" t="s">
        <v>1454</v>
      </c>
      <c r="O29" s="137" t="s">
        <v>1865</v>
      </c>
      <c r="P29" s="147"/>
      <c r="Q29" s="140" t="s">
        <v>832</v>
      </c>
      <c r="R29" s="140" t="s">
        <v>833</v>
      </c>
      <c r="S29" s="140" t="s">
        <v>1866</v>
      </c>
      <c r="T29" s="140" t="s">
        <v>1867</v>
      </c>
      <c r="U29" s="140" t="s">
        <v>1868</v>
      </c>
      <c r="V29" s="140"/>
      <c r="AA29" s="71">
        <f>IF(OR(J29="Fail",ISBLANK(J29)),INDEX('Issue Code Table'!C:C,MATCH(N:N,'Issue Code Table'!A:A,0)),IF(M29="Critical",6,IF(M29="Significant",5,IF(M29="Moderate",3,2))))</f>
        <v>4</v>
      </c>
    </row>
    <row r="30" spans="1:27" ht="111.65" customHeight="1" x14ac:dyDescent="0.25">
      <c r="A30" s="180" t="s">
        <v>1869</v>
      </c>
      <c r="B30" s="110" t="s">
        <v>566</v>
      </c>
      <c r="C30" s="110" t="s">
        <v>567</v>
      </c>
      <c r="D30" s="140" t="s">
        <v>553</v>
      </c>
      <c r="E30" s="110" t="s">
        <v>1870</v>
      </c>
      <c r="F30" s="129" t="s">
        <v>1871</v>
      </c>
      <c r="G30" s="129" t="s">
        <v>1872</v>
      </c>
      <c r="H30" s="140" t="s">
        <v>1873</v>
      </c>
      <c r="I30" s="125"/>
      <c r="J30" s="126"/>
      <c r="K30" s="140" t="s">
        <v>1874</v>
      </c>
      <c r="L30" s="124"/>
      <c r="M30" s="124" t="s">
        <v>202</v>
      </c>
      <c r="N30" s="266" t="s">
        <v>586</v>
      </c>
      <c r="O30" s="110" t="s">
        <v>587</v>
      </c>
      <c r="P30" s="147"/>
      <c r="Q30" s="140" t="s">
        <v>832</v>
      </c>
      <c r="R30" s="140" t="s">
        <v>846</v>
      </c>
      <c r="S30" s="140" t="s">
        <v>1875</v>
      </c>
      <c r="T30" s="140" t="s">
        <v>1876</v>
      </c>
      <c r="U30" s="140" t="s">
        <v>1877</v>
      </c>
      <c r="V30" s="163"/>
      <c r="AA30" s="71">
        <f>IF(OR(J30="Fail",ISBLANK(J30)),INDEX('Issue Code Table'!C:C,MATCH(N:N,'Issue Code Table'!A:A,0)),IF(M30="Critical",6,IF(M30="Significant",5,IF(M30="Moderate",3,2))))</f>
        <v>3</v>
      </c>
    </row>
    <row r="31" spans="1:27" ht="111.65" customHeight="1" x14ac:dyDescent="0.25">
      <c r="A31" s="180" t="s">
        <v>1878</v>
      </c>
      <c r="B31" s="159" t="s">
        <v>1879</v>
      </c>
      <c r="C31" s="160" t="s">
        <v>1880</v>
      </c>
      <c r="D31" s="140" t="s">
        <v>553</v>
      </c>
      <c r="E31" s="110" t="s">
        <v>1881</v>
      </c>
      <c r="F31" s="129" t="s">
        <v>1882</v>
      </c>
      <c r="G31" s="129" t="s">
        <v>1883</v>
      </c>
      <c r="H31" s="140" t="s">
        <v>1884</v>
      </c>
      <c r="I31" s="125"/>
      <c r="J31" s="126"/>
      <c r="K31" s="140" t="s">
        <v>1885</v>
      </c>
      <c r="L31" s="124"/>
      <c r="M31" s="124" t="s">
        <v>202</v>
      </c>
      <c r="N31" s="266" t="s">
        <v>586</v>
      </c>
      <c r="O31" s="110" t="s">
        <v>587</v>
      </c>
      <c r="P31" s="147"/>
      <c r="Q31" s="140" t="s">
        <v>832</v>
      </c>
      <c r="R31" s="140" t="s">
        <v>857</v>
      </c>
      <c r="S31" s="140" t="s">
        <v>1886</v>
      </c>
      <c r="T31" s="140" t="s">
        <v>1887</v>
      </c>
      <c r="U31" s="140" t="s">
        <v>1888</v>
      </c>
      <c r="V31" s="140"/>
      <c r="AA31" s="71">
        <f>IF(OR(J31="Fail",ISBLANK(J31)),INDEX('Issue Code Table'!C:C,MATCH(N:N,'Issue Code Table'!A:A,0)),IF(M31="Critical",6,IF(M31="Significant",5,IF(M31="Moderate",3,2))))</f>
        <v>3</v>
      </c>
    </row>
    <row r="32" spans="1:27" ht="111.65" customHeight="1" x14ac:dyDescent="0.25">
      <c r="A32" s="180" t="s">
        <v>1889</v>
      </c>
      <c r="B32" s="159" t="s">
        <v>529</v>
      </c>
      <c r="C32" s="160" t="s">
        <v>1890</v>
      </c>
      <c r="D32" s="140" t="s">
        <v>553</v>
      </c>
      <c r="E32" s="110" t="s">
        <v>1891</v>
      </c>
      <c r="F32" s="129" t="s">
        <v>1892</v>
      </c>
      <c r="G32" s="129" t="s">
        <v>1893</v>
      </c>
      <c r="H32" s="140" t="s">
        <v>1894</v>
      </c>
      <c r="I32" s="125"/>
      <c r="J32" s="126"/>
      <c r="K32" s="140" t="s">
        <v>1895</v>
      </c>
      <c r="L32" s="124"/>
      <c r="M32" s="124" t="s">
        <v>213</v>
      </c>
      <c r="N32" s="266" t="s">
        <v>1896</v>
      </c>
      <c r="O32" s="110" t="s">
        <v>1897</v>
      </c>
      <c r="P32" s="147"/>
      <c r="Q32" s="140" t="s">
        <v>883</v>
      </c>
      <c r="R32" s="140" t="s">
        <v>884</v>
      </c>
      <c r="S32" s="140" t="s">
        <v>1898</v>
      </c>
      <c r="T32" s="140" t="s">
        <v>1899</v>
      </c>
      <c r="U32" s="140" t="s">
        <v>1900</v>
      </c>
      <c r="V32" s="140" t="s">
        <v>1901</v>
      </c>
      <c r="AA32" s="71">
        <f>IF(OR(J32="Fail",ISBLANK(J32)),INDEX('Issue Code Table'!C:C,MATCH(N:N,'Issue Code Table'!A:A,0)),IF(M32="Critical",6,IF(M32="Significant",5,IF(M32="Moderate",3,2))))</f>
        <v>6</v>
      </c>
    </row>
    <row r="33" spans="1:27" ht="111.65" customHeight="1" x14ac:dyDescent="0.25">
      <c r="A33" s="180" t="s">
        <v>1902</v>
      </c>
      <c r="B33" s="110" t="s">
        <v>326</v>
      </c>
      <c r="C33" s="158" t="s">
        <v>327</v>
      </c>
      <c r="D33" s="140" t="s">
        <v>553</v>
      </c>
      <c r="E33" s="110" t="s">
        <v>1903</v>
      </c>
      <c r="F33" s="129" t="s">
        <v>1904</v>
      </c>
      <c r="G33" s="129" t="s">
        <v>1905</v>
      </c>
      <c r="H33" s="140" t="s">
        <v>1906</v>
      </c>
      <c r="I33" s="125"/>
      <c r="J33" s="126"/>
      <c r="K33" s="140" t="s">
        <v>1907</v>
      </c>
      <c r="L33" s="124"/>
      <c r="M33" s="124" t="s">
        <v>213</v>
      </c>
      <c r="N33" s="266" t="s">
        <v>721</v>
      </c>
      <c r="O33" s="110" t="s">
        <v>722</v>
      </c>
      <c r="P33" s="147"/>
      <c r="Q33" s="140" t="s">
        <v>883</v>
      </c>
      <c r="R33" s="140" t="s">
        <v>897</v>
      </c>
      <c r="S33" s="140" t="s">
        <v>1908</v>
      </c>
      <c r="T33" s="140" t="s">
        <v>1909</v>
      </c>
      <c r="U33" s="140" t="s">
        <v>1910</v>
      </c>
      <c r="V33" s="140" t="s">
        <v>1911</v>
      </c>
      <c r="AA33" s="71">
        <f>IF(OR(J33="Fail",ISBLANK(J33)),INDEX('Issue Code Table'!C:C,MATCH(N:N,'Issue Code Table'!A:A,0)),IF(M33="Critical",6,IF(M33="Significant",5,IF(M33="Moderate",3,2))))</f>
        <v>4</v>
      </c>
    </row>
    <row r="34" spans="1:27" ht="111.65" customHeight="1" x14ac:dyDescent="0.25">
      <c r="A34" s="180" t="s">
        <v>1912</v>
      </c>
      <c r="B34" s="110" t="s">
        <v>326</v>
      </c>
      <c r="C34" s="158" t="s">
        <v>327</v>
      </c>
      <c r="D34" s="140" t="s">
        <v>553</v>
      </c>
      <c r="E34" s="110" t="s">
        <v>1913</v>
      </c>
      <c r="F34" s="129" t="s">
        <v>1914</v>
      </c>
      <c r="G34" s="129" t="s">
        <v>1915</v>
      </c>
      <c r="H34" s="140" t="s">
        <v>1916</v>
      </c>
      <c r="I34" s="125"/>
      <c r="J34" s="126"/>
      <c r="K34" s="140" t="s">
        <v>1917</v>
      </c>
      <c r="L34" s="124"/>
      <c r="M34" s="124" t="s">
        <v>213</v>
      </c>
      <c r="N34" s="266" t="s">
        <v>721</v>
      </c>
      <c r="O34" s="110" t="s">
        <v>722</v>
      </c>
      <c r="P34" s="147"/>
      <c r="Q34" s="140" t="s">
        <v>883</v>
      </c>
      <c r="R34" s="140" t="s">
        <v>908</v>
      </c>
      <c r="S34" s="140" t="s">
        <v>1918</v>
      </c>
      <c r="T34" s="140" t="s">
        <v>1919</v>
      </c>
      <c r="U34" s="140" t="s">
        <v>1920</v>
      </c>
      <c r="V34" s="140" t="s">
        <v>1921</v>
      </c>
      <c r="AA34" s="71">
        <f>IF(OR(J34="Fail",ISBLANK(J34)),INDEX('Issue Code Table'!C:C,MATCH(N:N,'Issue Code Table'!A:A,0)),IF(M34="Critical",6,IF(M34="Significant",5,IF(M34="Moderate",3,2))))</f>
        <v>4</v>
      </c>
    </row>
    <row r="35" spans="1:27" ht="111.65" customHeight="1" x14ac:dyDescent="0.25">
      <c r="A35" s="180" t="s">
        <v>1922</v>
      </c>
      <c r="B35" s="110" t="s">
        <v>326</v>
      </c>
      <c r="C35" s="158" t="s">
        <v>327</v>
      </c>
      <c r="D35" s="140" t="s">
        <v>553</v>
      </c>
      <c r="E35" s="110" t="s">
        <v>1923</v>
      </c>
      <c r="F35" s="129" t="s">
        <v>1924</v>
      </c>
      <c r="G35" s="129" t="s">
        <v>1925</v>
      </c>
      <c r="H35" s="140" t="s">
        <v>1926</v>
      </c>
      <c r="I35" s="125"/>
      <c r="J35" s="126"/>
      <c r="K35" s="140" t="s">
        <v>1927</v>
      </c>
      <c r="L35" s="124"/>
      <c r="M35" s="124" t="s">
        <v>213</v>
      </c>
      <c r="N35" s="136" t="s">
        <v>1928</v>
      </c>
      <c r="O35" s="139" t="s">
        <v>1929</v>
      </c>
      <c r="P35" s="147"/>
      <c r="Q35" s="140" t="s">
        <v>883</v>
      </c>
      <c r="R35" s="140" t="s">
        <v>919</v>
      </c>
      <c r="S35" s="140" t="s">
        <v>1930</v>
      </c>
      <c r="T35" s="140" t="s">
        <v>1931</v>
      </c>
      <c r="U35" s="140" t="s">
        <v>1932</v>
      </c>
      <c r="V35" s="163" t="s">
        <v>1933</v>
      </c>
      <c r="AA35" s="71">
        <f>IF(OR(J35="Fail",ISBLANK(J35)),INDEX('Issue Code Table'!C:C,MATCH(N:N,'Issue Code Table'!A:A,0)),IF(M35="Critical",6,IF(M35="Significant",5,IF(M35="Moderate",3,2))))</f>
        <v>5</v>
      </c>
    </row>
    <row r="36" spans="1:27" ht="111.65" customHeight="1" x14ac:dyDescent="0.25">
      <c r="A36" s="180" t="s">
        <v>1934</v>
      </c>
      <c r="B36" s="110" t="s">
        <v>207</v>
      </c>
      <c r="C36" s="158" t="s">
        <v>208</v>
      </c>
      <c r="D36" s="140" t="s">
        <v>553</v>
      </c>
      <c r="E36" s="110" t="s">
        <v>1935</v>
      </c>
      <c r="F36" s="129" t="s">
        <v>1936</v>
      </c>
      <c r="G36" s="129" t="s">
        <v>1937</v>
      </c>
      <c r="H36" s="140" t="s">
        <v>1938</v>
      </c>
      <c r="I36" s="125"/>
      <c r="J36" s="126"/>
      <c r="K36" s="140" t="s">
        <v>1939</v>
      </c>
      <c r="L36" s="124"/>
      <c r="M36" s="124" t="s">
        <v>213</v>
      </c>
      <c r="N36" s="136" t="s">
        <v>1940</v>
      </c>
      <c r="O36" s="139" t="s">
        <v>1941</v>
      </c>
      <c r="P36" s="147"/>
      <c r="Q36" s="140" t="s">
        <v>883</v>
      </c>
      <c r="R36" s="140" t="s">
        <v>1942</v>
      </c>
      <c r="S36" s="140" t="s">
        <v>1943</v>
      </c>
      <c r="T36" s="140" t="s">
        <v>1944</v>
      </c>
      <c r="U36" s="140" t="s">
        <v>1945</v>
      </c>
      <c r="V36" s="140" t="s">
        <v>1946</v>
      </c>
      <c r="AA36" s="71">
        <f>IF(OR(J36="Fail",ISBLANK(J36)),INDEX('Issue Code Table'!C:C,MATCH(N:N,'Issue Code Table'!A:A,0)),IF(M36="Critical",6,IF(M36="Significant",5,IF(M36="Moderate",3,2))))</f>
        <v>5</v>
      </c>
    </row>
    <row r="37" spans="1:27" ht="111.65" customHeight="1" x14ac:dyDescent="0.25">
      <c r="A37" s="180" t="s">
        <v>1947</v>
      </c>
      <c r="B37" s="110" t="s">
        <v>207</v>
      </c>
      <c r="C37" s="158" t="s">
        <v>208</v>
      </c>
      <c r="D37" s="140" t="s">
        <v>553</v>
      </c>
      <c r="E37" s="110" t="s">
        <v>1948</v>
      </c>
      <c r="F37" s="129" t="s">
        <v>1949</v>
      </c>
      <c r="G37" s="129" t="s">
        <v>1950</v>
      </c>
      <c r="H37" s="140" t="s">
        <v>1951</v>
      </c>
      <c r="I37" s="125"/>
      <c r="J37" s="126"/>
      <c r="K37" s="140" t="s">
        <v>1952</v>
      </c>
      <c r="L37" s="124"/>
      <c r="M37" s="124" t="s">
        <v>213</v>
      </c>
      <c r="N37" s="136" t="s">
        <v>1054</v>
      </c>
      <c r="O37" s="139" t="s">
        <v>1055</v>
      </c>
      <c r="P37" s="147"/>
      <c r="Q37" s="140" t="s">
        <v>883</v>
      </c>
      <c r="R37" s="140" t="s">
        <v>1953</v>
      </c>
      <c r="S37" s="140" t="s">
        <v>1954</v>
      </c>
      <c r="T37" s="140" t="s">
        <v>1955</v>
      </c>
      <c r="U37" s="140" t="s">
        <v>1956</v>
      </c>
      <c r="V37" s="140" t="s">
        <v>1957</v>
      </c>
      <c r="AA37" s="71">
        <f>IF(OR(J37="Fail",ISBLANK(J37)),INDEX('Issue Code Table'!C:C,MATCH(N:N,'Issue Code Table'!A:A,0)),IF(M37="Critical",6,IF(M37="Significant",5,IF(M37="Moderate",3,2))))</f>
        <v>5</v>
      </c>
    </row>
    <row r="38" spans="1:27" ht="111.65" customHeight="1" x14ac:dyDescent="0.25">
      <c r="A38" s="180" t="s">
        <v>1958</v>
      </c>
      <c r="B38" s="159" t="s">
        <v>529</v>
      </c>
      <c r="C38" s="160" t="s">
        <v>1890</v>
      </c>
      <c r="D38" s="140" t="s">
        <v>553</v>
      </c>
      <c r="E38" s="110" t="s">
        <v>1959</v>
      </c>
      <c r="F38" s="129" t="s">
        <v>1960</v>
      </c>
      <c r="G38" s="129" t="s">
        <v>1961</v>
      </c>
      <c r="H38" s="140" t="s">
        <v>1962</v>
      </c>
      <c r="I38" s="125"/>
      <c r="J38" s="126"/>
      <c r="K38" s="140" t="s">
        <v>1963</v>
      </c>
      <c r="L38" s="124"/>
      <c r="M38" s="124" t="s">
        <v>213</v>
      </c>
      <c r="N38" s="136" t="s">
        <v>771</v>
      </c>
      <c r="O38" s="139" t="s">
        <v>772</v>
      </c>
      <c r="P38" s="147"/>
      <c r="Q38" s="140" t="s">
        <v>883</v>
      </c>
      <c r="R38" s="140" t="s">
        <v>1964</v>
      </c>
      <c r="S38" s="140" t="s">
        <v>1965</v>
      </c>
      <c r="T38" s="140" t="s">
        <v>1966</v>
      </c>
      <c r="U38" s="140" t="s">
        <v>1967</v>
      </c>
      <c r="V38" s="140" t="s">
        <v>1968</v>
      </c>
      <c r="AA38" s="71">
        <f>IF(OR(J38="Fail",ISBLANK(J38)),INDEX('Issue Code Table'!C:C,MATCH(N:N,'Issue Code Table'!A:A,0)),IF(M38="Critical",6,IF(M38="Significant",5,IF(M38="Moderate",3,2))))</f>
        <v>6</v>
      </c>
    </row>
    <row r="39" spans="1:27" ht="111.65" customHeight="1" x14ac:dyDescent="0.25">
      <c r="A39" s="180" t="s">
        <v>1969</v>
      </c>
      <c r="B39" s="159" t="s">
        <v>1970</v>
      </c>
      <c r="C39" s="158" t="s">
        <v>1971</v>
      </c>
      <c r="D39" s="140" t="s">
        <v>553</v>
      </c>
      <c r="E39" s="110" t="s">
        <v>1972</v>
      </c>
      <c r="F39" s="129" t="s">
        <v>1973</v>
      </c>
      <c r="G39" s="129" t="s">
        <v>1974</v>
      </c>
      <c r="H39" s="140" t="s">
        <v>1975</v>
      </c>
      <c r="I39" s="124"/>
      <c r="J39" s="126"/>
      <c r="K39" s="140" t="s">
        <v>1976</v>
      </c>
      <c r="L39" s="124"/>
      <c r="M39" s="124" t="s">
        <v>213</v>
      </c>
      <c r="N39" s="136" t="s">
        <v>1054</v>
      </c>
      <c r="O39" s="139" t="s">
        <v>1055</v>
      </c>
      <c r="P39" s="147"/>
      <c r="Q39" s="140" t="s">
        <v>883</v>
      </c>
      <c r="R39" s="140" t="s">
        <v>1977</v>
      </c>
      <c r="S39" s="140" t="s">
        <v>1978</v>
      </c>
      <c r="T39" s="140" t="s">
        <v>1979</v>
      </c>
      <c r="U39" s="140" t="s">
        <v>1980</v>
      </c>
      <c r="V39" s="140" t="s">
        <v>1981</v>
      </c>
      <c r="AA39" s="71">
        <f>IF(OR(J39="Fail",ISBLANK(J39)),INDEX('Issue Code Table'!C:C,MATCH(N:N,'Issue Code Table'!A:A,0)),IF(M39="Critical",6,IF(M39="Significant",5,IF(M39="Moderate",3,2))))</f>
        <v>5</v>
      </c>
    </row>
    <row r="40" spans="1:27" ht="111.65" customHeight="1" x14ac:dyDescent="0.25">
      <c r="A40" s="180" t="s">
        <v>1982</v>
      </c>
      <c r="B40" s="159" t="s">
        <v>529</v>
      </c>
      <c r="C40" s="160" t="s">
        <v>1890</v>
      </c>
      <c r="D40" s="140" t="s">
        <v>553</v>
      </c>
      <c r="E40" s="110" t="s">
        <v>1983</v>
      </c>
      <c r="F40" s="129" t="s">
        <v>1984</v>
      </c>
      <c r="G40" s="129" t="s">
        <v>1985</v>
      </c>
      <c r="H40" s="140" t="s">
        <v>1986</v>
      </c>
      <c r="I40" s="125"/>
      <c r="J40" s="126"/>
      <c r="K40" s="140" t="s">
        <v>1987</v>
      </c>
      <c r="L40" s="125"/>
      <c r="M40" s="124" t="s">
        <v>213</v>
      </c>
      <c r="N40" s="136" t="s">
        <v>771</v>
      </c>
      <c r="O40" s="139" t="s">
        <v>772</v>
      </c>
      <c r="P40" s="147"/>
      <c r="Q40" s="140" t="s">
        <v>883</v>
      </c>
      <c r="R40" s="140" t="s">
        <v>1988</v>
      </c>
      <c r="S40" s="140" t="s">
        <v>1989</v>
      </c>
      <c r="T40" s="140" t="s">
        <v>1990</v>
      </c>
      <c r="U40" s="140" t="s">
        <v>1991</v>
      </c>
      <c r="V40" s="140" t="s">
        <v>1992</v>
      </c>
      <c r="AA40" s="71">
        <f>IF(OR(J40="Fail",ISBLANK(J40)),INDEX('Issue Code Table'!C:C,MATCH(N:N,'Issue Code Table'!A:A,0)),IF(M40="Critical",6,IF(M40="Significant",5,IF(M40="Moderate",3,2))))</f>
        <v>6</v>
      </c>
    </row>
    <row r="41" spans="1:27" ht="111.65" customHeight="1" x14ac:dyDescent="0.25">
      <c r="A41" s="180" t="s">
        <v>1993</v>
      </c>
      <c r="B41" s="159" t="s">
        <v>1994</v>
      </c>
      <c r="C41" s="160" t="s">
        <v>1995</v>
      </c>
      <c r="D41" s="140" t="s">
        <v>553</v>
      </c>
      <c r="E41" s="110" t="s">
        <v>1996</v>
      </c>
      <c r="F41" s="129" t="s">
        <v>1997</v>
      </c>
      <c r="G41" s="129" t="s">
        <v>1998</v>
      </c>
      <c r="H41" s="140" t="s">
        <v>1999</v>
      </c>
      <c r="I41" s="125"/>
      <c r="J41" s="126"/>
      <c r="K41" s="140" t="s">
        <v>2000</v>
      </c>
      <c r="L41" s="125"/>
      <c r="M41" s="124" t="s">
        <v>213</v>
      </c>
      <c r="N41" s="136" t="s">
        <v>881</v>
      </c>
      <c r="O41" s="139" t="s">
        <v>2001</v>
      </c>
      <c r="P41" s="147"/>
      <c r="Q41" s="140" t="s">
        <v>931</v>
      </c>
      <c r="R41" s="140" t="s">
        <v>2002</v>
      </c>
      <c r="S41" s="140" t="s">
        <v>2003</v>
      </c>
      <c r="T41" s="140" t="s">
        <v>2004</v>
      </c>
      <c r="U41" s="140" t="s">
        <v>2005</v>
      </c>
      <c r="V41" s="140" t="s">
        <v>2006</v>
      </c>
      <c r="AA41" s="71">
        <f>IF(OR(J41="Fail",ISBLANK(J41)),INDEX('Issue Code Table'!C:C,MATCH(N:N,'Issue Code Table'!A:A,0)),IF(M41="Critical",6,IF(M41="Significant",5,IF(M41="Moderate",3,2))))</f>
        <v>6</v>
      </c>
    </row>
    <row r="42" spans="1:27" ht="111.65" customHeight="1" x14ac:dyDescent="0.25">
      <c r="A42" s="180" t="s">
        <v>2007</v>
      </c>
      <c r="B42" s="110" t="s">
        <v>207</v>
      </c>
      <c r="C42" s="158" t="s">
        <v>208</v>
      </c>
      <c r="D42" s="140" t="s">
        <v>553</v>
      </c>
      <c r="E42" s="110" t="s">
        <v>2008</v>
      </c>
      <c r="F42" s="129" t="s">
        <v>2009</v>
      </c>
      <c r="G42" s="129" t="s">
        <v>2010</v>
      </c>
      <c r="H42" s="140" t="s">
        <v>2011</v>
      </c>
      <c r="I42" s="125"/>
      <c r="J42" s="126"/>
      <c r="K42" s="140" t="s">
        <v>2012</v>
      </c>
      <c r="L42" s="123"/>
      <c r="M42" s="124" t="s">
        <v>213</v>
      </c>
      <c r="N42" s="136" t="s">
        <v>1041</v>
      </c>
      <c r="O42" s="139" t="s">
        <v>1042</v>
      </c>
      <c r="P42" s="147"/>
      <c r="Q42" s="140" t="s">
        <v>931</v>
      </c>
      <c r="R42" s="140" t="s">
        <v>2013</v>
      </c>
      <c r="S42" s="140" t="s">
        <v>2014</v>
      </c>
      <c r="T42" s="140" t="s">
        <v>2015</v>
      </c>
      <c r="U42" s="140" t="s">
        <v>2016</v>
      </c>
      <c r="V42" s="140" t="s">
        <v>2017</v>
      </c>
      <c r="AA42" s="71">
        <f>IF(OR(J42="Fail",ISBLANK(J42)),INDEX('Issue Code Table'!C:C,MATCH(N:N,'Issue Code Table'!A:A,0)),IF(M42="Critical",6,IF(M42="Significant",5,IF(M42="Moderate",3,2))))</f>
        <v>5</v>
      </c>
    </row>
    <row r="43" spans="1:27" ht="111.65" customHeight="1" x14ac:dyDescent="0.25">
      <c r="A43" s="180" t="s">
        <v>2018</v>
      </c>
      <c r="B43" s="110" t="s">
        <v>326</v>
      </c>
      <c r="C43" s="158" t="s">
        <v>327</v>
      </c>
      <c r="D43" s="140" t="s">
        <v>553</v>
      </c>
      <c r="E43" s="110" t="s">
        <v>2019</v>
      </c>
      <c r="F43" s="129" t="s">
        <v>2020</v>
      </c>
      <c r="G43" s="129" t="s">
        <v>2021</v>
      </c>
      <c r="H43" s="140" t="s">
        <v>2022</v>
      </c>
      <c r="I43" s="125"/>
      <c r="J43" s="126"/>
      <c r="K43" s="140" t="s">
        <v>2022</v>
      </c>
      <c r="L43" s="123"/>
      <c r="M43" s="124" t="s">
        <v>213</v>
      </c>
      <c r="N43" s="136" t="s">
        <v>1078</v>
      </c>
      <c r="O43" s="139" t="s">
        <v>2023</v>
      </c>
      <c r="P43" s="147"/>
      <c r="Q43" s="140" t="s">
        <v>931</v>
      </c>
      <c r="R43" s="140" t="s">
        <v>2024</v>
      </c>
      <c r="S43" s="140" t="s">
        <v>2025</v>
      </c>
      <c r="T43" s="140" t="s">
        <v>2026</v>
      </c>
      <c r="U43" s="140" t="s">
        <v>2027</v>
      </c>
      <c r="V43" s="140" t="s">
        <v>2028</v>
      </c>
      <c r="AA43" s="71">
        <f>IF(OR(J43="Fail",ISBLANK(J43)),INDEX('Issue Code Table'!C:C,MATCH(N:N,'Issue Code Table'!A:A,0)),IF(M43="Critical",6,IF(M43="Significant",5,IF(M43="Moderate",3,2))))</f>
        <v>5</v>
      </c>
    </row>
    <row r="44" spans="1:27" ht="111.65" customHeight="1" x14ac:dyDescent="0.25">
      <c r="A44" s="180" t="s">
        <v>2029</v>
      </c>
      <c r="B44" s="179" t="s">
        <v>541</v>
      </c>
      <c r="C44" s="160" t="s">
        <v>1836</v>
      </c>
      <c r="D44" s="140" t="s">
        <v>553</v>
      </c>
      <c r="E44" s="110" t="s">
        <v>2030</v>
      </c>
      <c r="F44" s="129" t="s">
        <v>2031</v>
      </c>
      <c r="G44" s="129" t="s">
        <v>2032</v>
      </c>
      <c r="H44" s="140" t="s">
        <v>2033</v>
      </c>
      <c r="I44" s="125"/>
      <c r="J44" s="126"/>
      <c r="K44" s="140" t="s">
        <v>2034</v>
      </c>
      <c r="L44" s="123"/>
      <c r="M44" s="124" t="s">
        <v>213</v>
      </c>
      <c r="N44" s="136" t="s">
        <v>2035</v>
      </c>
      <c r="O44" s="139" t="s">
        <v>2036</v>
      </c>
      <c r="P44" s="147"/>
      <c r="Q44" s="140" t="s">
        <v>931</v>
      </c>
      <c r="R44" s="140" t="s">
        <v>2037</v>
      </c>
      <c r="S44" s="140" t="s">
        <v>2038</v>
      </c>
      <c r="T44" s="140" t="s">
        <v>2039</v>
      </c>
      <c r="U44" s="140" t="s">
        <v>2040</v>
      </c>
      <c r="V44" s="140" t="s">
        <v>2041</v>
      </c>
      <c r="AA44" s="71">
        <f>IF(OR(J44="Fail",ISBLANK(J44)),INDEX('Issue Code Table'!C:C,MATCH(N:N,'Issue Code Table'!A:A,0)),IF(M44="Critical",6,IF(M44="Significant",5,IF(M44="Moderate",3,2))))</f>
        <v>6</v>
      </c>
    </row>
    <row r="45" spans="1:27" ht="111.65" customHeight="1" x14ac:dyDescent="0.25">
      <c r="A45" s="180" t="s">
        <v>2042</v>
      </c>
      <c r="B45" s="110" t="s">
        <v>490</v>
      </c>
      <c r="C45" s="158" t="s">
        <v>491</v>
      </c>
      <c r="D45" s="140" t="s">
        <v>553</v>
      </c>
      <c r="E45" s="110" t="s">
        <v>2043</v>
      </c>
      <c r="F45" s="129" t="s">
        <v>2044</v>
      </c>
      <c r="G45" s="129" t="s">
        <v>2045</v>
      </c>
      <c r="H45" s="140" t="s">
        <v>2046</v>
      </c>
      <c r="I45" s="125"/>
      <c r="J45" s="126"/>
      <c r="K45" s="140" t="s">
        <v>2047</v>
      </c>
      <c r="L45" s="123"/>
      <c r="M45" s="124" t="s">
        <v>416</v>
      </c>
      <c r="N45" s="128" t="s">
        <v>496</v>
      </c>
      <c r="O45" s="129" t="s">
        <v>497</v>
      </c>
      <c r="P45" s="147"/>
      <c r="Q45" s="140" t="s">
        <v>931</v>
      </c>
      <c r="R45" s="140" t="s">
        <v>2048</v>
      </c>
      <c r="S45" s="140" t="s">
        <v>2049</v>
      </c>
      <c r="T45" s="140" t="s">
        <v>2050</v>
      </c>
      <c r="U45" s="140" t="s">
        <v>2051</v>
      </c>
      <c r="V45" s="140"/>
      <c r="AA45" s="71">
        <f>IF(OR(J45="Fail",ISBLANK(J45)),INDEX('Issue Code Table'!C:C,MATCH(N:N,'Issue Code Table'!A:A,0)),IF(M45="Critical",6,IF(M45="Significant",5,IF(M45="Moderate",3,2))))</f>
        <v>2</v>
      </c>
    </row>
    <row r="46" spans="1:27" ht="111.65" customHeight="1" x14ac:dyDescent="0.25">
      <c r="A46" s="180" t="s">
        <v>2052</v>
      </c>
      <c r="B46" s="159" t="s">
        <v>1848</v>
      </c>
      <c r="C46" s="158" t="s">
        <v>1849</v>
      </c>
      <c r="D46" s="140" t="s">
        <v>553</v>
      </c>
      <c r="E46" s="110" t="s">
        <v>2053</v>
      </c>
      <c r="F46" s="129" t="s">
        <v>2054</v>
      </c>
      <c r="G46" s="129" t="s">
        <v>2055</v>
      </c>
      <c r="H46" s="140" t="s">
        <v>2056</v>
      </c>
      <c r="I46" s="125"/>
      <c r="J46" s="126"/>
      <c r="K46" s="140" t="s">
        <v>2057</v>
      </c>
      <c r="L46" s="123"/>
      <c r="M46" s="124" t="s">
        <v>202</v>
      </c>
      <c r="N46" s="136" t="s">
        <v>1367</v>
      </c>
      <c r="O46" s="139" t="s">
        <v>2058</v>
      </c>
      <c r="P46" s="147"/>
      <c r="Q46" s="140" t="s">
        <v>942</v>
      </c>
      <c r="R46" s="140" t="s">
        <v>2059</v>
      </c>
      <c r="S46" s="140" t="s">
        <v>2060</v>
      </c>
      <c r="T46" s="140" t="s">
        <v>2061</v>
      </c>
      <c r="U46" s="140" t="s">
        <v>2062</v>
      </c>
      <c r="V46" s="140"/>
      <c r="AA46" s="71">
        <f>IF(OR(J46="Fail",ISBLANK(J46)),INDEX('Issue Code Table'!C:C,MATCH(N:N,'Issue Code Table'!A:A,0)),IF(M46="Critical",6,IF(M46="Significant",5,IF(M46="Moderate",3,2))))</f>
        <v>3</v>
      </c>
    </row>
    <row r="47" spans="1:27" ht="111.65" customHeight="1" x14ac:dyDescent="0.25">
      <c r="A47" s="180" t="s">
        <v>2063</v>
      </c>
      <c r="B47" s="159" t="s">
        <v>529</v>
      </c>
      <c r="C47" s="160" t="s">
        <v>1890</v>
      </c>
      <c r="D47" s="140" t="s">
        <v>553</v>
      </c>
      <c r="E47" s="110" t="s">
        <v>2064</v>
      </c>
      <c r="F47" s="129" t="s">
        <v>2065</v>
      </c>
      <c r="G47" s="129" t="s">
        <v>2066</v>
      </c>
      <c r="H47" s="140" t="s">
        <v>2067</v>
      </c>
      <c r="I47" s="125"/>
      <c r="J47" s="126"/>
      <c r="K47" s="140" t="s">
        <v>2068</v>
      </c>
      <c r="L47" s="125"/>
      <c r="M47" s="124" t="s">
        <v>213</v>
      </c>
      <c r="N47" s="136" t="s">
        <v>771</v>
      </c>
      <c r="O47" s="139" t="s">
        <v>772</v>
      </c>
      <c r="P47" s="147"/>
      <c r="Q47" s="140" t="s">
        <v>953</v>
      </c>
      <c r="R47" s="140" t="s">
        <v>2069</v>
      </c>
      <c r="S47" s="140" t="s">
        <v>2070</v>
      </c>
      <c r="T47" s="140" t="s">
        <v>2071</v>
      </c>
      <c r="U47" s="140" t="s">
        <v>2072</v>
      </c>
      <c r="V47" s="140" t="s">
        <v>2073</v>
      </c>
      <c r="AA47" s="71">
        <f>IF(OR(J47="Fail",ISBLANK(J47)),INDEX('Issue Code Table'!C:C,MATCH(N:N,'Issue Code Table'!A:A,0)),IF(M47="Critical",6,IF(M47="Significant",5,IF(M47="Moderate",3,2))))</f>
        <v>6</v>
      </c>
    </row>
    <row r="48" spans="1:27" ht="111.65" customHeight="1" x14ac:dyDescent="0.25">
      <c r="A48" s="180" t="s">
        <v>2074</v>
      </c>
      <c r="B48" s="110" t="s">
        <v>471</v>
      </c>
      <c r="C48" s="158" t="s">
        <v>1461</v>
      </c>
      <c r="D48" s="140" t="s">
        <v>553</v>
      </c>
      <c r="E48" s="110" t="s">
        <v>2075</v>
      </c>
      <c r="F48" s="129" t="s">
        <v>2076</v>
      </c>
      <c r="G48" s="129" t="s">
        <v>2077</v>
      </c>
      <c r="H48" s="140" t="s">
        <v>2078</v>
      </c>
      <c r="I48" s="125"/>
      <c r="J48" s="126"/>
      <c r="K48" s="140" t="s">
        <v>2079</v>
      </c>
      <c r="L48" s="123"/>
      <c r="M48" s="124" t="s">
        <v>213</v>
      </c>
      <c r="N48" s="136" t="s">
        <v>895</v>
      </c>
      <c r="O48" s="139" t="s">
        <v>896</v>
      </c>
      <c r="P48" s="147"/>
      <c r="Q48" s="140" t="s">
        <v>953</v>
      </c>
      <c r="R48" s="140" t="s">
        <v>2080</v>
      </c>
      <c r="S48" s="140" t="s">
        <v>2081</v>
      </c>
      <c r="T48" s="140" t="s">
        <v>2082</v>
      </c>
      <c r="U48" s="140" t="s">
        <v>2083</v>
      </c>
      <c r="V48" s="140" t="s">
        <v>2084</v>
      </c>
      <c r="AA48" s="71">
        <f>IF(OR(J48="Fail",ISBLANK(J48)),INDEX('Issue Code Table'!C:C,MATCH(N:N,'Issue Code Table'!A:A,0)),IF(M48="Critical",6,IF(M48="Significant",5,IF(M48="Moderate",3,2))))</f>
        <v>5</v>
      </c>
    </row>
    <row r="49" spans="1:27" ht="111.65" customHeight="1" x14ac:dyDescent="0.25">
      <c r="A49" s="180" t="s">
        <v>2085</v>
      </c>
      <c r="B49" s="110" t="s">
        <v>471</v>
      </c>
      <c r="C49" s="158" t="s">
        <v>1461</v>
      </c>
      <c r="D49" s="140" t="s">
        <v>553</v>
      </c>
      <c r="E49" s="110" t="s">
        <v>2086</v>
      </c>
      <c r="F49" s="129" t="s">
        <v>2087</v>
      </c>
      <c r="G49" s="129" t="s">
        <v>2088</v>
      </c>
      <c r="H49" s="140" t="s">
        <v>2089</v>
      </c>
      <c r="I49" s="125"/>
      <c r="J49" s="126"/>
      <c r="K49" s="140" t="s">
        <v>2090</v>
      </c>
      <c r="L49" s="123"/>
      <c r="M49" s="124" t="s">
        <v>213</v>
      </c>
      <c r="N49" s="136" t="s">
        <v>895</v>
      </c>
      <c r="O49" s="139" t="s">
        <v>896</v>
      </c>
      <c r="P49" s="147"/>
      <c r="Q49" s="140" t="s">
        <v>953</v>
      </c>
      <c r="R49" s="140" t="s">
        <v>2091</v>
      </c>
      <c r="S49" s="140" t="s">
        <v>2092</v>
      </c>
      <c r="T49" s="140" t="s">
        <v>2093</v>
      </c>
      <c r="U49" s="140" t="s">
        <v>2094</v>
      </c>
      <c r="V49" s="140" t="s">
        <v>2095</v>
      </c>
      <c r="AA49" s="71">
        <f>IF(OR(J49="Fail",ISBLANK(J49)),INDEX('Issue Code Table'!C:C,MATCH(N:N,'Issue Code Table'!A:A,0)),IF(M49="Critical",6,IF(M49="Significant",5,IF(M49="Moderate",3,2))))</f>
        <v>5</v>
      </c>
    </row>
    <row r="50" spans="1:27" ht="111.65" customHeight="1" x14ac:dyDescent="0.25">
      <c r="A50" s="180" t="s">
        <v>2096</v>
      </c>
      <c r="B50" s="110" t="s">
        <v>471</v>
      </c>
      <c r="C50" s="158" t="s">
        <v>1461</v>
      </c>
      <c r="D50" s="140" t="s">
        <v>553</v>
      </c>
      <c r="E50" s="110" t="s">
        <v>2097</v>
      </c>
      <c r="F50" s="129" t="s">
        <v>2098</v>
      </c>
      <c r="G50" s="129" t="s">
        <v>2099</v>
      </c>
      <c r="H50" s="140" t="s">
        <v>2100</v>
      </c>
      <c r="I50" s="125"/>
      <c r="J50" s="126"/>
      <c r="K50" s="140" t="s">
        <v>2101</v>
      </c>
      <c r="L50" s="123"/>
      <c r="M50" s="124" t="s">
        <v>213</v>
      </c>
      <c r="N50" s="136" t="s">
        <v>895</v>
      </c>
      <c r="O50" s="139" t="s">
        <v>896</v>
      </c>
      <c r="P50" s="147"/>
      <c r="Q50" s="140" t="s">
        <v>953</v>
      </c>
      <c r="R50" s="140" t="s">
        <v>2102</v>
      </c>
      <c r="S50" s="140" t="s">
        <v>2103</v>
      </c>
      <c r="T50" s="140" t="s">
        <v>2104</v>
      </c>
      <c r="U50" s="140" t="s">
        <v>2105</v>
      </c>
      <c r="V50" s="140" t="s">
        <v>2106</v>
      </c>
      <c r="AA50" s="71">
        <f>IF(OR(J50="Fail",ISBLANK(J50)),INDEX('Issue Code Table'!C:C,MATCH(N:N,'Issue Code Table'!A:A,0)),IF(M50="Critical",6,IF(M50="Significant",5,IF(M50="Moderate",3,2))))</f>
        <v>5</v>
      </c>
    </row>
    <row r="51" spans="1:27" ht="111.65" customHeight="1" x14ac:dyDescent="0.25">
      <c r="A51" s="180" t="s">
        <v>2107</v>
      </c>
      <c r="B51" s="110" t="s">
        <v>471</v>
      </c>
      <c r="C51" s="158" t="s">
        <v>1461</v>
      </c>
      <c r="D51" s="140" t="s">
        <v>553</v>
      </c>
      <c r="E51" s="110" t="s">
        <v>2108</v>
      </c>
      <c r="F51" s="129" t="s">
        <v>2109</v>
      </c>
      <c r="G51" s="129" t="s">
        <v>2110</v>
      </c>
      <c r="H51" s="140" t="s">
        <v>2111</v>
      </c>
      <c r="I51" s="125"/>
      <c r="J51" s="126"/>
      <c r="K51" s="140" t="s">
        <v>2112</v>
      </c>
      <c r="L51" s="123"/>
      <c r="M51" s="124" t="s">
        <v>213</v>
      </c>
      <c r="N51" s="136" t="s">
        <v>895</v>
      </c>
      <c r="O51" s="139" t="s">
        <v>896</v>
      </c>
      <c r="P51" s="147"/>
      <c r="Q51" s="140" t="s">
        <v>953</v>
      </c>
      <c r="R51" s="140" t="s">
        <v>2113</v>
      </c>
      <c r="S51" s="140" t="s">
        <v>2114</v>
      </c>
      <c r="T51" s="140" t="s">
        <v>2115</v>
      </c>
      <c r="U51" s="140" t="s">
        <v>2116</v>
      </c>
      <c r="V51" s="140" t="s">
        <v>2117</v>
      </c>
      <c r="AA51" s="71">
        <f>IF(OR(J51="Fail",ISBLANK(J51)),INDEX('Issue Code Table'!C:C,MATCH(N:N,'Issue Code Table'!A:A,0)),IF(M51="Critical",6,IF(M51="Significant",5,IF(M51="Moderate",3,2))))</f>
        <v>5</v>
      </c>
    </row>
    <row r="52" spans="1:27" ht="111.65" customHeight="1" x14ac:dyDescent="0.25">
      <c r="A52" s="180" t="s">
        <v>2118</v>
      </c>
      <c r="B52" s="110" t="s">
        <v>490</v>
      </c>
      <c r="C52" s="158" t="s">
        <v>491</v>
      </c>
      <c r="D52" s="140" t="s">
        <v>553</v>
      </c>
      <c r="E52" s="110" t="s">
        <v>2119</v>
      </c>
      <c r="F52" s="129" t="s">
        <v>2120</v>
      </c>
      <c r="G52" s="129" t="s">
        <v>2121</v>
      </c>
      <c r="H52" s="140" t="s">
        <v>2122</v>
      </c>
      <c r="I52" s="125"/>
      <c r="J52" s="126"/>
      <c r="K52" s="140" t="s">
        <v>2123</v>
      </c>
      <c r="L52" s="125"/>
      <c r="M52" s="124" t="s">
        <v>416</v>
      </c>
      <c r="N52" s="128" t="s">
        <v>496</v>
      </c>
      <c r="O52" s="129" t="s">
        <v>497</v>
      </c>
      <c r="P52" s="147"/>
      <c r="Q52" s="140" t="s">
        <v>953</v>
      </c>
      <c r="R52" s="140" t="s">
        <v>2124</v>
      </c>
      <c r="S52" s="140" t="s">
        <v>2125</v>
      </c>
      <c r="T52" s="140" t="s">
        <v>2126</v>
      </c>
      <c r="U52" s="140" t="s">
        <v>2127</v>
      </c>
      <c r="V52" s="140"/>
      <c r="AA52" s="71">
        <f>IF(OR(J52="Fail",ISBLANK(J52)),INDEX('Issue Code Table'!C:C,MATCH(N:N,'Issue Code Table'!A:A,0)),IF(M52="Critical",6,IF(M52="Significant",5,IF(M52="Moderate",3,2))))</f>
        <v>2</v>
      </c>
    </row>
    <row r="53" spans="1:27" ht="111.65" customHeight="1" x14ac:dyDescent="0.25">
      <c r="A53" s="180" t="s">
        <v>2128</v>
      </c>
      <c r="B53" s="138" t="s">
        <v>2129</v>
      </c>
      <c r="C53" s="138" t="s">
        <v>2130</v>
      </c>
      <c r="D53" s="140" t="s">
        <v>553</v>
      </c>
      <c r="E53" s="110" t="s">
        <v>2131</v>
      </c>
      <c r="F53" s="129" t="s">
        <v>2132</v>
      </c>
      <c r="G53" s="129" t="s">
        <v>2133</v>
      </c>
      <c r="H53" s="140" t="s">
        <v>2134</v>
      </c>
      <c r="I53" s="125"/>
      <c r="J53" s="126"/>
      <c r="K53" s="140" t="s">
        <v>2135</v>
      </c>
      <c r="L53" s="125"/>
      <c r="M53" s="124" t="s">
        <v>213</v>
      </c>
      <c r="N53" s="136" t="s">
        <v>1054</v>
      </c>
      <c r="O53" s="139" t="s">
        <v>1055</v>
      </c>
      <c r="P53" s="147"/>
      <c r="Q53" s="140" t="s">
        <v>953</v>
      </c>
      <c r="R53" s="140" t="s">
        <v>2136</v>
      </c>
      <c r="S53" s="140" t="s">
        <v>2137</v>
      </c>
      <c r="T53" s="140" t="s">
        <v>2138</v>
      </c>
      <c r="U53" s="140" t="s">
        <v>2139</v>
      </c>
      <c r="V53" s="140" t="s">
        <v>2140</v>
      </c>
      <c r="AA53" s="71">
        <f>IF(OR(J53="Fail",ISBLANK(J53)),INDEX('Issue Code Table'!C:C,MATCH(N:N,'Issue Code Table'!A:A,0)),IF(M53="Critical",6,IF(M53="Significant",5,IF(M53="Moderate",3,2))))</f>
        <v>5</v>
      </c>
    </row>
    <row r="54" spans="1:27" ht="111.65" customHeight="1" x14ac:dyDescent="0.25">
      <c r="A54" s="180" t="s">
        <v>2141</v>
      </c>
      <c r="B54" s="159" t="s">
        <v>529</v>
      </c>
      <c r="C54" s="160" t="s">
        <v>1890</v>
      </c>
      <c r="D54" s="140" t="s">
        <v>553</v>
      </c>
      <c r="E54" s="110" t="s">
        <v>2142</v>
      </c>
      <c r="F54" s="129" t="s">
        <v>2143</v>
      </c>
      <c r="G54" s="129" t="s">
        <v>2144</v>
      </c>
      <c r="H54" s="140" t="s">
        <v>2145</v>
      </c>
      <c r="I54" s="125"/>
      <c r="J54" s="126"/>
      <c r="K54" s="140" t="s">
        <v>2146</v>
      </c>
      <c r="L54" s="125"/>
      <c r="M54" s="124" t="s">
        <v>213</v>
      </c>
      <c r="N54" s="136" t="s">
        <v>771</v>
      </c>
      <c r="O54" s="139" t="s">
        <v>772</v>
      </c>
      <c r="P54" s="147"/>
      <c r="Q54" s="140" t="s">
        <v>953</v>
      </c>
      <c r="R54" s="140" t="s">
        <v>2147</v>
      </c>
      <c r="S54" s="140" t="s">
        <v>2148</v>
      </c>
      <c r="T54" s="140" t="s">
        <v>2149</v>
      </c>
      <c r="U54" s="140" t="s">
        <v>2150</v>
      </c>
      <c r="V54" s="140" t="s">
        <v>2151</v>
      </c>
      <c r="AA54" s="71">
        <f>IF(OR(J54="Fail",ISBLANK(J54)),INDEX('Issue Code Table'!C:C,MATCH(N:N,'Issue Code Table'!A:A,0)),IF(M54="Critical",6,IF(M54="Significant",5,IF(M54="Moderate",3,2))))</f>
        <v>6</v>
      </c>
    </row>
    <row r="55" spans="1:27" ht="111.65" customHeight="1" x14ac:dyDescent="0.25">
      <c r="A55" s="180" t="s">
        <v>2152</v>
      </c>
      <c r="B55" s="159" t="s">
        <v>529</v>
      </c>
      <c r="C55" s="160" t="s">
        <v>1890</v>
      </c>
      <c r="D55" s="140" t="s">
        <v>553</v>
      </c>
      <c r="E55" s="110" t="s">
        <v>2153</v>
      </c>
      <c r="F55" s="129" t="s">
        <v>2154</v>
      </c>
      <c r="G55" s="129" t="s">
        <v>2155</v>
      </c>
      <c r="H55" s="140" t="s">
        <v>2156</v>
      </c>
      <c r="I55" s="125"/>
      <c r="J55" s="126"/>
      <c r="K55" s="140" t="s">
        <v>2157</v>
      </c>
      <c r="L55" s="125"/>
      <c r="M55" s="124" t="s">
        <v>213</v>
      </c>
      <c r="N55" s="136" t="s">
        <v>771</v>
      </c>
      <c r="O55" s="139" t="s">
        <v>772</v>
      </c>
      <c r="P55" s="147"/>
      <c r="Q55" s="140" t="s">
        <v>964</v>
      </c>
      <c r="R55" s="140" t="s">
        <v>2158</v>
      </c>
      <c r="S55" s="140" t="s">
        <v>2159</v>
      </c>
      <c r="T55" s="140" t="s">
        <v>2160</v>
      </c>
      <c r="U55" s="140" t="s">
        <v>2161</v>
      </c>
      <c r="V55" s="140" t="s">
        <v>2162</v>
      </c>
      <c r="AA55" s="71">
        <f>IF(OR(J55="Fail",ISBLANK(J55)),INDEX('Issue Code Table'!C:C,MATCH(N:N,'Issue Code Table'!A:A,0)),IF(M55="Critical",6,IF(M55="Significant",5,IF(M55="Moderate",3,2))))</f>
        <v>6</v>
      </c>
    </row>
    <row r="56" spans="1:27" ht="111.65" customHeight="1" x14ac:dyDescent="0.25">
      <c r="A56" s="180" t="s">
        <v>2163</v>
      </c>
      <c r="B56" s="159" t="s">
        <v>1137</v>
      </c>
      <c r="C56" s="160" t="s">
        <v>1138</v>
      </c>
      <c r="D56" s="140" t="s">
        <v>553</v>
      </c>
      <c r="E56" s="110" t="s">
        <v>2164</v>
      </c>
      <c r="F56" s="129" t="s">
        <v>2165</v>
      </c>
      <c r="G56" s="129" t="s">
        <v>2166</v>
      </c>
      <c r="H56" s="140" t="s">
        <v>2167</v>
      </c>
      <c r="I56" s="125"/>
      <c r="J56" s="126"/>
      <c r="K56" s="140" t="s">
        <v>2168</v>
      </c>
      <c r="L56" s="125"/>
      <c r="M56" s="124" t="s">
        <v>213</v>
      </c>
      <c r="N56" s="136" t="s">
        <v>771</v>
      </c>
      <c r="O56" s="139" t="s">
        <v>772</v>
      </c>
      <c r="P56" s="147"/>
      <c r="Q56" s="140" t="s">
        <v>964</v>
      </c>
      <c r="R56" s="140" t="s">
        <v>2169</v>
      </c>
      <c r="S56" s="140" t="s">
        <v>2170</v>
      </c>
      <c r="T56" s="140" t="s">
        <v>2171</v>
      </c>
      <c r="U56" s="140" t="s">
        <v>2172</v>
      </c>
      <c r="V56" s="140" t="s">
        <v>2173</v>
      </c>
      <c r="AA56" s="71">
        <f>IF(OR(J56="Fail",ISBLANK(J56)),INDEX('Issue Code Table'!C:C,MATCH(N:N,'Issue Code Table'!A:A,0)),IF(M56="Critical",6,IF(M56="Significant",5,IF(M56="Moderate",3,2))))</f>
        <v>6</v>
      </c>
    </row>
    <row r="57" spans="1:27" ht="111.65" customHeight="1" x14ac:dyDescent="0.25">
      <c r="A57" s="180" t="s">
        <v>2174</v>
      </c>
      <c r="B57" s="159" t="s">
        <v>2175</v>
      </c>
      <c r="C57" s="160" t="s">
        <v>2176</v>
      </c>
      <c r="D57" s="140" t="s">
        <v>553</v>
      </c>
      <c r="E57" s="110" t="s">
        <v>2177</v>
      </c>
      <c r="F57" s="129" t="s">
        <v>2178</v>
      </c>
      <c r="G57" s="129" t="s">
        <v>2179</v>
      </c>
      <c r="H57" s="140" t="s">
        <v>2180</v>
      </c>
      <c r="I57" s="125"/>
      <c r="J57" s="126"/>
      <c r="K57" s="140" t="s">
        <v>2181</v>
      </c>
      <c r="L57" s="125"/>
      <c r="M57" s="124" t="s">
        <v>213</v>
      </c>
      <c r="N57" s="136" t="s">
        <v>2182</v>
      </c>
      <c r="O57" s="139" t="s">
        <v>2183</v>
      </c>
      <c r="P57" s="147"/>
      <c r="Q57" s="140" t="s">
        <v>1043</v>
      </c>
      <c r="R57" s="140" t="s">
        <v>1064</v>
      </c>
      <c r="S57" s="140" t="s">
        <v>2184</v>
      </c>
      <c r="T57" s="140" t="s">
        <v>2185</v>
      </c>
      <c r="U57" s="140" t="s">
        <v>2186</v>
      </c>
      <c r="V57" s="140" t="s">
        <v>2187</v>
      </c>
      <c r="AA57" s="71">
        <f>IF(OR(J57="Fail",ISBLANK(J57)),INDEX('Issue Code Table'!C:C,MATCH(N:N,'Issue Code Table'!A:A,0)),IF(M57="Critical",6,IF(M57="Significant",5,IF(M57="Moderate",3,2))))</f>
        <v>6</v>
      </c>
    </row>
    <row r="58" spans="1:27" ht="111.65" customHeight="1" x14ac:dyDescent="0.25">
      <c r="A58" s="180" t="s">
        <v>2188</v>
      </c>
      <c r="B58" s="114" t="s">
        <v>500</v>
      </c>
      <c r="C58" s="160" t="s">
        <v>875</v>
      </c>
      <c r="D58" s="140" t="s">
        <v>553</v>
      </c>
      <c r="E58" s="110" t="s">
        <v>2189</v>
      </c>
      <c r="F58" s="129" t="s">
        <v>2190</v>
      </c>
      <c r="G58" s="129" t="s">
        <v>2191</v>
      </c>
      <c r="H58" s="140" t="s">
        <v>2192</v>
      </c>
      <c r="I58" s="125"/>
      <c r="J58" s="126"/>
      <c r="K58" s="140" t="s">
        <v>2193</v>
      </c>
      <c r="L58" s="125"/>
      <c r="M58" s="124" t="s">
        <v>202</v>
      </c>
      <c r="N58" s="136" t="s">
        <v>2194</v>
      </c>
      <c r="O58" s="139" t="s">
        <v>2195</v>
      </c>
      <c r="P58" s="147"/>
      <c r="Q58" s="140" t="s">
        <v>1044</v>
      </c>
      <c r="R58" s="140" t="s">
        <v>2196</v>
      </c>
      <c r="S58" s="140" t="s">
        <v>2197</v>
      </c>
      <c r="T58" s="140" t="s">
        <v>2198</v>
      </c>
      <c r="U58" s="140" t="s">
        <v>2199</v>
      </c>
      <c r="V58" s="140"/>
      <c r="AA58" s="71">
        <f>IF(OR(J58="Fail",ISBLANK(J58)),INDEX('Issue Code Table'!C:C,MATCH(N:N,'Issue Code Table'!A:A,0)),IF(M58="Critical",6,IF(M58="Significant",5,IF(M58="Moderate",3,2))))</f>
        <v>4</v>
      </c>
    </row>
    <row r="59" spans="1:27" ht="111.65" customHeight="1" x14ac:dyDescent="0.25">
      <c r="A59" s="180" t="s">
        <v>2200</v>
      </c>
      <c r="B59" s="110" t="s">
        <v>481</v>
      </c>
      <c r="C59" s="158" t="s">
        <v>482</v>
      </c>
      <c r="D59" s="140" t="s">
        <v>553</v>
      </c>
      <c r="E59" s="110" t="s">
        <v>2201</v>
      </c>
      <c r="F59" s="129" t="s">
        <v>2202</v>
      </c>
      <c r="G59" s="129" t="s">
        <v>2203</v>
      </c>
      <c r="H59" s="140" t="s">
        <v>2204</v>
      </c>
      <c r="I59" s="125"/>
      <c r="J59" s="126"/>
      <c r="K59" s="140" t="s">
        <v>2205</v>
      </c>
      <c r="L59" s="125"/>
      <c r="M59" s="124" t="s">
        <v>213</v>
      </c>
      <c r="N59" s="136" t="s">
        <v>895</v>
      </c>
      <c r="O59" s="139" t="s">
        <v>896</v>
      </c>
      <c r="P59" s="147"/>
      <c r="Q59" s="140" t="s">
        <v>1044</v>
      </c>
      <c r="R59" s="140" t="s">
        <v>2206</v>
      </c>
      <c r="S59" s="140" t="s">
        <v>2207</v>
      </c>
      <c r="T59" s="140" t="s">
        <v>2208</v>
      </c>
      <c r="U59" s="140" t="s">
        <v>2209</v>
      </c>
      <c r="V59" s="140" t="s">
        <v>2210</v>
      </c>
      <c r="AA59" s="71">
        <f>IF(OR(J59="Fail",ISBLANK(J59)),INDEX('Issue Code Table'!C:C,MATCH(N:N,'Issue Code Table'!A:A,0)),IF(M59="Critical",6,IF(M59="Significant",5,IF(M59="Moderate",3,2))))</f>
        <v>5</v>
      </c>
    </row>
    <row r="60" spans="1:27" ht="111.65" customHeight="1" x14ac:dyDescent="0.25">
      <c r="A60" s="180" t="s">
        <v>2211</v>
      </c>
      <c r="B60" s="159" t="s">
        <v>1994</v>
      </c>
      <c r="C60" s="160" t="s">
        <v>1995</v>
      </c>
      <c r="D60" s="140" t="s">
        <v>553</v>
      </c>
      <c r="E60" s="110" t="s">
        <v>2212</v>
      </c>
      <c r="F60" s="129" t="s">
        <v>2213</v>
      </c>
      <c r="G60" s="129" t="s">
        <v>2214</v>
      </c>
      <c r="H60" s="140" t="s">
        <v>2215</v>
      </c>
      <c r="I60" s="125"/>
      <c r="J60" s="126"/>
      <c r="K60" s="140" t="s">
        <v>2216</v>
      </c>
      <c r="L60" s="125"/>
      <c r="M60" s="124" t="s">
        <v>213</v>
      </c>
      <c r="N60" s="136" t="s">
        <v>895</v>
      </c>
      <c r="O60" s="139" t="s">
        <v>896</v>
      </c>
      <c r="P60" s="147"/>
      <c r="Q60" s="140" t="s">
        <v>1044</v>
      </c>
      <c r="R60" s="140" t="s">
        <v>2217</v>
      </c>
      <c r="S60" s="140" t="s">
        <v>2218</v>
      </c>
      <c r="T60" s="140" t="s">
        <v>2219</v>
      </c>
      <c r="U60" s="140" t="s">
        <v>2220</v>
      </c>
      <c r="V60" s="140" t="s">
        <v>2221</v>
      </c>
      <c r="AA60" s="71">
        <f>IF(OR(J60="Fail",ISBLANK(J60)),INDEX('Issue Code Table'!C:C,MATCH(N:N,'Issue Code Table'!A:A,0)),IF(M60="Critical",6,IF(M60="Significant",5,IF(M60="Moderate",3,2))))</f>
        <v>5</v>
      </c>
    </row>
    <row r="61" spans="1:27" ht="111.65" customHeight="1" x14ac:dyDescent="0.25">
      <c r="A61" s="180" t="s">
        <v>2222</v>
      </c>
      <c r="B61" s="159" t="s">
        <v>1994</v>
      </c>
      <c r="C61" s="160" t="s">
        <v>1995</v>
      </c>
      <c r="D61" s="140" t="s">
        <v>553</v>
      </c>
      <c r="E61" s="110" t="s">
        <v>2223</v>
      </c>
      <c r="F61" s="129" t="s">
        <v>2224</v>
      </c>
      <c r="G61" s="129" t="s">
        <v>2225</v>
      </c>
      <c r="H61" s="140" t="s">
        <v>2226</v>
      </c>
      <c r="I61" s="125"/>
      <c r="J61" s="126"/>
      <c r="K61" s="140" t="s">
        <v>2227</v>
      </c>
      <c r="L61" s="125"/>
      <c r="M61" s="124" t="s">
        <v>213</v>
      </c>
      <c r="N61" s="136" t="s">
        <v>895</v>
      </c>
      <c r="O61" s="139" t="s">
        <v>896</v>
      </c>
      <c r="P61" s="147"/>
      <c r="Q61" s="140" t="s">
        <v>1044</v>
      </c>
      <c r="R61" s="140" t="s">
        <v>2228</v>
      </c>
      <c r="S61" s="140" t="s">
        <v>2229</v>
      </c>
      <c r="T61" s="140" t="s">
        <v>2230</v>
      </c>
      <c r="U61" s="140" t="s">
        <v>2231</v>
      </c>
      <c r="V61" s="140" t="s">
        <v>2232</v>
      </c>
      <c r="AA61" s="71">
        <f>IF(OR(J61="Fail",ISBLANK(J61)),INDEX('Issue Code Table'!C:C,MATCH(N:N,'Issue Code Table'!A:A,0)),IF(M61="Critical",6,IF(M61="Significant",5,IF(M61="Moderate",3,2))))</f>
        <v>5</v>
      </c>
    </row>
    <row r="62" spans="1:27" ht="111.65" customHeight="1" x14ac:dyDescent="0.25">
      <c r="A62" s="180" t="s">
        <v>2233</v>
      </c>
      <c r="B62" s="110" t="s">
        <v>481</v>
      </c>
      <c r="C62" s="158" t="s">
        <v>482</v>
      </c>
      <c r="D62" s="140" t="s">
        <v>553</v>
      </c>
      <c r="E62" s="110" t="s">
        <v>2234</v>
      </c>
      <c r="F62" s="129" t="s">
        <v>2235</v>
      </c>
      <c r="G62" s="129" t="s">
        <v>2236</v>
      </c>
      <c r="H62" s="140" t="s">
        <v>2237</v>
      </c>
      <c r="I62" s="125"/>
      <c r="J62" s="126"/>
      <c r="K62" s="140" t="s">
        <v>2238</v>
      </c>
      <c r="L62" s="125"/>
      <c r="M62" s="124" t="s">
        <v>213</v>
      </c>
      <c r="N62" s="136" t="s">
        <v>895</v>
      </c>
      <c r="O62" s="139" t="s">
        <v>896</v>
      </c>
      <c r="P62" s="147"/>
      <c r="Q62" s="140" t="s">
        <v>1056</v>
      </c>
      <c r="R62" s="140" t="s">
        <v>2239</v>
      </c>
      <c r="S62" s="140" t="s">
        <v>2240</v>
      </c>
      <c r="T62" s="140" t="s">
        <v>2241</v>
      </c>
      <c r="U62" s="140" t="s">
        <v>2242</v>
      </c>
      <c r="V62" s="140" t="s">
        <v>2243</v>
      </c>
      <c r="AA62" s="71">
        <f>IF(OR(J62="Fail",ISBLANK(J62)),INDEX('Issue Code Table'!C:C,MATCH(N:N,'Issue Code Table'!A:A,0)),IF(M62="Critical",6,IF(M62="Significant",5,IF(M62="Moderate",3,2))))</f>
        <v>5</v>
      </c>
    </row>
    <row r="63" spans="1:27" ht="111.65" customHeight="1" x14ac:dyDescent="0.25">
      <c r="A63" s="180" t="s">
        <v>2244</v>
      </c>
      <c r="B63" s="110" t="s">
        <v>481</v>
      </c>
      <c r="C63" s="158" t="s">
        <v>482</v>
      </c>
      <c r="D63" s="140" t="s">
        <v>553</v>
      </c>
      <c r="E63" s="110" t="s">
        <v>2245</v>
      </c>
      <c r="F63" s="129" t="s">
        <v>2246</v>
      </c>
      <c r="G63" s="129" t="s">
        <v>2247</v>
      </c>
      <c r="H63" s="140" t="s">
        <v>2248</v>
      </c>
      <c r="I63" s="125"/>
      <c r="J63" s="126"/>
      <c r="K63" s="140" t="s">
        <v>2249</v>
      </c>
      <c r="L63" s="125"/>
      <c r="M63" s="124" t="s">
        <v>213</v>
      </c>
      <c r="N63" s="136" t="s">
        <v>895</v>
      </c>
      <c r="O63" s="139" t="s">
        <v>896</v>
      </c>
      <c r="P63" s="147"/>
      <c r="Q63" s="140" t="s">
        <v>1056</v>
      </c>
      <c r="R63" s="140" t="s">
        <v>2250</v>
      </c>
      <c r="S63" s="140" t="s">
        <v>2251</v>
      </c>
      <c r="T63" s="140" t="s">
        <v>2252</v>
      </c>
      <c r="U63" s="140" t="s">
        <v>2253</v>
      </c>
      <c r="V63" s="140" t="s">
        <v>2254</v>
      </c>
      <c r="AA63" s="71">
        <f>IF(OR(J63="Fail",ISBLANK(J63)),INDEX('Issue Code Table'!C:C,MATCH(N:N,'Issue Code Table'!A:A,0)),IF(M63="Critical",6,IF(M63="Significant",5,IF(M63="Moderate",3,2))))</f>
        <v>5</v>
      </c>
    </row>
    <row r="64" spans="1:27" ht="111.65" customHeight="1" x14ac:dyDescent="0.25">
      <c r="A64" s="180" t="s">
        <v>2255</v>
      </c>
      <c r="B64" s="110" t="s">
        <v>481</v>
      </c>
      <c r="C64" s="158" t="s">
        <v>482</v>
      </c>
      <c r="D64" s="140" t="s">
        <v>553</v>
      </c>
      <c r="E64" s="110" t="s">
        <v>2256</v>
      </c>
      <c r="F64" s="129" t="s">
        <v>2257</v>
      </c>
      <c r="G64" s="129" t="s">
        <v>2258</v>
      </c>
      <c r="H64" s="140" t="s">
        <v>2259</v>
      </c>
      <c r="I64" s="125"/>
      <c r="J64" s="126"/>
      <c r="K64" s="140" t="s">
        <v>2260</v>
      </c>
      <c r="L64" s="125"/>
      <c r="M64" s="124" t="s">
        <v>213</v>
      </c>
      <c r="N64" s="136" t="s">
        <v>895</v>
      </c>
      <c r="O64" s="139" t="s">
        <v>896</v>
      </c>
      <c r="P64" s="147"/>
      <c r="Q64" s="140" t="s">
        <v>1056</v>
      </c>
      <c r="R64" s="140" t="s">
        <v>2261</v>
      </c>
      <c r="S64" s="140" t="s">
        <v>2262</v>
      </c>
      <c r="T64" s="140" t="s">
        <v>2263</v>
      </c>
      <c r="U64" s="140" t="s">
        <v>2264</v>
      </c>
      <c r="V64" s="140" t="s">
        <v>2265</v>
      </c>
      <c r="AA64" s="71">
        <f>IF(OR(J64="Fail",ISBLANK(J64)),INDEX('Issue Code Table'!C:C,MATCH(N:N,'Issue Code Table'!A:A,0)),IF(M64="Critical",6,IF(M64="Significant",5,IF(M64="Moderate",3,2))))</f>
        <v>5</v>
      </c>
    </row>
    <row r="65" spans="1:27" ht="111.65" customHeight="1" x14ac:dyDescent="0.25">
      <c r="A65" s="180" t="s">
        <v>2266</v>
      </c>
      <c r="B65" s="110" t="s">
        <v>481</v>
      </c>
      <c r="C65" s="158" t="s">
        <v>482</v>
      </c>
      <c r="D65" s="140" t="s">
        <v>553</v>
      </c>
      <c r="E65" s="110" t="s">
        <v>2267</v>
      </c>
      <c r="F65" s="129" t="s">
        <v>2268</v>
      </c>
      <c r="G65" s="129" t="s">
        <v>2269</v>
      </c>
      <c r="H65" s="140" t="s">
        <v>2270</v>
      </c>
      <c r="I65" s="125"/>
      <c r="J65" s="126"/>
      <c r="K65" s="140" t="s">
        <v>2271</v>
      </c>
      <c r="L65" s="125"/>
      <c r="M65" s="124" t="s">
        <v>213</v>
      </c>
      <c r="N65" s="136" t="s">
        <v>895</v>
      </c>
      <c r="O65" s="139" t="s">
        <v>896</v>
      </c>
      <c r="P65" s="147"/>
      <c r="Q65" s="140" t="s">
        <v>1056</v>
      </c>
      <c r="R65" s="140" t="s">
        <v>2272</v>
      </c>
      <c r="S65" s="140" t="s">
        <v>2273</v>
      </c>
      <c r="T65" s="140" t="s">
        <v>2274</v>
      </c>
      <c r="U65" s="140" t="s">
        <v>2275</v>
      </c>
      <c r="V65" s="140" t="s">
        <v>2276</v>
      </c>
      <c r="AA65" s="71">
        <f>IF(OR(J65="Fail",ISBLANK(J65)),INDEX('Issue Code Table'!C:C,MATCH(N:N,'Issue Code Table'!A:A,0)),IF(M65="Critical",6,IF(M65="Significant",5,IF(M65="Moderate",3,2))))</f>
        <v>5</v>
      </c>
    </row>
    <row r="66" spans="1:27" ht="111.65" customHeight="1" x14ac:dyDescent="0.25">
      <c r="A66" s="180" t="s">
        <v>2277</v>
      </c>
      <c r="B66" s="110" t="s">
        <v>481</v>
      </c>
      <c r="C66" s="158" t="s">
        <v>482</v>
      </c>
      <c r="D66" s="140" t="s">
        <v>553</v>
      </c>
      <c r="E66" s="110" t="s">
        <v>2278</v>
      </c>
      <c r="F66" s="129" t="s">
        <v>2279</v>
      </c>
      <c r="G66" s="129" t="s">
        <v>2280</v>
      </c>
      <c r="H66" s="140" t="s">
        <v>2281</v>
      </c>
      <c r="I66" s="125"/>
      <c r="J66" s="126"/>
      <c r="K66" s="140" t="s">
        <v>2282</v>
      </c>
      <c r="L66" s="125"/>
      <c r="M66" s="124" t="s">
        <v>213</v>
      </c>
      <c r="N66" s="136" t="s">
        <v>895</v>
      </c>
      <c r="O66" s="139" t="s">
        <v>896</v>
      </c>
      <c r="P66" s="147"/>
      <c r="Q66" s="140" t="s">
        <v>1056</v>
      </c>
      <c r="R66" s="140" t="s">
        <v>2283</v>
      </c>
      <c r="S66" s="140" t="s">
        <v>2284</v>
      </c>
      <c r="T66" s="140" t="s">
        <v>2285</v>
      </c>
      <c r="U66" s="140" t="s">
        <v>2286</v>
      </c>
      <c r="V66" s="140" t="s">
        <v>2287</v>
      </c>
      <c r="AA66" s="71">
        <f>IF(OR(J66="Fail",ISBLANK(J66)),INDEX('Issue Code Table'!C:C,MATCH(N:N,'Issue Code Table'!A:A,0)),IF(M66="Critical",6,IF(M66="Significant",5,IF(M66="Moderate",3,2))))</f>
        <v>5</v>
      </c>
    </row>
    <row r="67" spans="1:27" ht="111.65" customHeight="1" x14ac:dyDescent="0.25">
      <c r="A67" s="180" t="s">
        <v>2288</v>
      </c>
      <c r="B67" s="110" t="s">
        <v>481</v>
      </c>
      <c r="C67" s="158" t="s">
        <v>482</v>
      </c>
      <c r="D67" s="140" t="s">
        <v>553</v>
      </c>
      <c r="E67" s="110" t="s">
        <v>2289</v>
      </c>
      <c r="F67" s="129" t="s">
        <v>2290</v>
      </c>
      <c r="G67" s="129" t="s">
        <v>2291</v>
      </c>
      <c r="H67" s="140" t="s">
        <v>2292</v>
      </c>
      <c r="I67" s="125"/>
      <c r="J67" s="126"/>
      <c r="K67" s="140" t="s">
        <v>2293</v>
      </c>
      <c r="L67" s="125"/>
      <c r="M67" s="124" t="s">
        <v>213</v>
      </c>
      <c r="N67" s="136" t="s">
        <v>895</v>
      </c>
      <c r="O67" s="139" t="s">
        <v>896</v>
      </c>
      <c r="P67" s="147"/>
      <c r="Q67" s="140" t="s">
        <v>1056</v>
      </c>
      <c r="R67" s="140" t="s">
        <v>2294</v>
      </c>
      <c r="S67" s="140" t="s">
        <v>2295</v>
      </c>
      <c r="T67" s="140" t="s">
        <v>2296</v>
      </c>
      <c r="U67" s="140" t="s">
        <v>2297</v>
      </c>
      <c r="V67" s="140" t="s">
        <v>2298</v>
      </c>
      <c r="AA67" s="71">
        <f>IF(OR(J67="Fail",ISBLANK(J67)),INDEX('Issue Code Table'!C:C,MATCH(N:N,'Issue Code Table'!A:A,0)),IF(M67="Critical",6,IF(M67="Significant",5,IF(M67="Moderate",3,2))))</f>
        <v>5</v>
      </c>
    </row>
    <row r="68" spans="1:27" ht="111.65" customHeight="1" x14ac:dyDescent="0.25">
      <c r="A68" s="180" t="s">
        <v>2299</v>
      </c>
      <c r="B68" s="110" t="s">
        <v>481</v>
      </c>
      <c r="C68" s="158" t="s">
        <v>482</v>
      </c>
      <c r="D68" s="140" t="s">
        <v>553</v>
      </c>
      <c r="E68" s="110" t="s">
        <v>2300</v>
      </c>
      <c r="F68" s="129" t="s">
        <v>2301</v>
      </c>
      <c r="G68" s="129" t="s">
        <v>2302</v>
      </c>
      <c r="H68" s="140" t="s">
        <v>2303</v>
      </c>
      <c r="I68" s="125"/>
      <c r="J68" s="126"/>
      <c r="K68" s="140" t="s">
        <v>2304</v>
      </c>
      <c r="L68" s="125"/>
      <c r="M68" s="124" t="s">
        <v>213</v>
      </c>
      <c r="N68" s="136" t="s">
        <v>895</v>
      </c>
      <c r="O68" s="139" t="s">
        <v>896</v>
      </c>
      <c r="P68" s="147"/>
      <c r="Q68" s="140" t="s">
        <v>1056</v>
      </c>
      <c r="R68" s="140" t="s">
        <v>2305</v>
      </c>
      <c r="S68" s="140" t="s">
        <v>2306</v>
      </c>
      <c r="T68" s="140" t="s">
        <v>2307</v>
      </c>
      <c r="U68" s="140" t="s">
        <v>2308</v>
      </c>
      <c r="V68" s="140" t="s">
        <v>2309</v>
      </c>
      <c r="AA68" s="71">
        <f>IF(OR(J68="Fail",ISBLANK(J68)),INDEX('Issue Code Table'!C:C,MATCH(N:N,'Issue Code Table'!A:A,0)),IF(M68="Critical",6,IF(M68="Significant",5,IF(M68="Moderate",3,2))))</f>
        <v>5</v>
      </c>
    </row>
    <row r="69" spans="1:27" ht="111.65" customHeight="1" x14ac:dyDescent="0.25">
      <c r="A69" s="180" t="s">
        <v>2310</v>
      </c>
      <c r="B69" s="110" t="s">
        <v>481</v>
      </c>
      <c r="C69" s="158" t="s">
        <v>482</v>
      </c>
      <c r="D69" s="140" t="s">
        <v>553</v>
      </c>
      <c r="E69" s="110" t="s">
        <v>2311</v>
      </c>
      <c r="F69" s="129" t="s">
        <v>2312</v>
      </c>
      <c r="G69" s="129" t="s">
        <v>2313</v>
      </c>
      <c r="H69" s="140" t="s">
        <v>2314</v>
      </c>
      <c r="I69" s="125"/>
      <c r="J69" s="126"/>
      <c r="K69" s="140" t="s">
        <v>2315</v>
      </c>
      <c r="L69" s="125"/>
      <c r="M69" s="124" t="s">
        <v>213</v>
      </c>
      <c r="N69" s="136" t="s">
        <v>895</v>
      </c>
      <c r="O69" s="139" t="s">
        <v>896</v>
      </c>
      <c r="P69" s="147"/>
      <c r="Q69" s="140" t="s">
        <v>1056</v>
      </c>
      <c r="R69" s="140" t="s">
        <v>2316</v>
      </c>
      <c r="S69" s="140" t="s">
        <v>2317</v>
      </c>
      <c r="T69" s="140" t="s">
        <v>2318</v>
      </c>
      <c r="U69" s="140" t="s">
        <v>2319</v>
      </c>
      <c r="V69" s="140" t="s">
        <v>2320</v>
      </c>
      <c r="AA69" s="71">
        <f>IF(OR(J69="Fail",ISBLANK(J69)),INDEX('Issue Code Table'!C:C,MATCH(N:N,'Issue Code Table'!A:A,0)),IF(M69="Critical",6,IF(M69="Significant",5,IF(M69="Moderate",3,2))))</f>
        <v>5</v>
      </c>
    </row>
    <row r="70" spans="1:27" ht="111.65" customHeight="1" x14ac:dyDescent="0.25">
      <c r="A70" s="180" t="s">
        <v>2321</v>
      </c>
      <c r="B70" s="110" t="s">
        <v>481</v>
      </c>
      <c r="C70" s="158" t="s">
        <v>482</v>
      </c>
      <c r="D70" s="140" t="s">
        <v>553</v>
      </c>
      <c r="E70" s="110" t="s">
        <v>2322</v>
      </c>
      <c r="F70" s="129" t="s">
        <v>2323</v>
      </c>
      <c r="G70" s="129" t="s">
        <v>2324</v>
      </c>
      <c r="H70" s="140" t="s">
        <v>2325</v>
      </c>
      <c r="I70" s="125"/>
      <c r="J70" s="126"/>
      <c r="K70" s="140" t="s">
        <v>2326</v>
      </c>
      <c r="L70" s="125"/>
      <c r="M70" s="124" t="s">
        <v>213</v>
      </c>
      <c r="N70" s="136" t="s">
        <v>895</v>
      </c>
      <c r="O70" s="139" t="s">
        <v>896</v>
      </c>
      <c r="P70" s="147"/>
      <c r="Q70" s="140" t="s">
        <v>1056</v>
      </c>
      <c r="R70" s="140" t="s">
        <v>2327</v>
      </c>
      <c r="S70" s="140" t="s">
        <v>2328</v>
      </c>
      <c r="T70" s="140" t="s">
        <v>2329</v>
      </c>
      <c r="U70" s="140" t="s">
        <v>2330</v>
      </c>
      <c r="V70" s="140" t="s">
        <v>2331</v>
      </c>
      <c r="AA70" s="71">
        <f>IF(OR(J70="Fail",ISBLANK(J70)),INDEX('Issue Code Table'!C:C,MATCH(N:N,'Issue Code Table'!A:A,0)),IF(M70="Critical",6,IF(M70="Significant",5,IF(M70="Moderate",3,2))))</f>
        <v>5</v>
      </c>
    </row>
    <row r="71" spans="1:27" ht="111.65" customHeight="1" x14ac:dyDescent="0.25">
      <c r="A71" s="180" t="s">
        <v>2332</v>
      </c>
      <c r="B71" s="110" t="s">
        <v>481</v>
      </c>
      <c r="C71" s="158" t="s">
        <v>482</v>
      </c>
      <c r="D71" s="140" t="s">
        <v>553</v>
      </c>
      <c r="E71" s="110" t="s">
        <v>2333</v>
      </c>
      <c r="F71" s="129" t="s">
        <v>2334</v>
      </c>
      <c r="G71" s="129" t="s">
        <v>2335</v>
      </c>
      <c r="H71" s="140" t="s">
        <v>2336</v>
      </c>
      <c r="I71" s="125"/>
      <c r="J71" s="126"/>
      <c r="K71" s="140" t="s">
        <v>2337</v>
      </c>
      <c r="L71" s="125"/>
      <c r="M71" s="124" t="s">
        <v>213</v>
      </c>
      <c r="N71" s="136" t="s">
        <v>895</v>
      </c>
      <c r="O71" s="139" t="s">
        <v>896</v>
      </c>
      <c r="P71" s="147"/>
      <c r="Q71" s="140" t="s">
        <v>1056</v>
      </c>
      <c r="R71" s="140" t="s">
        <v>2338</v>
      </c>
      <c r="S71" s="140" t="s">
        <v>2339</v>
      </c>
      <c r="T71" s="140" t="s">
        <v>2340</v>
      </c>
      <c r="U71" s="140" t="s">
        <v>2341</v>
      </c>
      <c r="V71" s="140" t="s">
        <v>2342</v>
      </c>
      <c r="AA71" s="71">
        <f>IF(OR(J71="Fail",ISBLANK(J71)),INDEX('Issue Code Table'!C:C,MATCH(N:N,'Issue Code Table'!A:A,0)),IF(M71="Critical",6,IF(M71="Significant",5,IF(M71="Moderate",3,2))))</f>
        <v>5</v>
      </c>
    </row>
    <row r="72" spans="1:27" ht="111.65" customHeight="1" x14ac:dyDescent="0.25">
      <c r="A72" s="180" t="s">
        <v>2343</v>
      </c>
      <c r="B72" s="138" t="s">
        <v>2129</v>
      </c>
      <c r="C72" s="138" t="s">
        <v>2130</v>
      </c>
      <c r="D72" s="140" t="s">
        <v>553</v>
      </c>
      <c r="E72" s="110" t="s">
        <v>2344</v>
      </c>
      <c r="F72" s="129" t="s">
        <v>2345</v>
      </c>
      <c r="G72" s="129" t="s">
        <v>2346</v>
      </c>
      <c r="H72" s="140" t="s">
        <v>2347</v>
      </c>
      <c r="I72" s="125"/>
      <c r="J72" s="126"/>
      <c r="K72" s="140" t="s">
        <v>2348</v>
      </c>
      <c r="L72" s="125"/>
      <c r="M72" s="124" t="s">
        <v>213</v>
      </c>
      <c r="N72" s="136" t="s">
        <v>1940</v>
      </c>
      <c r="O72" s="139" t="s">
        <v>2349</v>
      </c>
      <c r="P72" s="147"/>
      <c r="Q72" s="140" t="s">
        <v>1566</v>
      </c>
      <c r="R72" s="140" t="s">
        <v>2350</v>
      </c>
      <c r="S72" s="140" t="s">
        <v>2351</v>
      </c>
      <c r="T72" s="140" t="s">
        <v>2352</v>
      </c>
      <c r="U72" s="140" t="s">
        <v>2353</v>
      </c>
      <c r="V72" s="140" t="s">
        <v>2354</v>
      </c>
      <c r="AA72" s="71">
        <f>IF(OR(J72="Fail",ISBLANK(J72)),INDEX('Issue Code Table'!C:C,MATCH(N:N,'Issue Code Table'!A:A,0)),IF(M72="Critical",6,IF(M72="Significant",5,IF(M72="Moderate",3,2))))</f>
        <v>5</v>
      </c>
    </row>
    <row r="73" spans="1:27" ht="111.65" customHeight="1" x14ac:dyDescent="0.25">
      <c r="A73" s="180" t="s">
        <v>2355</v>
      </c>
      <c r="B73" s="138" t="s">
        <v>2129</v>
      </c>
      <c r="C73" s="138" t="s">
        <v>2130</v>
      </c>
      <c r="D73" s="140" t="s">
        <v>553</v>
      </c>
      <c r="E73" s="110" t="s">
        <v>2356</v>
      </c>
      <c r="F73" s="129" t="s">
        <v>2345</v>
      </c>
      <c r="G73" s="129" t="s">
        <v>2357</v>
      </c>
      <c r="H73" s="140" t="s">
        <v>2358</v>
      </c>
      <c r="I73" s="125"/>
      <c r="J73" s="126"/>
      <c r="K73" s="140" t="s">
        <v>2359</v>
      </c>
      <c r="L73" s="125"/>
      <c r="M73" s="124" t="s">
        <v>213</v>
      </c>
      <c r="N73" s="136" t="s">
        <v>1940</v>
      </c>
      <c r="O73" s="139" t="s">
        <v>2349</v>
      </c>
      <c r="P73" s="147"/>
      <c r="Q73" s="140" t="s">
        <v>1566</v>
      </c>
      <c r="R73" s="140" t="s">
        <v>2360</v>
      </c>
      <c r="S73" s="140" t="s">
        <v>2361</v>
      </c>
      <c r="T73" s="140" t="s">
        <v>2362</v>
      </c>
      <c r="U73" s="140" t="s">
        <v>2363</v>
      </c>
      <c r="V73" s="140" t="s">
        <v>2364</v>
      </c>
      <c r="AA73" s="71">
        <f>IF(OR(J73="Fail",ISBLANK(J73)),INDEX('Issue Code Table'!C:C,MATCH(N:N,'Issue Code Table'!A:A,0)),IF(M73="Critical",6,IF(M73="Significant",5,IF(M73="Moderate",3,2))))</f>
        <v>5</v>
      </c>
    </row>
    <row r="74" spans="1:27" ht="111.65" customHeight="1" x14ac:dyDescent="0.25">
      <c r="A74" s="180" t="s">
        <v>2365</v>
      </c>
      <c r="B74" s="138" t="s">
        <v>2129</v>
      </c>
      <c r="C74" s="138" t="s">
        <v>2130</v>
      </c>
      <c r="D74" s="140" t="s">
        <v>553</v>
      </c>
      <c r="E74" s="110" t="s">
        <v>2366</v>
      </c>
      <c r="F74" s="129" t="s">
        <v>2345</v>
      </c>
      <c r="G74" s="129" t="s">
        <v>2367</v>
      </c>
      <c r="H74" s="140" t="s">
        <v>2368</v>
      </c>
      <c r="I74" s="125"/>
      <c r="J74" s="126"/>
      <c r="K74" s="140" t="s">
        <v>2369</v>
      </c>
      <c r="L74" s="125"/>
      <c r="M74" s="124" t="s">
        <v>213</v>
      </c>
      <c r="N74" s="136" t="s">
        <v>1940</v>
      </c>
      <c r="O74" s="139" t="s">
        <v>2349</v>
      </c>
      <c r="P74" s="147"/>
      <c r="Q74" s="140" t="s">
        <v>1566</v>
      </c>
      <c r="R74" s="140" t="s">
        <v>1567</v>
      </c>
      <c r="S74" s="140" t="s">
        <v>2370</v>
      </c>
      <c r="T74" s="140" t="s">
        <v>2371</v>
      </c>
      <c r="U74" s="140" t="s">
        <v>2372</v>
      </c>
      <c r="V74" s="140" t="s">
        <v>2373</v>
      </c>
      <c r="AA74" s="71">
        <f>IF(OR(J74="Fail",ISBLANK(J74)),INDEX('Issue Code Table'!C:C,MATCH(N:N,'Issue Code Table'!A:A,0)),IF(M74="Critical",6,IF(M74="Significant",5,IF(M74="Moderate",3,2))))</f>
        <v>5</v>
      </c>
    </row>
    <row r="75" spans="1:27" ht="111.65" customHeight="1" x14ac:dyDescent="0.25">
      <c r="A75" s="180" t="s">
        <v>2374</v>
      </c>
      <c r="B75" s="138" t="s">
        <v>2129</v>
      </c>
      <c r="C75" s="138" t="s">
        <v>2130</v>
      </c>
      <c r="D75" s="140" t="s">
        <v>553</v>
      </c>
      <c r="E75" s="110" t="s">
        <v>2375</v>
      </c>
      <c r="F75" s="129" t="s">
        <v>2376</v>
      </c>
      <c r="G75" s="129" t="s">
        <v>2377</v>
      </c>
      <c r="H75" s="140" t="s">
        <v>2378</v>
      </c>
      <c r="I75" s="125"/>
      <c r="J75" s="126"/>
      <c r="K75" s="140" t="s">
        <v>2379</v>
      </c>
      <c r="L75" s="125"/>
      <c r="M75" s="124" t="s">
        <v>213</v>
      </c>
      <c r="N75" s="128" t="s">
        <v>1054</v>
      </c>
      <c r="O75" s="129" t="s">
        <v>1055</v>
      </c>
      <c r="P75" s="147"/>
      <c r="Q75" s="140" t="s">
        <v>1566</v>
      </c>
      <c r="R75" s="140" t="s">
        <v>2380</v>
      </c>
      <c r="S75" s="140" t="s">
        <v>2381</v>
      </c>
      <c r="T75" s="140" t="s">
        <v>2382</v>
      </c>
      <c r="U75" s="140" t="s">
        <v>2383</v>
      </c>
      <c r="V75" s="140" t="s">
        <v>2384</v>
      </c>
      <c r="AA75" s="71">
        <f>IF(OR(J75="Fail",ISBLANK(J75)),INDEX('Issue Code Table'!C:C,MATCH(N:N,'Issue Code Table'!A:A,0)),IF(M75="Critical",6,IF(M75="Significant",5,IF(M75="Moderate",3,2))))</f>
        <v>5</v>
      </c>
    </row>
    <row r="76" spans="1:27" ht="111.65" customHeight="1" x14ac:dyDescent="0.25">
      <c r="A76" s="180" t="s">
        <v>2385</v>
      </c>
      <c r="B76" s="138" t="s">
        <v>2129</v>
      </c>
      <c r="C76" s="138" t="s">
        <v>2130</v>
      </c>
      <c r="D76" s="140" t="s">
        <v>553</v>
      </c>
      <c r="E76" s="110" t="s">
        <v>2386</v>
      </c>
      <c r="F76" s="129" t="s">
        <v>2387</v>
      </c>
      <c r="G76" s="129" t="s">
        <v>2388</v>
      </c>
      <c r="H76" s="140" t="s">
        <v>2389</v>
      </c>
      <c r="I76" s="125"/>
      <c r="J76" s="126"/>
      <c r="K76" s="140" t="s">
        <v>2390</v>
      </c>
      <c r="L76" s="125"/>
      <c r="M76" s="124" t="s">
        <v>213</v>
      </c>
      <c r="N76" s="128" t="s">
        <v>2391</v>
      </c>
      <c r="O76" s="129" t="s">
        <v>2392</v>
      </c>
      <c r="P76" s="147"/>
      <c r="Q76" s="140" t="s">
        <v>1566</v>
      </c>
      <c r="R76" s="140" t="s">
        <v>2393</v>
      </c>
      <c r="S76" s="140" t="s">
        <v>2394</v>
      </c>
      <c r="T76" s="140" t="s">
        <v>2395</v>
      </c>
      <c r="U76" s="140" t="s">
        <v>2396</v>
      </c>
      <c r="V76" s="140" t="s">
        <v>2397</v>
      </c>
      <c r="AA76" s="71">
        <f>IF(OR(J76="Fail",ISBLANK(J76)),INDEX('Issue Code Table'!C:C,MATCH(N:N,'Issue Code Table'!A:A,0)),IF(M76="Critical",6,IF(M76="Significant",5,IF(M76="Moderate",3,2))))</f>
        <v>5</v>
      </c>
    </row>
    <row r="77" spans="1:27" ht="111.65" customHeight="1" x14ac:dyDescent="0.25">
      <c r="A77" s="180" t="s">
        <v>2398</v>
      </c>
      <c r="B77" s="138" t="s">
        <v>1824</v>
      </c>
      <c r="C77" s="138" t="s">
        <v>1825</v>
      </c>
      <c r="D77" s="140" t="s">
        <v>553</v>
      </c>
      <c r="E77" s="110" t="s">
        <v>2399</v>
      </c>
      <c r="F77" s="129" t="s">
        <v>2400</v>
      </c>
      <c r="G77" s="129" t="s">
        <v>2401</v>
      </c>
      <c r="H77" s="140" t="s">
        <v>2402</v>
      </c>
      <c r="I77" s="125"/>
      <c r="J77" s="126"/>
      <c r="K77" s="140" t="s">
        <v>2403</v>
      </c>
      <c r="L77" s="125"/>
      <c r="M77" s="124" t="s">
        <v>213</v>
      </c>
      <c r="N77" s="128" t="s">
        <v>636</v>
      </c>
      <c r="O77" s="129" t="s">
        <v>1442</v>
      </c>
      <c r="P77" s="147"/>
      <c r="Q77" s="140" t="s">
        <v>2404</v>
      </c>
      <c r="R77" s="140" t="s">
        <v>2405</v>
      </c>
      <c r="S77" s="140" t="s">
        <v>2406</v>
      </c>
      <c r="T77" s="140" t="s">
        <v>2407</v>
      </c>
      <c r="U77" s="140" t="s">
        <v>2408</v>
      </c>
      <c r="V77" s="140" t="s">
        <v>2409</v>
      </c>
      <c r="AA77" s="71">
        <f>IF(OR(J77="Fail",ISBLANK(J77)),INDEX('Issue Code Table'!C:C,MATCH(N:N,'Issue Code Table'!A:A,0)),IF(M77="Critical",6,IF(M77="Significant",5,IF(M77="Moderate",3,2))))</f>
        <v>5</v>
      </c>
    </row>
    <row r="78" spans="1:27" ht="111.65" customHeight="1" x14ac:dyDescent="0.25">
      <c r="A78" s="180" t="s">
        <v>2410</v>
      </c>
      <c r="B78" s="142" t="s">
        <v>1724</v>
      </c>
      <c r="C78" s="142" t="s">
        <v>1725</v>
      </c>
      <c r="D78" s="140" t="s">
        <v>553</v>
      </c>
      <c r="E78" s="110" t="s">
        <v>2411</v>
      </c>
      <c r="F78" s="129" t="s">
        <v>2412</v>
      </c>
      <c r="G78" s="129" t="s">
        <v>2413</v>
      </c>
      <c r="H78" s="140" t="s">
        <v>2414</v>
      </c>
      <c r="I78" s="125"/>
      <c r="J78" s="126"/>
      <c r="K78" s="140" t="s">
        <v>2415</v>
      </c>
      <c r="L78" s="125"/>
      <c r="M78" s="124" t="s">
        <v>213</v>
      </c>
      <c r="N78" s="128" t="s">
        <v>636</v>
      </c>
      <c r="O78" s="129" t="s">
        <v>1442</v>
      </c>
      <c r="P78" s="147"/>
      <c r="Q78" s="140" t="s">
        <v>2404</v>
      </c>
      <c r="R78" s="140" t="s">
        <v>2416</v>
      </c>
      <c r="S78" s="140" t="s">
        <v>2417</v>
      </c>
      <c r="T78" s="140" t="s">
        <v>2418</v>
      </c>
      <c r="U78" s="140" t="s">
        <v>2419</v>
      </c>
      <c r="V78" s="140" t="s">
        <v>2420</v>
      </c>
      <c r="AA78" s="71">
        <f>IF(OR(J78="Fail",ISBLANK(J78)),INDEX('Issue Code Table'!C:C,MATCH(N:N,'Issue Code Table'!A:A,0)),IF(M78="Critical",6,IF(M78="Significant",5,IF(M78="Moderate",3,2))))</f>
        <v>5</v>
      </c>
    </row>
    <row r="79" spans="1:27" ht="111.65" customHeight="1" x14ac:dyDescent="0.25">
      <c r="A79" s="180" t="s">
        <v>2421</v>
      </c>
      <c r="B79" s="138" t="s">
        <v>1824</v>
      </c>
      <c r="C79" s="138" t="s">
        <v>1825</v>
      </c>
      <c r="D79" s="140" t="s">
        <v>553</v>
      </c>
      <c r="E79" s="110" t="s">
        <v>2422</v>
      </c>
      <c r="F79" s="129" t="s">
        <v>2423</v>
      </c>
      <c r="G79" s="129" t="s">
        <v>2424</v>
      </c>
      <c r="H79" s="140" t="s">
        <v>2425</v>
      </c>
      <c r="I79" s="125"/>
      <c r="J79" s="126"/>
      <c r="K79" s="140" t="s">
        <v>2426</v>
      </c>
      <c r="L79" s="125"/>
      <c r="M79" s="124" t="s">
        <v>213</v>
      </c>
      <c r="N79" s="128" t="s">
        <v>721</v>
      </c>
      <c r="O79" s="129" t="s">
        <v>722</v>
      </c>
      <c r="P79" s="147"/>
      <c r="Q79" s="140" t="s">
        <v>2427</v>
      </c>
      <c r="R79" s="140" t="s">
        <v>2428</v>
      </c>
      <c r="S79" s="140" t="s">
        <v>2429</v>
      </c>
      <c r="T79" s="140" t="s">
        <v>2430</v>
      </c>
      <c r="U79" s="140" t="s">
        <v>2431</v>
      </c>
      <c r="V79" s="140" t="s">
        <v>2432</v>
      </c>
      <c r="AA79" s="71">
        <f>IF(OR(J79="Fail",ISBLANK(J79)),INDEX('Issue Code Table'!C:C,MATCH(N:N,'Issue Code Table'!A:A,0)),IF(M79="Critical",6,IF(M79="Significant",5,IF(M79="Moderate",3,2))))</f>
        <v>4</v>
      </c>
    </row>
    <row r="80" spans="1:27" ht="111.65" customHeight="1" x14ac:dyDescent="0.25">
      <c r="A80" s="180" t="s">
        <v>2433</v>
      </c>
      <c r="B80" s="159" t="s">
        <v>2434</v>
      </c>
      <c r="C80" s="160" t="s">
        <v>2435</v>
      </c>
      <c r="D80" s="140" t="s">
        <v>553</v>
      </c>
      <c r="E80" s="110" t="s">
        <v>2436</v>
      </c>
      <c r="F80" s="129" t="s">
        <v>2437</v>
      </c>
      <c r="G80" s="129" t="s">
        <v>2438</v>
      </c>
      <c r="H80" s="140" t="s">
        <v>2439</v>
      </c>
      <c r="I80" s="125"/>
      <c r="J80" s="126"/>
      <c r="K80" s="140" t="s">
        <v>2440</v>
      </c>
      <c r="L80" s="125"/>
      <c r="M80" s="124" t="s">
        <v>213</v>
      </c>
      <c r="N80" s="128" t="s">
        <v>721</v>
      </c>
      <c r="O80" s="129" t="s">
        <v>722</v>
      </c>
      <c r="P80" s="147"/>
      <c r="Q80" s="140" t="s">
        <v>2427</v>
      </c>
      <c r="R80" s="140" t="s">
        <v>2441</v>
      </c>
      <c r="S80" s="140" t="s">
        <v>2442</v>
      </c>
      <c r="T80" s="140" t="s">
        <v>2443</v>
      </c>
      <c r="U80" s="140" t="s">
        <v>2444</v>
      </c>
      <c r="V80" s="140" t="s">
        <v>2445</v>
      </c>
      <c r="AA80" s="71">
        <f>IF(OR(J80="Fail",ISBLANK(J80)),INDEX('Issue Code Table'!C:C,MATCH(N:N,'Issue Code Table'!A:A,0)),IF(M80="Critical",6,IF(M80="Significant",5,IF(M80="Moderate",3,2))))</f>
        <v>4</v>
      </c>
    </row>
    <row r="81" spans="1:27" ht="111.65" customHeight="1" x14ac:dyDescent="0.25">
      <c r="A81" s="180" t="s">
        <v>2446</v>
      </c>
      <c r="B81" s="159" t="s">
        <v>2434</v>
      </c>
      <c r="C81" s="160" t="s">
        <v>2435</v>
      </c>
      <c r="D81" s="140" t="s">
        <v>553</v>
      </c>
      <c r="E81" s="110" t="s">
        <v>2447</v>
      </c>
      <c r="F81" s="129" t="s">
        <v>2448</v>
      </c>
      <c r="G81" s="129" t="s">
        <v>2449</v>
      </c>
      <c r="H81" s="140" t="s">
        <v>2450</v>
      </c>
      <c r="I81" s="125"/>
      <c r="J81" s="126"/>
      <c r="K81" s="140" t="s">
        <v>2451</v>
      </c>
      <c r="L81" s="125"/>
      <c r="M81" s="124" t="s">
        <v>213</v>
      </c>
      <c r="N81" s="128" t="s">
        <v>721</v>
      </c>
      <c r="O81" s="129" t="s">
        <v>722</v>
      </c>
      <c r="P81" s="147"/>
      <c r="Q81" s="140" t="s">
        <v>2427</v>
      </c>
      <c r="R81" s="140" t="s">
        <v>2452</v>
      </c>
      <c r="S81" s="140" t="s">
        <v>2453</v>
      </c>
      <c r="T81" s="140" t="s">
        <v>2454</v>
      </c>
      <c r="U81" s="140" t="s">
        <v>2455</v>
      </c>
      <c r="V81" s="140" t="s">
        <v>2456</v>
      </c>
      <c r="AA81" s="71">
        <f>IF(OR(J81="Fail",ISBLANK(J81)),INDEX('Issue Code Table'!C:C,MATCH(N:N,'Issue Code Table'!A:A,0)),IF(M81="Critical",6,IF(M81="Significant",5,IF(M81="Moderate",3,2))))</f>
        <v>4</v>
      </c>
    </row>
    <row r="82" spans="1:27" ht="111.65" customHeight="1" x14ac:dyDescent="0.25">
      <c r="A82" s="180" t="s">
        <v>2457</v>
      </c>
      <c r="B82" s="159" t="s">
        <v>2434</v>
      </c>
      <c r="C82" s="160" t="s">
        <v>2435</v>
      </c>
      <c r="D82" s="140" t="s">
        <v>553</v>
      </c>
      <c r="E82" s="110" t="s">
        <v>2458</v>
      </c>
      <c r="F82" s="129" t="s">
        <v>2459</v>
      </c>
      <c r="G82" s="129" t="s">
        <v>2460</v>
      </c>
      <c r="H82" s="140" t="s">
        <v>2461</v>
      </c>
      <c r="I82" s="125"/>
      <c r="J82" s="126"/>
      <c r="K82" s="140" t="s">
        <v>2462</v>
      </c>
      <c r="L82" s="125"/>
      <c r="M82" s="124" t="s">
        <v>213</v>
      </c>
      <c r="N82" s="128" t="s">
        <v>721</v>
      </c>
      <c r="O82" s="129" t="s">
        <v>722</v>
      </c>
      <c r="P82" s="147"/>
      <c r="Q82" s="140" t="s">
        <v>2427</v>
      </c>
      <c r="R82" s="140" t="s">
        <v>2463</v>
      </c>
      <c r="S82" s="140" t="s">
        <v>2453</v>
      </c>
      <c r="T82" s="140" t="s">
        <v>2464</v>
      </c>
      <c r="U82" s="140" t="s">
        <v>2465</v>
      </c>
      <c r="V82" s="140" t="s">
        <v>2466</v>
      </c>
      <c r="AA82" s="71">
        <f>IF(OR(J82="Fail",ISBLANK(J82)),INDEX('Issue Code Table'!C:C,MATCH(N:N,'Issue Code Table'!A:A,0)),IF(M82="Critical",6,IF(M82="Significant",5,IF(M82="Moderate",3,2))))</f>
        <v>4</v>
      </c>
    </row>
    <row r="83" spans="1:27" ht="111.65" customHeight="1" x14ac:dyDescent="0.25">
      <c r="A83" s="180" t="s">
        <v>2467</v>
      </c>
      <c r="B83" s="159" t="s">
        <v>1970</v>
      </c>
      <c r="C83" s="158" t="s">
        <v>1971</v>
      </c>
      <c r="D83" s="140" t="s">
        <v>553</v>
      </c>
      <c r="E83" s="110" t="s">
        <v>2468</v>
      </c>
      <c r="F83" s="129" t="s">
        <v>2469</v>
      </c>
      <c r="G83" s="129" t="s">
        <v>2470</v>
      </c>
      <c r="H83" s="140" t="s">
        <v>2471</v>
      </c>
      <c r="I83" s="125"/>
      <c r="J83" s="126"/>
      <c r="K83" s="140" t="s">
        <v>2472</v>
      </c>
      <c r="L83" s="125"/>
      <c r="M83" s="124" t="s">
        <v>213</v>
      </c>
      <c r="N83" s="128" t="s">
        <v>721</v>
      </c>
      <c r="O83" s="129" t="s">
        <v>722</v>
      </c>
      <c r="P83" s="147"/>
      <c r="Q83" s="140" t="s">
        <v>2427</v>
      </c>
      <c r="R83" s="140" t="s">
        <v>2473</v>
      </c>
      <c r="S83" s="140" t="s">
        <v>2474</v>
      </c>
      <c r="T83" s="140" t="s">
        <v>2475</v>
      </c>
      <c r="U83" s="140" t="s">
        <v>2476</v>
      </c>
      <c r="V83" s="140" t="s">
        <v>2477</v>
      </c>
      <c r="AA83" s="71">
        <f>IF(OR(J83="Fail",ISBLANK(J83)),INDEX('Issue Code Table'!C:C,MATCH(N:N,'Issue Code Table'!A:A,0)),IF(M83="Critical",6,IF(M83="Significant",5,IF(M83="Moderate",3,2))))</f>
        <v>4</v>
      </c>
    </row>
    <row r="84" spans="1:27" ht="111.65" customHeight="1" x14ac:dyDescent="0.25">
      <c r="A84" s="180" t="s">
        <v>2478</v>
      </c>
      <c r="B84" s="159" t="s">
        <v>529</v>
      </c>
      <c r="C84" s="160" t="s">
        <v>1890</v>
      </c>
      <c r="D84" s="140" t="s">
        <v>553</v>
      </c>
      <c r="E84" s="110" t="s">
        <v>2479</v>
      </c>
      <c r="F84" s="129" t="s">
        <v>2480</v>
      </c>
      <c r="G84" s="129" t="s">
        <v>2481</v>
      </c>
      <c r="H84" s="140" t="s">
        <v>2482</v>
      </c>
      <c r="I84" s="125"/>
      <c r="J84" s="126"/>
      <c r="K84" s="140" t="s">
        <v>2483</v>
      </c>
      <c r="L84" s="125"/>
      <c r="M84" s="124" t="s">
        <v>213</v>
      </c>
      <c r="N84" s="136" t="s">
        <v>771</v>
      </c>
      <c r="O84" s="139" t="s">
        <v>772</v>
      </c>
      <c r="P84" s="147"/>
      <c r="Q84" s="140" t="s">
        <v>2484</v>
      </c>
      <c r="R84" s="140" t="s">
        <v>2485</v>
      </c>
      <c r="S84" s="140" t="s">
        <v>2486</v>
      </c>
      <c r="T84" s="140" t="s">
        <v>2487</v>
      </c>
      <c r="U84" s="140" t="s">
        <v>2488</v>
      </c>
      <c r="V84" s="140" t="s">
        <v>2489</v>
      </c>
      <c r="AA84" s="71">
        <f>IF(OR(J84="Fail",ISBLANK(J84)),INDEX('Issue Code Table'!C:C,MATCH(N:N,'Issue Code Table'!A:A,0)),IF(M84="Critical",6,IF(M84="Significant",5,IF(M84="Moderate",3,2))))</f>
        <v>6</v>
      </c>
    </row>
    <row r="85" spans="1:27" ht="111.65" customHeight="1" x14ac:dyDescent="0.25">
      <c r="A85" s="180" t="s">
        <v>2490</v>
      </c>
      <c r="B85" s="159" t="s">
        <v>529</v>
      </c>
      <c r="C85" s="160" t="s">
        <v>1890</v>
      </c>
      <c r="D85" s="140" t="s">
        <v>553</v>
      </c>
      <c r="E85" s="110" t="s">
        <v>2491</v>
      </c>
      <c r="F85" s="129" t="s">
        <v>2492</v>
      </c>
      <c r="G85" s="129" t="s">
        <v>2493</v>
      </c>
      <c r="H85" s="140" t="s">
        <v>2494</v>
      </c>
      <c r="I85" s="125"/>
      <c r="J85" s="126"/>
      <c r="K85" s="140" t="s">
        <v>2495</v>
      </c>
      <c r="L85" s="125"/>
      <c r="M85" s="124" t="s">
        <v>213</v>
      </c>
      <c r="N85" s="136" t="s">
        <v>771</v>
      </c>
      <c r="O85" s="139" t="s">
        <v>772</v>
      </c>
      <c r="P85" s="147"/>
      <c r="Q85" s="140" t="s">
        <v>2484</v>
      </c>
      <c r="R85" s="140" t="s">
        <v>2496</v>
      </c>
      <c r="S85" s="140" t="s">
        <v>2497</v>
      </c>
      <c r="T85" s="140" t="s">
        <v>2498</v>
      </c>
      <c r="U85" s="140" t="s">
        <v>2499</v>
      </c>
      <c r="V85" s="140" t="s">
        <v>2500</v>
      </c>
      <c r="AA85" s="71">
        <f>IF(OR(J85="Fail",ISBLANK(J85)),INDEX('Issue Code Table'!C:C,MATCH(N:N,'Issue Code Table'!A:A,0)),IF(M85="Critical",6,IF(M85="Significant",5,IF(M85="Moderate",3,2))))</f>
        <v>6</v>
      </c>
    </row>
    <row r="86" spans="1:27" ht="111.65" customHeight="1" x14ac:dyDescent="0.25">
      <c r="A86" s="180" t="s">
        <v>2501</v>
      </c>
      <c r="B86" s="110" t="s">
        <v>326</v>
      </c>
      <c r="C86" s="158" t="s">
        <v>327</v>
      </c>
      <c r="D86" s="140" t="s">
        <v>553</v>
      </c>
      <c r="E86" s="110" t="s">
        <v>2502</v>
      </c>
      <c r="F86" s="129" t="s">
        <v>2503</v>
      </c>
      <c r="G86" s="129" t="s">
        <v>2504</v>
      </c>
      <c r="H86" s="140" t="s">
        <v>2505</v>
      </c>
      <c r="I86" s="125"/>
      <c r="J86" s="126"/>
      <c r="K86" s="140" t="s">
        <v>2506</v>
      </c>
      <c r="L86" s="125"/>
      <c r="M86" s="124" t="s">
        <v>213</v>
      </c>
      <c r="N86" s="128" t="s">
        <v>2507</v>
      </c>
      <c r="O86" s="129" t="s">
        <v>2508</v>
      </c>
      <c r="P86" s="147"/>
      <c r="Q86" s="140" t="s">
        <v>2484</v>
      </c>
      <c r="R86" s="140" t="s">
        <v>2509</v>
      </c>
      <c r="S86" s="140" t="s">
        <v>2510</v>
      </c>
      <c r="T86" s="140" t="s">
        <v>2511</v>
      </c>
      <c r="U86" s="140" t="s">
        <v>2512</v>
      </c>
      <c r="V86" s="140" t="s">
        <v>2513</v>
      </c>
      <c r="AA86" s="71">
        <f>IF(OR(J86="Fail",ISBLANK(J86)),INDEX('Issue Code Table'!C:C,MATCH(N:N,'Issue Code Table'!A:A,0)),IF(M86="Critical",6,IF(M86="Significant",5,IF(M86="Moderate",3,2))))</f>
        <v>5</v>
      </c>
    </row>
    <row r="87" spans="1:27" ht="111.65" customHeight="1" x14ac:dyDescent="0.25">
      <c r="A87" s="180" t="s">
        <v>2514</v>
      </c>
      <c r="B87" s="138" t="s">
        <v>2515</v>
      </c>
      <c r="C87" s="138" t="s">
        <v>2516</v>
      </c>
      <c r="D87" s="140" t="s">
        <v>553</v>
      </c>
      <c r="E87" s="110" t="s">
        <v>2517</v>
      </c>
      <c r="F87" s="129" t="s">
        <v>2518</v>
      </c>
      <c r="G87" s="129" t="s">
        <v>2519</v>
      </c>
      <c r="H87" s="140" t="s">
        <v>2520</v>
      </c>
      <c r="I87" s="125"/>
      <c r="J87" s="126"/>
      <c r="K87" s="140" t="s">
        <v>2521</v>
      </c>
      <c r="L87" s="125"/>
      <c r="M87" s="124" t="s">
        <v>213</v>
      </c>
      <c r="N87" s="128" t="s">
        <v>2522</v>
      </c>
      <c r="O87" s="129" t="s">
        <v>2523</v>
      </c>
      <c r="P87" s="147"/>
      <c r="Q87" s="140" t="s">
        <v>2484</v>
      </c>
      <c r="R87" s="140" t="s">
        <v>2524</v>
      </c>
      <c r="S87" s="140" t="s">
        <v>2525</v>
      </c>
      <c r="T87" s="140" t="s">
        <v>2526</v>
      </c>
      <c r="U87" s="140" t="s">
        <v>2527</v>
      </c>
      <c r="V87" s="140" t="s">
        <v>2528</v>
      </c>
      <c r="AA87" s="71">
        <f>IF(OR(J87="Fail",ISBLANK(J87)),INDEX('Issue Code Table'!C:C,MATCH(N:N,'Issue Code Table'!A:A,0)),IF(M87="Critical",6,IF(M87="Significant",5,IF(M87="Moderate",3,2))))</f>
        <v>5</v>
      </c>
    </row>
    <row r="88" spans="1:27" ht="111.65" customHeight="1" x14ac:dyDescent="0.25">
      <c r="A88" s="180" t="s">
        <v>2529</v>
      </c>
      <c r="B88" s="138" t="s">
        <v>2515</v>
      </c>
      <c r="C88" s="138" t="s">
        <v>2516</v>
      </c>
      <c r="D88" s="140" t="s">
        <v>553</v>
      </c>
      <c r="E88" s="110" t="s">
        <v>2530</v>
      </c>
      <c r="F88" s="129" t="s">
        <v>2531</v>
      </c>
      <c r="G88" s="129" t="s">
        <v>2532</v>
      </c>
      <c r="H88" s="140" t="s">
        <v>2533</v>
      </c>
      <c r="I88" s="125"/>
      <c r="J88" s="126"/>
      <c r="K88" s="140" t="s">
        <v>2534</v>
      </c>
      <c r="L88" s="125"/>
      <c r="M88" s="124" t="s">
        <v>213</v>
      </c>
      <c r="N88" s="128" t="s">
        <v>2522</v>
      </c>
      <c r="O88" s="129" t="s">
        <v>2523</v>
      </c>
      <c r="P88" s="147"/>
      <c r="Q88" s="140" t="s">
        <v>2484</v>
      </c>
      <c r="R88" s="140" t="s">
        <v>2535</v>
      </c>
      <c r="S88" s="140" t="s">
        <v>2536</v>
      </c>
      <c r="T88" s="140" t="s">
        <v>2537</v>
      </c>
      <c r="U88" s="140" t="s">
        <v>2538</v>
      </c>
      <c r="V88" s="140" t="s">
        <v>2539</v>
      </c>
      <c r="AA88" s="71">
        <f>IF(OR(J88="Fail",ISBLANK(J88)),INDEX('Issue Code Table'!C:C,MATCH(N:N,'Issue Code Table'!A:A,0)),IF(M88="Critical",6,IF(M88="Significant",5,IF(M88="Moderate",3,2))))</f>
        <v>5</v>
      </c>
    </row>
    <row r="89" spans="1:27" ht="111.65" customHeight="1" x14ac:dyDescent="0.25">
      <c r="A89" s="180" t="s">
        <v>2540</v>
      </c>
      <c r="B89" s="138" t="s">
        <v>2515</v>
      </c>
      <c r="C89" s="138" t="s">
        <v>2516</v>
      </c>
      <c r="D89" s="140" t="s">
        <v>553</v>
      </c>
      <c r="E89" s="110" t="s">
        <v>2541</v>
      </c>
      <c r="F89" s="129" t="s">
        <v>2542</v>
      </c>
      <c r="G89" s="129" t="s">
        <v>2543</v>
      </c>
      <c r="H89" s="140" t="s">
        <v>2544</v>
      </c>
      <c r="I89" s="125"/>
      <c r="J89" s="126"/>
      <c r="K89" s="140" t="s">
        <v>2545</v>
      </c>
      <c r="L89" s="125"/>
      <c r="M89" s="124" t="s">
        <v>213</v>
      </c>
      <c r="N89" s="128" t="s">
        <v>2522</v>
      </c>
      <c r="O89" s="129" t="s">
        <v>2523</v>
      </c>
      <c r="P89" s="147"/>
      <c r="Q89" s="140" t="s">
        <v>2484</v>
      </c>
      <c r="R89" s="140" t="s">
        <v>2546</v>
      </c>
      <c r="S89" s="140" t="s">
        <v>2525</v>
      </c>
      <c r="T89" s="140" t="s">
        <v>2547</v>
      </c>
      <c r="U89" s="140" t="s">
        <v>2548</v>
      </c>
      <c r="V89" s="140" t="s">
        <v>2549</v>
      </c>
      <c r="AA89" s="71">
        <f>IF(OR(J89="Fail",ISBLANK(J89)),INDEX('Issue Code Table'!C:C,MATCH(N:N,'Issue Code Table'!A:A,0)),IF(M89="Critical",6,IF(M89="Significant",5,IF(M89="Moderate",3,2))))</f>
        <v>5</v>
      </c>
    </row>
    <row r="90" spans="1:27" ht="111.65" customHeight="1" x14ac:dyDescent="0.25">
      <c r="A90" s="180" t="s">
        <v>2550</v>
      </c>
      <c r="B90" s="138" t="s">
        <v>2515</v>
      </c>
      <c r="C90" s="138" t="s">
        <v>2516</v>
      </c>
      <c r="D90" s="140" t="s">
        <v>553</v>
      </c>
      <c r="E90" s="110" t="s">
        <v>2551</v>
      </c>
      <c r="F90" s="129" t="s">
        <v>2552</v>
      </c>
      <c r="G90" s="129" t="s">
        <v>2553</v>
      </c>
      <c r="H90" s="140" t="s">
        <v>2554</v>
      </c>
      <c r="I90" s="125"/>
      <c r="J90" s="126"/>
      <c r="K90" s="140" t="s">
        <v>2555</v>
      </c>
      <c r="L90" s="125"/>
      <c r="M90" s="124" t="s">
        <v>213</v>
      </c>
      <c r="N90" s="128" t="s">
        <v>2522</v>
      </c>
      <c r="O90" s="129" t="s">
        <v>2523</v>
      </c>
      <c r="P90" s="147"/>
      <c r="Q90" s="140" t="s">
        <v>2484</v>
      </c>
      <c r="R90" s="140" t="s">
        <v>2556</v>
      </c>
      <c r="S90" s="140" t="s">
        <v>2557</v>
      </c>
      <c r="T90" s="140" t="s">
        <v>2558</v>
      </c>
      <c r="U90" s="140" t="s">
        <v>2559</v>
      </c>
      <c r="V90" s="140" t="s">
        <v>2560</v>
      </c>
      <c r="AA90" s="71">
        <f>IF(OR(J90="Fail",ISBLANK(J90)),INDEX('Issue Code Table'!C:C,MATCH(N:N,'Issue Code Table'!A:A,0)),IF(M90="Critical",6,IF(M90="Significant",5,IF(M90="Moderate",3,2))))</f>
        <v>5</v>
      </c>
    </row>
    <row r="91" spans="1:27" ht="111.65" customHeight="1" x14ac:dyDescent="0.25">
      <c r="A91" s="180" t="s">
        <v>2561</v>
      </c>
      <c r="B91" s="138" t="s">
        <v>183</v>
      </c>
      <c r="C91" s="138" t="s">
        <v>184</v>
      </c>
      <c r="D91" s="140" t="s">
        <v>553</v>
      </c>
      <c r="E91" s="110" t="s">
        <v>2562</v>
      </c>
      <c r="F91" s="129" t="s">
        <v>2563</v>
      </c>
      <c r="G91" s="129" t="s">
        <v>2564</v>
      </c>
      <c r="H91" s="140" t="s">
        <v>2565</v>
      </c>
      <c r="I91" s="125"/>
      <c r="J91" s="126"/>
      <c r="K91" s="140" t="s">
        <v>2566</v>
      </c>
      <c r="L91" s="125"/>
      <c r="M91" s="124" t="s">
        <v>213</v>
      </c>
      <c r="N91" s="128" t="s">
        <v>2182</v>
      </c>
      <c r="O91" s="129" t="s">
        <v>2567</v>
      </c>
      <c r="P91" s="147"/>
      <c r="Q91" s="140" t="s">
        <v>2484</v>
      </c>
      <c r="R91" s="140" t="s">
        <v>2568</v>
      </c>
      <c r="S91" s="140" t="s">
        <v>2569</v>
      </c>
      <c r="T91" s="140" t="s">
        <v>2570</v>
      </c>
      <c r="U91" s="140" t="s">
        <v>2571</v>
      </c>
      <c r="V91" s="140" t="s">
        <v>2572</v>
      </c>
      <c r="W91"/>
      <c r="X91"/>
      <c r="Y91"/>
      <c r="Z91"/>
      <c r="AA91" s="71">
        <f>IF(OR(J91="Fail",ISBLANK(J91)),INDEX('Issue Code Table'!C:C,MATCH(N:N,'Issue Code Table'!A:A,0)),IF(M91="Critical",6,IF(M91="Significant",5,IF(M91="Moderate",3,2))))</f>
        <v>6</v>
      </c>
    </row>
    <row r="92" spans="1:27" x14ac:dyDescent="0.25">
      <c r="A92" s="72"/>
      <c r="B92" s="72"/>
      <c r="C92" s="72"/>
      <c r="D92" s="72"/>
      <c r="E92" s="72"/>
      <c r="F92" s="72"/>
      <c r="G92" s="72"/>
      <c r="H92" s="72"/>
      <c r="I92" s="72"/>
      <c r="J92" s="72"/>
      <c r="K92" s="72"/>
      <c r="L92" s="72"/>
      <c r="M92" s="72"/>
      <c r="N92" s="72"/>
      <c r="O92" s="72"/>
      <c r="P92" s="72"/>
      <c r="Q92" s="72"/>
      <c r="R92" s="72"/>
      <c r="S92" s="72"/>
      <c r="T92" s="72"/>
      <c r="U92" s="72"/>
      <c r="V92" s="72"/>
      <c r="W92"/>
      <c r="X92"/>
      <c r="Y92"/>
      <c r="Z92"/>
      <c r="AA92" s="72"/>
    </row>
    <row r="93" spans="1:27" x14ac:dyDescent="0.25">
      <c r="G93" s="185"/>
      <c r="I93" s="43"/>
      <c r="O93" s="150"/>
      <c r="P93" s="150"/>
      <c r="W93"/>
      <c r="X93"/>
      <c r="Y93"/>
      <c r="Z93"/>
    </row>
    <row r="94" spans="1:27" x14ac:dyDescent="0.25">
      <c r="G94" s="185"/>
      <c r="I94" s="43"/>
      <c r="O94" s="150"/>
      <c r="P94" s="150"/>
      <c r="W94"/>
      <c r="X94"/>
      <c r="Y94"/>
      <c r="Z94"/>
    </row>
    <row r="95" spans="1:27" x14ac:dyDescent="0.25">
      <c r="G95" s="185"/>
      <c r="O95" s="150"/>
      <c r="P95" s="150"/>
      <c r="W95"/>
      <c r="X95"/>
      <c r="Y95"/>
      <c r="Z95"/>
      <c r="AA95" s="135"/>
    </row>
    <row r="96" spans="1:27" x14ac:dyDescent="0.25">
      <c r="G96" s="185"/>
      <c r="P96" s="150"/>
      <c r="W96"/>
      <c r="X96"/>
      <c r="Y96"/>
      <c r="Z96"/>
      <c r="AA96" s="135"/>
    </row>
    <row r="97" spans="10:27" ht="24.65" hidden="1" customHeight="1" x14ac:dyDescent="0.25">
      <c r="P97" s="150"/>
      <c r="W97"/>
      <c r="X97"/>
      <c r="Y97"/>
      <c r="Z97"/>
      <c r="AA97" s="135"/>
    </row>
    <row r="98" spans="10:27" hidden="1" x14ac:dyDescent="0.25">
      <c r="P98" s="150"/>
      <c r="Z98"/>
      <c r="AA98" s="135"/>
    </row>
    <row r="99" spans="10:27" hidden="1" x14ac:dyDescent="0.25">
      <c r="P99" s="150"/>
      <c r="Z99"/>
      <c r="AA99" s="135"/>
    </row>
    <row r="100" spans="10:27" hidden="1" x14ac:dyDescent="0.25">
      <c r="J100" t="s">
        <v>549</v>
      </c>
      <c r="P100" s="150"/>
      <c r="Z100"/>
      <c r="AA100" s="135"/>
    </row>
    <row r="101" spans="10:27" hidden="1" x14ac:dyDescent="0.25">
      <c r="J101" t="s">
        <v>56</v>
      </c>
      <c r="P101" s="150"/>
      <c r="Z101"/>
      <c r="AA101" s="135"/>
    </row>
    <row r="102" spans="10:27" hidden="1" x14ac:dyDescent="0.25">
      <c r="J102" t="s">
        <v>57</v>
      </c>
      <c r="P102" s="150"/>
      <c r="Z102"/>
      <c r="AA102" s="135"/>
    </row>
    <row r="103" spans="10:27" hidden="1" x14ac:dyDescent="0.25">
      <c r="J103" t="s">
        <v>45</v>
      </c>
      <c r="P103" s="150"/>
      <c r="Z103"/>
      <c r="AA103" s="135"/>
    </row>
    <row r="104" spans="10:27" hidden="1" x14ac:dyDescent="0.25">
      <c r="J104" t="s">
        <v>550</v>
      </c>
      <c r="P104" s="150"/>
      <c r="Z104"/>
      <c r="AA104" s="135"/>
    </row>
    <row r="105" spans="10:27" hidden="1" x14ac:dyDescent="0.25">
      <c r="J105" t="s">
        <v>552</v>
      </c>
      <c r="P105" s="150"/>
      <c r="Z105"/>
      <c r="AA105" s="135"/>
    </row>
    <row r="106" spans="10:27" hidden="1" x14ac:dyDescent="0.25">
      <c r="J106" t="s">
        <v>553</v>
      </c>
      <c r="P106" s="150"/>
      <c r="Z106"/>
      <c r="AA106" s="135"/>
    </row>
    <row r="107" spans="10:27" hidden="1" x14ac:dyDescent="0.25">
      <c r="J107"/>
      <c r="P107" s="150"/>
      <c r="Z107"/>
      <c r="AA107" s="135"/>
    </row>
    <row r="108" spans="10:27" hidden="1" x14ac:dyDescent="0.25">
      <c r="J108" s="75" t="s">
        <v>554</v>
      </c>
      <c r="P108" s="150"/>
      <c r="Z108"/>
      <c r="AA108" s="135"/>
    </row>
    <row r="109" spans="10:27" hidden="1" x14ac:dyDescent="0.25">
      <c r="J109" s="43" t="s">
        <v>177</v>
      </c>
      <c r="P109" s="150"/>
      <c r="Z109"/>
      <c r="AA109" s="135"/>
    </row>
    <row r="110" spans="10:27" hidden="1" x14ac:dyDescent="0.25">
      <c r="J110" s="75" t="s">
        <v>213</v>
      </c>
      <c r="P110" s="150"/>
      <c r="Z110"/>
      <c r="AA110" s="135"/>
    </row>
    <row r="111" spans="10:27" hidden="1" x14ac:dyDescent="0.25">
      <c r="J111" s="75" t="s">
        <v>202</v>
      </c>
      <c r="P111" s="150"/>
      <c r="Z111"/>
      <c r="AA111" s="135"/>
    </row>
    <row r="112" spans="10:27" hidden="1" x14ac:dyDescent="0.25">
      <c r="J112" s="75" t="s">
        <v>416</v>
      </c>
      <c r="P112" s="150"/>
      <c r="Z112"/>
      <c r="AA112" s="135"/>
    </row>
    <row r="113" spans="10:27" hidden="1" x14ac:dyDescent="0.25">
      <c r="J113"/>
      <c r="P113" s="150"/>
      <c r="Z113"/>
      <c r="AA113" s="135"/>
    </row>
    <row r="114" spans="10:27" hidden="1" x14ac:dyDescent="0.25">
      <c r="P114" s="150"/>
      <c r="Z114"/>
      <c r="AA114" s="135"/>
    </row>
    <row r="115" spans="10:27" hidden="1" x14ac:dyDescent="0.25">
      <c r="P115" s="150"/>
      <c r="Z115"/>
      <c r="AA115" s="135"/>
    </row>
    <row r="116" spans="10:27" hidden="1" x14ac:dyDescent="0.25">
      <c r="P116" s="150"/>
      <c r="Z116"/>
      <c r="AA116" s="135"/>
    </row>
    <row r="117" spans="10:27" hidden="1" x14ac:dyDescent="0.25">
      <c r="P117" s="150"/>
      <c r="Z117"/>
      <c r="AA117" s="135"/>
    </row>
    <row r="118" spans="10:27" hidden="1" x14ac:dyDescent="0.25">
      <c r="P118" s="150"/>
      <c r="Z118"/>
      <c r="AA118" s="135"/>
    </row>
    <row r="119" spans="10:27" hidden="1" x14ac:dyDescent="0.25">
      <c r="P119" s="150"/>
      <c r="Z119"/>
      <c r="AA119" s="135"/>
    </row>
    <row r="120" spans="10:27" hidden="1" x14ac:dyDescent="0.25">
      <c r="P120" s="150"/>
      <c r="Z120"/>
      <c r="AA120" s="135"/>
    </row>
    <row r="121" spans="10:27" hidden="1" x14ac:dyDescent="0.25">
      <c r="P121" s="150"/>
      <c r="Z121"/>
      <c r="AA121" s="135"/>
    </row>
    <row r="122" spans="10:27" hidden="1" x14ac:dyDescent="0.25">
      <c r="P122" s="150"/>
      <c r="Z122"/>
      <c r="AA122" s="135"/>
    </row>
    <row r="123" spans="10:27" hidden="1" x14ac:dyDescent="0.25">
      <c r="P123" s="150"/>
      <c r="Z123"/>
      <c r="AA123" s="135"/>
    </row>
    <row r="124" spans="10:27" x14ac:dyDescent="0.25">
      <c r="P124" s="150"/>
      <c r="Z124"/>
      <c r="AA124" s="135"/>
    </row>
    <row r="125" spans="10:27" x14ac:dyDescent="0.25">
      <c r="P125" s="150"/>
      <c r="Z125"/>
      <c r="AA125" s="135"/>
    </row>
    <row r="126" spans="10:27" x14ac:dyDescent="0.25">
      <c r="P126" s="150"/>
      <c r="Z126"/>
      <c r="AA126" s="135"/>
    </row>
    <row r="127" spans="10:27" x14ac:dyDescent="0.25">
      <c r="P127" s="150"/>
      <c r="Z127"/>
      <c r="AA127" s="135"/>
    </row>
    <row r="128" spans="10:27" x14ac:dyDescent="0.25">
      <c r="P128" s="150"/>
      <c r="Z128"/>
      <c r="AA128" s="135"/>
    </row>
    <row r="129" spans="16:27" x14ac:dyDescent="0.25">
      <c r="P129" s="150"/>
      <c r="Z129"/>
      <c r="AA129" s="135"/>
    </row>
    <row r="130" spans="16:27" x14ac:dyDescent="0.25">
      <c r="P130" s="150"/>
      <c r="Z130"/>
      <c r="AA130" s="135"/>
    </row>
    <row r="131" spans="16:27" x14ac:dyDescent="0.25">
      <c r="P131" s="150"/>
      <c r="Z131"/>
      <c r="AA131" s="135"/>
    </row>
    <row r="132" spans="16:27" x14ac:dyDescent="0.25">
      <c r="P132" s="150"/>
      <c r="Z132"/>
      <c r="AA132" s="135"/>
    </row>
    <row r="133" spans="16:27" x14ac:dyDescent="0.25">
      <c r="P133" s="150"/>
      <c r="Z133"/>
      <c r="AA133" s="135"/>
    </row>
    <row r="134" spans="16:27" x14ac:dyDescent="0.25">
      <c r="P134" s="150"/>
      <c r="Z134"/>
      <c r="AA134" s="135"/>
    </row>
    <row r="135" spans="16:27" x14ac:dyDescent="0.25">
      <c r="P135" s="150"/>
      <c r="Z135"/>
      <c r="AA135" s="135"/>
    </row>
    <row r="136" spans="16:27" x14ac:dyDescent="0.25">
      <c r="P136" s="150"/>
      <c r="Z136"/>
      <c r="AA136" s="135"/>
    </row>
    <row r="137" spans="16:27" x14ac:dyDescent="0.25">
      <c r="P137" s="150"/>
      <c r="Z137"/>
      <c r="AA137" s="135"/>
    </row>
    <row r="138" spans="16:27" x14ac:dyDescent="0.25">
      <c r="P138" s="150"/>
      <c r="Z138"/>
      <c r="AA138" s="135"/>
    </row>
    <row r="139" spans="16:27" x14ac:dyDescent="0.25">
      <c r="P139" s="150"/>
      <c r="Z139"/>
      <c r="AA139" s="135"/>
    </row>
    <row r="140" spans="16:27" x14ac:dyDescent="0.25">
      <c r="P140" s="150"/>
      <c r="Z140"/>
      <c r="AA140" s="135"/>
    </row>
    <row r="141" spans="16:27" x14ac:dyDescent="0.25">
      <c r="P141" s="150"/>
      <c r="Z141"/>
      <c r="AA141" s="135"/>
    </row>
    <row r="142" spans="16:27" x14ac:dyDescent="0.25">
      <c r="P142" s="150"/>
      <c r="Z142"/>
      <c r="AA142" s="135"/>
    </row>
    <row r="143" spans="16:27" x14ac:dyDescent="0.25">
      <c r="P143" s="150"/>
      <c r="Z143"/>
      <c r="AA143" s="135"/>
    </row>
    <row r="144" spans="16:27" x14ac:dyDescent="0.25">
      <c r="P144" s="150"/>
      <c r="Z144"/>
      <c r="AA144" s="135"/>
    </row>
    <row r="145" spans="16:27" x14ac:dyDescent="0.25">
      <c r="P145" s="150"/>
      <c r="Z145"/>
      <c r="AA145" s="135"/>
    </row>
    <row r="146" spans="16:27" x14ac:dyDescent="0.25">
      <c r="P146" s="150"/>
      <c r="Z146"/>
      <c r="AA146" s="135"/>
    </row>
    <row r="147" spans="16:27" x14ac:dyDescent="0.25">
      <c r="P147" s="150"/>
      <c r="Z147"/>
      <c r="AA147" s="135"/>
    </row>
    <row r="148" spans="16:27" x14ac:dyDescent="0.25">
      <c r="P148" s="150"/>
      <c r="Z148"/>
      <c r="AA148" s="135"/>
    </row>
    <row r="149" spans="16:27" x14ac:dyDescent="0.25">
      <c r="P149" s="150"/>
      <c r="Z149"/>
      <c r="AA149" s="135"/>
    </row>
    <row r="150" spans="16:27" x14ac:dyDescent="0.25">
      <c r="P150" s="150"/>
      <c r="Z150"/>
      <c r="AA150" s="135"/>
    </row>
    <row r="151" spans="16:27" x14ac:dyDescent="0.25">
      <c r="P151" s="150"/>
      <c r="Z151"/>
      <c r="AA151" s="135"/>
    </row>
    <row r="152" spans="16:27" x14ac:dyDescent="0.25">
      <c r="P152" s="150"/>
      <c r="Z152"/>
      <c r="AA152" s="135"/>
    </row>
    <row r="153" spans="16:27" x14ac:dyDescent="0.25">
      <c r="P153" s="150"/>
      <c r="Z153"/>
      <c r="AA153" s="135"/>
    </row>
    <row r="154" spans="16:27" x14ac:dyDescent="0.25">
      <c r="P154" s="150"/>
      <c r="Z154"/>
      <c r="AA154" s="135"/>
    </row>
    <row r="155" spans="16:27" x14ac:dyDescent="0.25">
      <c r="P155" s="150"/>
      <c r="Z155"/>
      <c r="AA155" s="135"/>
    </row>
    <row r="156" spans="16:27" x14ac:dyDescent="0.25">
      <c r="P156" s="150"/>
      <c r="Z156"/>
      <c r="AA156" s="135"/>
    </row>
    <row r="157" spans="16:27" x14ac:dyDescent="0.25">
      <c r="P157" s="150"/>
      <c r="Z157"/>
      <c r="AA157" s="135"/>
    </row>
    <row r="158" spans="16:27" x14ac:dyDescent="0.25">
      <c r="P158" s="150"/>
      <c r="Z158"/>
      <c r="AA158" s="135"/>
    </row>
    <row r="159" spans="16:27" x14ac:dyDescent="0.25">
      <c r="P159" s="150"/>
      <c r="Z159"/>
      <c r="AA159" s="135"/>
    </row>
    <row r="160" spans="16:27" x14ac:dyDescent="0.25">
      <c r="P160" s="150"/>
      <c r="Z160"/>
      <c r="AA160" s="135"/>
    </row>
    <row r="161" spans="16:27" x14ac:dyDescent="0.25">
      <c r="P161" s="150"/>
      <c r="Z161"/>
      <c r="AA161" s="135"/>
    </row>
    <row r="162" spans="16:27" x14ac:dyDescent="0.25">
      <c r="P162" s="150"/>
      <c r="Z162"/>
      <c r="AA162" s="135"/>
    </row>
    <row r="163" spans="16:27" x14ac:dyDescent="0.25">
      <c r="P163" s="150"/>
      <c r="Z163"/>
      <c r="AA163" s="135"/>
    </row>
    <row r="164" spans="16:27" x14ac:dyDescent="0.25">
      <c r="P164" s="150"/>
      <c r="Z164"/>
      <c r="AA164" s="135"/>
    </row>
    <row r="165" spans="16:27" x14ac:dyDescent="0.25">
      <c r="P165" s="150"/>
      <c r="Z165"/>
      <c r="AA165" s="135"/>
    </row>
    <row r="166" spans="16:27" x14ac:dyDescent="0.25">
      <c r="P166" s="150"/>
      <c r="Z166"/>
      <c r="AA166" s="135"/>
    </row>
    <row r="167" spans="16:27" x14ac:dyDescent="0.25">
      <c r="P167" s="150"/>
      <c r="Z167"/>
      <c r="AA167" s="135"/>
    </row>
    <row r="168" spans="16:27" x14ac:dyDescent="0.25">
      <c r="P168" s="150"/>
      <c r="Z168"/>
      <c r="AA168" s="135"/>
    </row>
    <row r="169" spans="16:27" x14ac:dyDescent="0.25">
      <c r="P169" s="150"/>
    </row>
    <row r="170" spans="16:27" x14ac:dyDescent="0.25">
      <c r="P170" s="150"/>
    </row>
    <row r="171" spans="16:27" x14ac:dyDescent="0.25">
      <c r="P171" s="150"/>
    </row>
    <row r="172" spans="16:27" x14ac:dyDescent="0.25">
      <c r="P172" s="150"/>
    </row>
    <row r="173" spans="16:27" x14ac:dyDescent="0.25">
      <c r="P173" s="150"/>
    </row>
    <row r="174" spans="16:27" x14ac:dyDescent="0.25">
      <c r="P174" s="150"/>
    </row>
    <row r="175" spans="16:27" x14ac:dyDescent="0.25">
      <c r="P175" s="150"/>
    </row>
    <row r="176" spans="16:27" x14ac:dyDescent="0.25">
      <c r="P176" s="150"/>
    </row>
    <row r="177" spans="16:16" x14ac:dyDescent="0.25">
      <c r="P177" s="150"/>
    </row>
    <row r="178" spans="16:16" x14ac:dyDescent="0.25">
      <c r="P178" s="150"/>
    </row>
    <row r="179" spans="16:16" x14ac:dyDescent="0.25">
      <c r="P179" s="150"/>
    </row>
    <row r="180" spans="16:16" x14ac:dyDescent="0.25">
      <c r="P180" s="150"/>
    </row>
    <row r="181" spans="16:16" x14ac:dyDescent="0.25">
      <c r="P181" s="150"/>
    </row>
    <row r="182" spans="16:16" x14ac:dyDescent="0.25">
      <c r="P182" s="150"/>
    </row>
    <row r="183" spans="16:16" x14ac:dyDescent="0.25">
      <c r="P183" s="150"/>
    </row>
    <row r="184" spans="16:16" x14ac:dyDescent="0.25">
      <c r="P184" s="150"/>
    </row>
    <row r="185" spans="16:16" x14ac:dyDescent="0.25">
      <c r="P185" s="150"/>
    </row>
    <row r="186" spans="16:16" x14ac:dyDescent="0.25">
      <c r="P186" s="150"/>
    </row>
    <row r="187" spans="16:16" x14ac:dyDescent="0.25">
      <c r="P187" s="150"/>
    </row>
    <row r="188" spans="16:16" x14ac:dyDescent="0.25">
      <c r="P188" s="150"/>
    </row>
    <row r="189" spans="16:16" x14ac:dyDescent="0.25">
      <c r="P189" s="150"/>
    </row>
    <row r="190" spans="16:16" x14ac:dyDescent="0.25">
      <c r="P190" s="150"/>
    </row>
    <row r="191" spans="16:16" x14ac:dyDescent="0.25">
      <c r="P191" s="150"/>
    </row>
    <row r="192" spans="16:16" x14ac:dyDescent="0.25">
      <c r="P192" s="150"/>
    </row>
    <row r="193" spans="16:16" x14ac:dyDescent="0.25">
      <c r="P193" s="150"/>
    </row>
    <row r="194" spans="16:16" x14ac:dyDescent="0.25">
      <c r="P194" s="150"/>
    </row>
    <row r="195" spans="16:16" x14ac:dyDescent="0.25">
      <c r="P195" s="150"/>
    </row>
    <row r="196" spans="16:16" x14ac:dyDescent="0.25">
      <c r="P196" s="150"/>
    </row>
    <row r="197" spans="16:16" x14ac:dyDescent="0.25">
      <c r="P197" s="150"/>
    </row>
    <row r="198" spans="16:16" x14ac:dyDescent="0.25">
      <c r="P198" s="150"/>
    </row>
    <row r="199" spans="16:16" x14ac:dyDescent="0.25">
      <c r="P199" s="150"/>
    </row>
    <row r="200" spans="16:16" x14ac:dyDescent="0.25">
      <c r="P200" s="150"/>
    </row>
    <row r="201" spans="16:16" x14ac:dyDescent="0.25">
      <c r="P201" s="150"/>
    </row>
    <row r="202" spans="16:16" x14ac:dyDescent="0.25">
      <c r="P202" s="150"/>
    </row>
    <row r="203" spans="16:16" x14ac:dyDescent="0.25">
      <c r="P203" s="150"/>
    </row>
    <row r="204" spans="16:16" x14ac:dyDescent="0.25">
      <c r="P204" s="150"/>
    </row>
    <row r="205" spans="16:16" x14ac:dyDescent="0.25">
      <c r="P205" s="150"/>
    </row>
    <row r="206" spans="16:16" x14ac:dyDescent="0.25">
      <c r="P206" s="150"/>
    </row>
    <row r="207" spans="16:16" x14ac:dyDescent="0.25">
      <c r="P207" s="150"/>
    </row>
    <row r="208" spans="16:16" x14ac:dyDescent="0.25">
      <c r="P208" s="150"/>
    </row>
    <row r="209" spans="16:16" x14ac:dyDescent="0.25">
      <c r="P209" s="150"/>
    </row>
    <row r="210" spans="16:16" x14ac:dyDescent="0.25">
      <c r="P210" s="150"/>
    </row>
    <row r="211" spans="16:16" x14ac:dyDescent="0.25">
      <c r="P211" s="150"/>
    </row>
    <row r="212" spans="16:16" x14ac:dyDescent="0.25">
      <c r="P212" s="150"/>
    </row>
    <row r="213" spans="16:16" x14ac:dyDescent="0.25">
      <c r="P213" s="150"/>
    </row>
    <row r="214" spans="16:16" x14ac:dyDescent="0.25">
      <c r="P214" s="150"/>
    </row>
    <row r="215" spans="16:16" x14ac:dyDescent="0.25">
      <c r="P215" s="150"/>
    </row>
    <row r="216" spans="16:16" x14ac:dyDescent="0.25">
      <c r="P216" s="150"/>
    </row>
    <row r="217" spans="16:16" x14ac:dyDescent="0.25">
      <c r="P217" s="150"/>
    </row>
    <row r="218" spans="16:16" x14ac:dyDescent="0.25">
      <c r="P218" s="150"/>
    </row>
    <row r="219" spans="16:16" x14ac:dyDescent="0.25">
      <c r="P219" s="150"/>
    </row>
    <row r="223" spans="16:16" x14ac:dyDescent="0.25">
      <c r="P223" s="148"/>
    </row>
    <row r="224" spans="16:16" x14ac:dyDescent="0.25">
      <c r="P224" s="148"/>
    </row>
    <row r="225" spans="16:16" x14ac:dyDescent="0.25">
      <c r="P225" s="148"/>
    </row>
    <row r="226" spans="16:16" x14ac:dyDescent="0.25">
      <c r="P226" s="148"/>
    </row>
    <row r="227" spans="16:16" x14ac:dyDescent="0.25">
      <c r="P227" s="148"/>
    </row>
    <row r="228" spans="16:16" x14ac:dyDescent="0.25">
      <c r="P228" s="148"/>
    </row>
    <row r="229" spans="16:16" x14ac:dyDescent="0.25">
      <c r="P229" s="148"/>
    </row>
    <row r="230" spans="16:16" x14ac:dyDescent="0.25">
      <c r="P230" s="148"/>
    </row>
    <row r="231" spans="16:16" x14ac:dyDescent="0.25">
      <c r="P231" s="148"/>
    </row>
    <row r="232" spans="16:16" x14ac:dyDescent="0.25">
      <c r="P232" s="148"/>
    </row>
    <row r="233" spans="16:16" x14ac:dyDescent="0.25">
      <c r="P233" s="148"/>
    </row>
    <row r="234" spans="16:16" x14ac:dyDescent="0.25">
      <c r="P234" s="148"/>
    </row>
    <row r="235" spans="16:16" x14ac:dyDescent="0.25">
      <c r="P235" s="148"/>
    </row>
    <row r="236" spans="16:16" x14ac:dyDescent="0.25">
      <c r="P236" s="148"/>
    </row>
    <row r="237" spans="16:16" x14ac:dyDescent="0.25">
      <c r="P237" s="148"/>
    </row>
    <row r="238" spans="16:16" x14ac:dyDescent="0.25">
      <c r="P238" s="148"/>
    </row>
    <row r="239" spans="16:16" x14ac:dyDescent="0.25">
      <c r="P239" s="148"/>
    </row>
    <row r="240" spans="16:16" x14ac:dyDescent="0.25">
      <c r="P240" s="148"/>
    </row>
    <row r="241" spans="16:16" x14ac:dyDescent="0.25">
      <c r="P241" s="148"/>
    </row>
    <row r="242" spans="16:16" x14ac:dyDescent="0.25">
      <c r="P242" s="148"/>
    </row>
    <row r="243" spans="16:16" x14ac:dyDescent="0.25">
      <c r="P243" s="148"/>
    </row>
    <row r="244" spans="16:16" x14ac:dyDescent="0.25">
      <c r="P244" s="148"/>
    </row>
    <row r="245" spans="16:16" x14ac:dyDescent="0.25">
      <c r="P245" s="148"/>
    </row>
    <row r="246" spans="16:16" x14ac:dyDescent="0.25">
      <c r="P246" s="148"/>
    </row>
    <row r="247" spans="16:16" x14ac:dyDescent="0.25">
      <c r="P247" s="148"/>
    </row>
  </sheetData>
  <protectedRanges>
    <protectedRange password="E1A2" sqref="AB2" name="Range1_1_1"/>
    <protectedRange password="E1A2" sqref="AA2:AA91" name="Range1_1_1_1"/>
    <protectedRange password="E1A2" sqref="U2" name="Range1_14"/>
    <protectedRange password="E1A2" sqref="N72:O74" name="Range1_4_2"/>
    <protectedRange password="E1A2" sqref="N21 N42" name="Range1_1_2"/>
    <protectedRange password="E1A2" sqref="N32" name="Range1_5_1"/>
  </protectedRanges>
  <autoFilter ref="A2:O91" xr:uid="{00000000-0001-0000-0700-000000000000}"/>
  <phoneticPr fontId="2" type="noConversion"/>
  <conditionalFormatting sqref="J3:J91">
    <cfRule type="cellIs" dxfId="58" priority="38" stopIfTrue="1" operator="equal">
      <formula>"Pass"</formula>
    </cfRule>
    <cfRule type="cellIs" dxfId="57" priority="39" stopIfTrue="1" operator="equal">
      <formula>"Fail"</formula>
    </cfRule>
    <cfRule type="cellIs" dxfId="56" priority="40" stopIfTrue="1" operator="equal">
      <formula>"Info"</formula>
    </cfRule>
  </conditionalFormatting>
  <conditionalFormatting sqref="N3:N91">
    <cfRule type="expression" dxfId="55" priority="37" stopIfTrue="1">
      <formula>ISERROR(AA3)</formula>
    </cfRule>
  </conditionalFormatting>
  <dataValidations count="2">
    <dataValidation type="list" allowBlank="1" showInputMessage="1" showErrorMessage="1" sqref="J3:J91" xr:uid="{046F0E06-A9BE-4B2A-9463-2542662175FA}">
      <formula1>$J$101:$J$104</formula1>
    </dataValidation>
    <dataValidation type="list" allowBlank="1" showInputMessage="1" showErrorMessage="1" sqref="M3:M91" xr:uid="{466EC9DB-6125-4D60-B682-5361B38515C8}">
      <formula1>$J$109:$J$112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C8CD-CBFD-4923-A133-F774A25ED3F7}">
  <dimension ref="A1:AA253"/>
  <sheetViews>
    <sheetView tabSelected="1" zoomScale="80" zoomScaleNormal="80" workbookViewId="0">
      <selection activeCell="H5" sqref="H5"/>
    </sheetView>
  </sheetViews>
  <sheetFormatPr defaultColWidth="9.1796875" defaultRowHeight="12.5" x14ac:dyDescent="0.25"/>
  <cols>
    <col min="1" max="1" width="11" style="135" customWidth="1"/>
    <col min="2" max="2" width="9.1796875" style="135" customWidth="1"/>
    <col min="3" max="3" width="17.54296875" style="135" customWidth="1"/>
    <col min="4" max="4" width="11.453125" style="135" customWidth="1"/>
    <col min="5" max="5" width="29.453125" style="135" customWidth="1"/>
    <col min="6" max="6" width="30.81640625" style="135" customWidth="1"/>
    <col min="7" max="7" width="65.81640625" style="174" customWidth="1"/>
    <col min="8" max="8" width="22.26953125" style="135" customWidth="1"/>
    <col min="9" max="9" width="14.26953125" style="135" customWidth="1"/>
    <col min="10" max="10" width="9.81640625" style="135" customWidth="1"/>
    <col min="11" max="11" width="29" style="135" hidden="1" customWidth="1"/>
    <col min="12" max="12" width="16.1796875" style="135" customWidth="1"/>
    <col min="13" max="13" width="10.81640625" style="135" customWidth="1"/>
    <col min="14" max="14" width="20" style="135" customWidth="1"/>
    <col min="15" max="15" width="41.54296875" style="135" customWidth="1"/>
    <col min="16" max="16" width="2.26953125" style="149" customWidth="1"/>
    <col min="17" max="18" width="9.1796875" style="135" customWidth="1"/>
    <col min="19" max="19" width="28.26953125" style="135" customWidth="1"/>
    <col min="20" max="20" width="22.81640625" style="135" customWidth="1"/>
    <col min="21" max="21" width="60.453125" style="135" hidden="1" customWidth="1"/>
    <col min="22" max="22" width="23.54296875" style="135" hidden="1" customWidth="1"/>
    <col min="23" max="26" width="9.1796875" style="135"/>
    <col min="27" max="27" width="17" hidden="1" customWidth="1"/>
    <col min="28" max="16384" width="9.1796875" style="135"/>
  </cols>
  <sheetData>
    <row r="1" spans="1:27" s="174" customFormat="1" ht="12.65" customHeight="1" x14ac:dyDescent="0.3">
      <c r="A1" s="121" t="s">
        <v>55</v>
      </c>
      <c r="B1" s="121"/>
      <c r="C1" s="121"/>
      <c r="D1" s="121"/>
      <c r="E1" s="121"/>
      <c r="F1" s="121"/>
      <c r="G1" s="121"/>
      <c r="H1" s="121"/>
      <c r="I1" s="121"/>
      <c r="J1" s="121"/>
      <c r="K1" s="122"/>
      <c r="L1" s="122"/>
      <c r="M1" s="122"/>
      <c r="N1" s="122"/>
      <c r="O1" s="122"/>
      <c r="P1" s="276"/>
      <c r="Q1" s="122"/>
      <c r="R1" s="122"/>
      <c r="S1" s="122"/>
      <c r="T1" s="122"/>
      <c r="U1" s="122"/>
      <c r="V1" s="122"/>
      <c r="W1" s="185"/>
      <c r="X1" s="185"/>
      <c r="Y1" s="185"/>
      <c r="Z1" s="185"/>
      <c r="AA1" s="260"/>
    </row>
    <row r="2" spans="1:27" s="134" customFormat="1" ht="31.5" customHeight="1" x14ac:dyDescent="0.25">
      <c r="A2" s="131" t="s">
        <v>555</v>
      </c>
      <c r="B2" s="131" t="s">
        <v>149</v>
      </c>
      <c r="C2" s="131" t="s">
        <v>2573</v>
      </c>
      <c r="D2" s="131" t="s">
        <v>151</v>
      </c>
      <c r="E2" s="131" t="s">
        <v>556</v>
      </c>
      <c r="F2" s="131" t="s">
        <v>557</v>
      </c>
      <c r="G2" s="131" t="s">
        <v>154</v>
      </c>
      <c r="H2" s="131" t="s">
        <v>155</v>
      </c>
      <c r="I2" s="131" t="s">
        <v>156</v>
      </c>
      <c r="J2" s="131" t="s">
        <v>157</v>
      </c>
      <c r="K2" s="278" t="s">
        <v>159</v>
      </c>
      <c r="L2" s="131" t="s">
        <v>558</v>
      </c>
      <c r="M2" s="131" t="s">
        <v>559</v>
      </c>
      <c r="N2" s="131" t="s">
        <v>560</v>
      </c>
      <c r="O2" s="131" t="s">
        <v>162</v>
      </c>
      <c r="P2" s="146"/>
      <c r="Q2" s="131" t="s">
        <v>561</v>
      </c>
      <c r="R2" s="131" t="s">
        <v>562</v>
      </c>
      <c r="S2" s="131" t="s">
        <v>563</v>
      </c>
      <c r="T2" s="131" t="s">
        <v>564</v>
      </c>
      <c r="U2" s="161" t="s">
        <v>164</v>
      </c>
      <c r="V2" s="162" t="s">
        <v>165</v>
      </c>
      <c r="AA2" s="42" t="s">
        <v>166</v>
      </c>
    </row>
    <row r="3" spans="1:27" ht="90" customHeight="1" x14ac:dyDescent="0.25">
      <c r="A3" s="141" t="s">
        <v>2574</v>
      </c>
      <c r="B3" s="138" t="s">
        <v>282</v>
      </c>
      <c r="C3" s="138" t="s">
        <v>283</v>
      </c>
      <c r="D3" s="140" t="s">
        <v>553</v>
      </c>
      <c r="E3" s="143" t="s">
        <v>2575</v>
      </c>
      <c r="F3" s="132" t="s">
        <v>2576</v>
      </c>
      <c r="G3" s="132" t="s">
        <v>2577</v>
      </c>
      <c r="H3" s="140" t="s">
        <v>2578</v>
      </c>
      <c r="I3" s="125"/>
      <c r="J3" s="126"/>
      <c r="K3" s="139" t="s">
        <v>2579</v>
      </c>
      <c r="L3" s="124"/>
      <c r="M3" s="124" t="s">
        <v>416</v>
      </c>
      <c r="N3" s="124" t="s">
        <v>573</v>
      </c>
      <c r="O3" s="124" t="s">
        <v>574</v>
      </c>
      <c r="P3" s="147"/>
      <c r="Q3" s="140" t="s">
        <v>575</v>
      </c>
      <c r="R3" s="140" t="s">
        <v>576</v>
      </c>
      <c r="S3" s="140" t="s">
        <v>2580</v>
      </c>
      <c r="T3" s="140" t="s">
        <v>2581</v>
      </c>
      <c r="U3" s="140" t="s">
        <v>2582</v>
      </c>
      <c r="V3" s="140"/>
      <c r="AA3" s="71">
        <f>IF(OR(J3="Fail",ISBLANK(J3)),INDEX('Issue Code Table'!C:C,MATCH(N:N,'Issue Code Table'!A:A,0)),IF(M3="Critical",6,IF(M3="Significant",5,IF(M3="Moderate",3,2))))</f>
        <v>2</v>
      </c>
    </row>
    <row r="4" spans="1:27" ht="108.75" customHeight="1" x14ac:dyDescent="0.25">
      <c r="A4" s="141" t="s">
        <v>2583</v>
      </c>
      <c r="B4" s="159" t="s">
        <v>282</v>
      </c>
      <c r="C4" s="160" t="s">
        <v>283</v>
      </c>
      <c r="D4" s="140" t="s">
        <v>553</v>
      </c>
      <c r="E4" s="143" t="s">
        <v>2584</v>
      </c>
      <c r="F4" s="132" t="s">
        <v>2585</v>
      </c>
      <c r="G4" s="132" t="s">
        <v>2586</v>
      </c>
      <c r="H4" s="140" t="s">
        <v>2587</v>
      </c>
      <c r="I4" s="125"/>
      <c r="J4" s="126"/>
      <c r="K4" s="139" t="s">
        <v>2588</v>
      </c>
      <c r="L4" s="124"/>
      <c r="M4" s="136" t="s">
        <v>177</v>
      </c>
      <c r="N4" s="136" t="s">
        <v>289</v>
      </c>
      <c r="O4" s="139" t="s">
        <v>674</v>
      </c>
      <c r="P4" s="147"/>
      <c r="Q4" s="140" t="s">
        <v>575</v>
      </c>
      <c r="R4" s="140" t="s">
        <v>588</v>
      </c>
      <c r="S4" s="140" t="s">
        <v>2589</v>
      </c>
      <c r="T4" s="140" t="s">
        <v>2590</v>
      </c>
      <c r="U4" s="140" t="s">
        <v>2591</v>
      </c>
      <c r="V4" s="140" t="s">
        <v>2592</v>
      </c>
      <c r="AA4" s="71">
        <f>IF(OR(J4="Fail",ISBLANK(J4)),INDEX('Issue Code Table'!C:C,MATCH(N:N,'Issue Code Table'!A:A,0)),IF(M4="Critical",6,IF(M4="Significant",5,IF(M4="Moderate",3,2))))</f>
        <v>8</v>
      </c>
    </row>
    <row r="5" spans="1:27" ht="108.75" customHeight="1" x14ac:dyDescent="0.25">
      <c r="A5" s="141" t="s">
        <v>2593</v>
      </c>
      <c r="B5" s="138" t="s">
        <v>326</v>
      </c>
      <c r="C5" s="138" t="s">
        <v>327</v>
      </c>
      <c r="D5" s="140" t="s">
        <v>553</v>
      </c>
      <c r="E5" s="143" t="s">
        <v>2594</v>
      </c>
      <c r="F5" s="132" t="s">
        <v>2595</v>
      </c>
      <c r="G5" s="132" t="s">
        <v>2596</v>
      </c>
      <c r="H5" s="140" t="s">
        <v>2597</v>
      </c>
      <c r="I5" s="125"/>
      <c r="J5" s="126"/>
      <c r="K5" s="139" t="s">
        <v>2598</v>
      </c>
      <c r="L5" s="124"/>
      <c r="M5" s="175" t="s">
        <v>213</v>
      </c>
      <c r="N5" s="176" t="s">
        <v>636</v>
      </c>
      <c r="O5" s="177" t="s">
        <v>637</v>
      </c>
      <c r="P5" s="147"/>
      <c r="Q5" s="140" t="s">
        <v>575</v>
      </c>
      <c r="R5" s="140" t="s">
        <v>612</v>
      </c>
      <c r="S5" s="140" t="s">
        <v>2599</v>
      </c>
      <c r="T5" s="140" t="s">
        <v>2600</v>
      </c>
      <c r="U5" s="140" t="s">
        <v>2601</v>
      </c>
      <c r="V5" s="140" t="s">
        <v>2602</v>
      </c>
      <c r="AA5" s="71">
        <f>IF(OR(J5="Fail",ISBLANK(J5)),INDEX('Issue Code Table'!C:C,MATCH(N:N,'Issue Code Table'!A:A,0)),IF(M5="Critical",6,IF(M5="Significant",5,IF(M5="Moderate",3,2))))</f>
        <v>5</v>
      </c>
    </row>
    <row r="6" spans="1:27" ht="108.75" customHeight="1" x14ac:dyDescent="0.25">
      <c r="A6" s="141" t="s">
        <v>2603</v>
      </c>
      <c r="B6" s="138" t="s">
        <v>326</v>
      </c>
      <c r="C6" s="138" t="s">
        <v>327</v>
      </c>
      <c r="D6" s="140" t="s">
        <v>553</v>
      </c>
      <c r="E6" s="143" t="s">
        <v>2604</v>
      </c>
      <c r="F6" s="132" t="s">
        <v>2605</v>
      </c>
      <c r="G6" s="132" t="s">
        <v>2606</v>
      </c>
      <c r="H6" s="140" t="s">
        <v>2607</v>
      </c>
      <c r="I6" s="125"/>
      <c r="J6" s="126"/>
      <c r="K6" s="139" t="s">
        <v>2608</v>
      </c>
      <c r="L6" s="124"/>
      <c r="M6" s="136" t="s">
        <v>213</v>
      </c>
      <c r="N6" s="176" t="s">
        <v>636</v>
      </c>
      <c r="O6" s="177" t="s">
        <v>637</v>
      </c>
      <c r="P6" s="147"/>
      <c r="Q6" s="140" t="s">
        <v>575</v>
      </c>
      <c r="R6" s="140" t="s">
        <v>625</v>
      </c>
      <c r="S6" s="140" t="s">
        <v>2609</v>
      </c>
      <c r="T6" s="140" t="s">
        <v>2610</v>
      </c>
      <c r="U6" s="140" t="s">
        <v>2611</v>
      </c>
      <c r="V6" s="140" t="s">
        <v>2612</v>
      </c>
      <c r="AA6" s="71">
        <f>IF(OR(J6="Fail",ISBLANK(J6)),INDEX('Issue Code Table'!C:C,MATCH(N:N,'Issue Code Table'!A:A,0)),IF(M6="Critical",6,IF(M6="Significant",5,IF(M6="Moderate",3,2))))</f>
        <v>5</v>
      </c>
    </row>
    <row r="7" spans="1:27" ht="108.75" customHeight="1" x14ac:dyDescent="0.25">
      <c r="A7" s="141" t="s">
        <v>2613</v>
      </c>
      <c r="B7" s="138" t="s">
        <v>326</v>
      </c>
      <c r="C7" s="138" t="s">
        <v>327</v>
      </c>
      <c r="D7" s="140" t="s">
        <v>553</v>
      </c>
      <c r="E7" s="143" t="s">
        <v>2614</v>
      </c>
      <c r="F7" s="132" t="s">
        <v>2615</v>
      </c>
      <c r="G7" s="132" t="s">
        <v>2616</v>
      </c>
      <c r="H7" s="140" t="s">
        <v>2617</v>
      </c>
      <c r="I7" s="125"/>
      <c r="J7" s="126"/>
      <c r="K7" s="139" t="s">
        <v>2618</v>
      </c>
      <c r="L7" s="124"/>
      <c r="M7" s="136" t="s">
        <v>213</v>
      </c>
      <c r="N7" s="176" t="s">
        <v>636</v>
      </c>
      <c r="O7" s="177" t="s">
        <v>637</v>
      </c>
      <c r="P7" s="147"/>
      <c r="Q7" s="140" t="s">
        <v>575</v>
      </c>
      <c r="R7" s="140" t="s">
        <v>1121</v>
      </c>
      <c r="S7" s="140" t="s">
        <v>2619</v>
      </c>
      <c r="T7" s="140" t="s">
        <v>2620</v>
      </c>
      <c r="U7" s="140" t="s">
        <v>2621</v>
      </c>
      <c r="V7" s="140" t="s">
        <v>2622</v>
      </c>
      <c r="AA7" s="71">
        <f>IF(OR(J7="Fail",ISBLANK(J7)),INDEX('Issue Code Table'!C:C,MATCH(N:N,'Issue Code Table'!A:A,0)),IF(M7="Critical",6,IF(M7="Significant",5,IF(M7="Moderate",3,2))))</f>
        <v>5</v>
      </c>
    </row>
    <row r="8" spans="1:27" ht="108.75" customHeight="1" x14ac:dyDescent="0.25">
      <c r="A8" s="141" t="s">
        <v>2623</v>
      </c>
      <c r="B8" s="138" t="s">
        <v>326</v>
      </c>
      <c r="C8" s="138" t="s">
        <v>327</v>
      </c>
      <c r="D8" s="140" t="s">
        <v>553</v>
      </c>
      <c r="E8" s="140" t="s">
        <v>2624</v>
      </c>
      <c r="F8" s="132" t="s">
        <v>2625</v>
      </c>
      <c r="G8" s="132" t="s">
        <v>2626</v>
      </c>
      <c r="H8" s="140" t="s">
        <v>2627</v>
      </c>
      <c r="I8" s="125"/>
      <c r="J8" s="126"/>
      <c r="K8" s="139" t="s">
        <v>2628</v>
      </c>
      <c r="L8" s="124"/>
      <c r="M8" s="136" t="s">
        <v>213</v>
      </c>
      <c r="N8" s="136" t="s">
        <v>2629</v>
      </c>
      <c r="O8" s="139" t="s">
        <v>2630</v>
      </c>
      <c r="P8" s="147"/>
      <c r="Q8" s="140" t="s">
        <v>575</v>
      </c>
      <c r="R8" s="140" t="s">
        <v>638</v>
      </c>
      <c r="S8" s="140" t="s">
        <v>2631</v>
      </c>
      <c r="T8" s="140" t="s">
        <v>2632</v>
      </c>
      <c r="U8" s="140" t="s">
        <v>2633</v>
      </c>
      <c r="V8" s="140" t="s">
        <v>2634</v>
      </c>
      <c r="AA8" s="71">
        <f>IF(OR(J8="Fail",ISBLANK(J8)),INDEX('Issue Code Table'!C:C,MATCH(N:N,'Issue Code Table'!A:A,0)),IF(M8="Critical",6,IF(M8="Significant",5,IF(M8="Moderate",3,2))))</f>
        <v>5</v>
      </c>
    </row>
    <row r="9" spans="1:27" ht="108.75" customHeight="1" x14ac:dyDescent="0.25">
      <c r="A9" s="141" t="s">
        <v>2635</v>
      </c>
      <c r="B9" s="138" t="s">
        <v>326</v>
      </c>
      <c r="C9" s="138" t="s">
        <v>327</v>
      </c>
      <c r="D9" s="140" t="s">
        <v>553</v>
      </c>
      <c r="E9" s="140" t="s">
        <v>2636</v>
      </c>
      <c r="F9" s="132" t="s">
        <v>2637</v>
      </c>
      <c r="G9" s="132" t="s">
        <v>2638</v>
      </c>
      <c r="H9" s="140" t="s">
        <v>2639</v>
      </c>
      <c r="I9" s="125"/>
      <c r="J9" s="126"/>
      <c r="K9" s="139" t="s">
        <v>2640</v>
      </c>
      <c r="L9" s="124"/>
      <c r="M9" s="136" t="s">
        <v>213</v>
      </c>
      <c r="N9" s="176" t="s">
        <v>636</v>
      </c>
      <c r="O9" s="177" t="s">
        <v>637</v>
      </c>
      <c r="P9" s="147"/>
      <c r="Q9" s="140" t="s">
        <v>575</v>
      </c>
      <c r="R9" s="140" t="s">
        <v>664</v>
      </c>
      <c r="S9" s="140" t="s">
        <v>2641</v>
      </c>
      <c r="T9" s="140" t="s">
        <v>2642</v>
      </c>
      <c r="U9" s="140" t="s">
        <v>2643</v>
      </c>
      <c r="V9" s="140" t="s">
        <v>2644</v>
      </c>
      <c r="AA9" s="71">
        <f>IF(OR(J9="Fail",ISBLANK(J9)),INDEX('Issue Code Table'!C:C,MATCH(N:N,'Issue Code Table'!A:A,0)),IF(M9="Critical",6,IF(M9="Significant",5,IF(M9="Moderate",3,2))))</f>
        <v>5</v>
      </c>
    </row>
    <row r="10" spans="1:27" ht="108.75" customHeight="1" x14ac:dyDescent="0.25">
      <c r="A10" s="141" t="s">
        <v>2645</v>
      </c>
      <c r="B10" s="138" t="s">
        <v>326</v>
      </c>
      <c r="C10" s="138" t="s">
        <v>327</v>
      </c>
      <c r="D10" s="140" t="s">
        <v>553</v>
      </c>
      <c r="E10" s="140" t="s">
        <v>2646</v>
      </c>
      <c r="F10" s="132" t="s">
        <v>2647</v>
      </c>
      <c r="G10" s="132" t="s">
        <v>2648</v>
      </c>
      <c r="H10" s="140" t="s">
        <v>2649</v>
      </c>
      <c r="I10" s="125"/>
      <c r="J10" s="126"/>
      <c r="K10" s="139" t="s">
        <v>2650</v>
      </c>
      <c r="L10" s="110"/>
      <c r="M10" s="136" t="s">
        <v>213</v>
      </c>
      <c r="N10" s="136" t="s">
        <v>721</v>
      </c>
      <c r="O10" s="139" t="s">
        <v>722</v>
      </c>
      <c r="P10" s="147"/>
      <c r="Q10" s="140" t="s">
        <v>575</v>
      </c>
      <c r="R10" s="140" t="s">
        <v>675</v>
      </c>
      <c r="S10" s="140" t="s">
        <v>2651</v>
      </c>
      <c r="T10" s="140" t="s">
        <v>2652</v>
      </c>
      <c r="U10" s="140" t="s">
        <v>2653</v>
      </c>
      <c r="V10" s="140" t="s">
        <v>2654</v>
      </c>
      <c r="AA10" s="71">
        <f>IF(OR(J10="Fail",ISBLANK(J10)),INDEX('Issue Code Table'!C:C,MATCH(N:N,'Issue Code Table'!A:A,0)),IF(M10="Critical",6,IF(M10="Significant",5,IF(M10="Moderate",3,2))))</f>
        <v>4</v>
      </c>
    </row>
    <row r="11" spans="1:27" ht="108.75" customHeight="1" x14ac:dyDescent="0.25">
      <c r="A11" s="141" t="s">
        <v>2655</v>
      </c>
      <c r="B11" s="138" t="s">
        <v>326</v>
      </c>
      <c r="C11" s="138" t="s">
        <v>327</v>
      </c>
      <c r="D11" s="140" t="s">
        <v>553</v>
      </c>
      <c r="E11" s="143" t="s">
        <v>2656</v>
      </c>
      <c r="F11" s="132" t="s">
        <v>2657</v>
      </c>
      <c r="G11" s="132" t="s">
        <v>2658</v>
      </c>
      <c r="H11" s="140" t="s">
        <v>2659</v>
      </c>
      <c r="I11" s="125"/>
      <c r="J11" s="126"/>
      <c r="K11" s="139" t="s">
        <v>2660</v>
      </c>
      <c r="L11" s="124"/>
      <c r="M11" s="136" t="s">
        <v>213</v>
      </c>
      <c r="N11" s="136" t="s">
        <v>721</v>
      </c>
      <c r="O11" s="139" t="s">
        <v>722</v>
      </c>
      <c r="P11" s="147"/>
      <c r="Q11" s="140" t="s">
        <v>575</v>
      </c>
      <c r="R11" s="140" t="s">
        <v>710</v>
      </c>
      <c r="S11" s="140" t="s">
        <v>2661</v>
      </c>
      <c r="T11" s="140" t="s">
        <v>2662</v>
      </c>
      <c r="U11" s="140" t="s">
        <v>2663</v>
      </c>
      <c r="V11" s="140" t="s">
        <v>2664</v>
      </c>
      <c r="AA11" s="71">
        <f>IF(OR(J11="Fail",ISBLANK(J11)),INDEX('Issue Code Table'!C:C,MATCH(N:N,'Issue Code Table'!A:A,0)),IF(M11="Critical",6,IF(M11="Significant",5,IF(M11="Moderate",3,2))))</f>
        <v>4</v>
      </c>
    </row>
    <row r="12" spans="1:27" ht="108.75" customHeight="1" x14ac:dyDescent="0.25">
      <c r="A12" s="141" t="s">
        <v>2665</v>
      </c>
      <c r="B12" s="138" t="s">
        <v>304</v>
      </c>
      <c r="C12" s="138" t="s">
        <v>305</v>
      </c>
      <c r="D12" s="140" t="s">
        <v>553</v>
      </c>
      <c r="E12" s="143" t="s">
        <v>2666</v>
      </c>
      <c r="F12" s="132" t="s">
        <v>2667</v>
      </c>
      <c r="G12" s="132" t="s">
        <v>2668</v>
      </c>
      <c r="H12" s="140" t="s">
        <v>2669</v>
      </c>
      <c r="I12" s="125"/>
      <c r="J12" s="126"/>
      <c r="K12" s="139" t="s">
        <v>2670</v>
      </c>
      <c r="L12" s="124"/>
      <c r="M12" s="136" t="s">
        <v>213</v>
      </c>
      <c r="N12" s="136" t="s">
        <v>721</v>
      </c>
      <c r="O12" s="139" t="s">
        <v>722</v>
      </c>
      <c r="P12" s="147"/>
      <c r="Q12" s="140" t="s">
        <v>575</v>
      </c>
      <c r="R12" s="140" t="s">
        <v>723</v>
      </c>
      <c r="S12" s="140" t="s">
        <v>2671</v>
      </c>
      <c r="T12" s="140" t="s">
        <v>2672</v>
      </c>
      <c r="U12" s="140" t="s">
        <v>2673</v>
      </c>
      <c r="V12" s="140" t="s">
        <v>2674</v>
      </c>
      <c r="AA12" s="71">
        <f>IF(OR(J12="Fail",ISBLANK(J12)),INDEX('Issue Code Table'!C:C,MATCH(N:N,'Issue Code Table'!A:A,0)),IF(M12="Critical",6,IF(M12="Significant",5,IF(M12="Moderate",3,2))))</f>
        <v>4</v>
      </c>
    </row>
    <row r="13" spans="1:27" ht="108.75" customHeight="1" x14ac:dyDescent="0.25">
      <c r="A13" s="141" t="s">
        <v>2675</v>
      </c>
      <c r="B13" s="138" t="s">
        <v>304</v>
      </c>
      <c r="C13" s="138" t="s">
        <v>305</v>
      </c>
      <c r="D13" s="140" t="s">
        <v>553</v>
      </c>
      <c r="E13" s="143" t="s">
        <v>2676</v>
      </c>
      <c r="F13" s="132" t="s">
        <v>2677</v>
      </c>
      <c r="G13" s="132" t="s">
        <v>2678</v>
      </c>
      <c r="H13" s="140" t="s">
        <v>2679</v>
      </c>
      <c r="I13" s="125"/>
      <c r="J13" s="126"/>
      <c r="K13" s="139" t="s">
        <v>2680</v>
      </c>
      <c r="L13" s="124"/>
      <c r="M13" s="136" t="s">
        <v>213</v>
      </c>
      <c r="N13" s="136" t="s">
        <v>721</v>
      </c>
      <c r="O13" s="139" t="s">
        <v>722</v>
      </c>
      <c r="P13" s="147"/>
      <c r="Q13" s="140" t="s">
        <v>575</v>
      </c>
      <c r="R13" s="140" t="s">
        <v>734</v>
      </c>
      <c r="S13" s="140" t="s">
        <v>2681</v>
      </c>
      <c r="T13" s="140" t="s">
        <v>2682</v>
      </c>
      <c r="U13" s="140" t="s">
        <v>2683</v>
      </c>
      <c r="V13" s="140" t="s">
        <v>2684</v>
      </c>
      <c r="AA13" s="71">
        <f>IF(OR(J13="Fail",ISBLANK(J13)),INDEX('Issue Code Table'!C:C,MATCH(N:N,'Issue Code Table'!A:A,0)),IF(M13="Critical",6,IF(M13="Significant",5,IF(M13="Moderate",3,2))))</f>
        <v>4</v>
      </c>
    </row>
    <row r="14" spans="1:27" ht="108.75" customHeight="1" x14ac:dyDescent="0.25">
      <c r="A14" s="141" t="s">
        <v>2685</v>
      </c>
      <c r="B14" s="110" t="s">
        <v>566</v>
      </c>
      <c r="C14" s="110" t="s">
        <v>567</v>
      </c>
      <c r="D14" s="140" t="s">
        <v>553</v>
      </c>
      <c r="E14" s="143" t="s">
        <v>2686</v>
      </c>
      <c r="F14" s="132" t="s">
        <v>2687</v>
      </c>
      <c r="G14" s="132" t="s">
        <v>2688</v>
      </c>
      <c r="H14" s="140" t="s">
        <v>2689</v>
      </c>
      <c r="I14" s="125"/>
      <c r="J14" s="126"/>
      <c r="K14" s="139" t="s">
        <v>2690</v>
      </c>
      <c r="L14" s="124"/>
      <c r="M14" s="136" t="s">
        <v>416</v>
      </c>
      <c r="N14" s="136" t="s">
        <v>573</v>
      </c>
      <c r="O14" s="139" t="s">
        <v>574</v>
      </c>
      <c r="P14" s="147"/>
      <c r="Q14" s="140" t="s">
        <v>575</v>
      </c>
      <c r="R14" s="140" t="s">
        <v>745</v>
      </c>
      <c r="S14" s="140" t="s">
        <v>2691</v>
      </c>
      <c r="T14" s="140" t="s">
        <v>2692</v>
      </c>
      <c r="U14" s="140" t="s">
        <v>2693</v>
      </c>
      <c r="V14" s="140"/>
      <c r="AA14" s="71">
        <f>IF(OR(J14="Fail",ISBLANK(J14)),INDEX('Issue Code Table'!C:C,MATCH(N:N,'Issue Code Table'!A:A,0)),IF(M14="Critical",6,IF(M14="Significant",5,IF(M14="Moderate",3,2))))</f>
        <v>2</v>
      </c>
    </row>
    <row r="15" spans="1:27" ht="108.75" customHeight="1" x14ac:dyDescent="0.25">
      <c r="A15" s="141" t="s">
        <v>2694</v>
      </c>
      <c r="B15" s="110" t="s">
        <v>1137</v>
      </c>
      <c r="C15" s="110" t="s">
        <v>1138</v>
      </c>
      <c r="D15" s="140" t="s">
        <v>553</v>
      </c>
      <c r="E15" s="143" t="s">
        <v>2695</v>
      </c>
      <c r="F15" s="132" t="s">
        <v>2696</v>
      </c>
      <c r="G15" s="132" t="s">
        <v>2697</v>
      </c>
      <c r="H15" s="140" t="s">
        <v>2698</v>
      </c>
      <c r="I15" s="125"/>
      <c r="J15" s="126"/>
      <c r="K15" s="139" t="s">
        <v>2699</v>
      </c>
      <c r="L15" s="124"/>
      <c r="M15" s="136" t="s">
        <v>213</v>
      </c>
      <c r="N15" s="136" t="s">
        <v>1054</v>
      </c>
      <c r="O15" s="139" t="s">
        <v>1055</v>
      </c>
      <c r="P15" s="147"/>
      <c r="Q15" s="140" t="s">
        <v>575</v>
      </c>
      <c r="R15" s="140" t="s">
        <v>2700</v>
      </c>
      <c r="S15" s="140" t="s">
        <v>2701</v>
      </c>
      <c r="T15" s="140" t="s">
        <v>2702</v>
      </c>
      <c r="U15" s="140" t="s">
        <v>2703</v>
      </c>
      <c r="V15" s="140" t="s">
        <v>2704</v>
      </c>
      <c r="AA15" s="71">
        <f>IF(OR(J15="Fail",ISBLANK(J15)),INDEX('Issue Code Table'!C:C,MATCH(N:N,'Issue Code Table'!A:A,0)),IF(M15="Critical",6,IF(M15="Significant",5,IF(M15="Moderate",3,2))))</f>
        <v>5</v>
      </c>
    </row>
    <row r="16" spans="1:27" ht="108.75" customHeight="1" x14ac:dyDescent="0.25">
      <c r="A16" s="141" t="s">
        <v>2705</v>
      </c>
      <c r="B16" s="159" t="s">
        <v>1994</v>
      </c>
      <c r="C16" s="160" t="s">
        <v>1995</v>
      </c>
      <c r="D16" s="140" t="s">
        <v>553</v>
      </c>
      <c r="E16" s="143" t="s">
        <v>2706</v>
      </c>
      <c r="F16" s="132" t="s">
        <v>2707</v>
      </c>
      <c r="G16" s="132" t="s">
        <v>2708</v>
      </c>
      <c r="H16" s="139" t="s">
        <v>2709</v>
      </c>
      <c r="I16" s="125"/>
      <c r="J16" s="126"/>
      <c r="K16" s="139" t="s">
        <v>2710</v>
      </c>
      <c r="L16" s="124"/>
      <c r="M16" s="136" t="s">
        <v>213</v>
      </c>
      <c r="N16" s="136" t="s">
        <v>895</v>
      </c>
      <c r="O16" s="139" t="s">
        <v>896</v>
      </c>
      <c r="P16" s="147"/>
      <c r="Q16" s="140" t="s">
        <v>1304</v>
      </c>
      <c r="R16" s="140" t="s">
        <v>797</v>
      </c>
      <c r="S16" s="140" t="s">
        <v>2711</v>
      </c>
      <c r="T16" s="140" t="s">
        <v>2712</v>
      </c>
      <c r="U16" s="140" t="s">
        <v>2713</v>
      </c>
      <c r="V16" s="140" t="s">
        <v>2714</v>
      </c>
      <c r="AA16" s="71">
        <f>IF(OR(J16="Fail",ISBLANK(J16)),INDEX('Issue Code Table'!C:C,MATCH(N:N,'Issue Code Table'!A:A,0)),IF(M16="Critical",6,IF(M16="Significant",5,IF(M16="Moderate",3,2))))</f>
        <v>5</v>
      </c>
    </row>
    <row r="17" spans="1:27" ht="108.75" customHeight="1" x14ac:dyDescent="0.25">
      <c r="A17" s="141" t="s">
        <v>2715</v>
      </c>
      <c r="B17" s="138" t="s">
        <v>490</v>
      </c>
      <c r="C17" s="138" t="s">
        <v>491</v>
      </c>
      <c r="D17" s="140" t="s">
        <v>553</v>
      </c>
      <c r="E17" s="143" t="s">
        <v>2716</v>
      </c>
      <c r="F17" s="132" t="s">
        <v>2717</v>
      </c>
      <c r="G17" s="132" t="s">
        <v>2718</v>
      </c>
      <c r="H17" s="140" t="s">
        <v>2719</v>
      </c>
      <c r="I17" s="125"/>
      <c r="J17" s="126"/>
      <c r="K17" s="139" t="s">
        <v>2720</v>
      </c>
      <c r="L17" s="124"/>
      <c r="M17" s="136" t="s">
        <v>213</v>
      </c>
      <c r="N17" s="136" t="s">
        <v>2721</v>
      </c>
      <c r="O17" s="139" t="s">
        <v>2722</v>
      </c>
      <c r="P17" s="147"/>
      <c r="Q17" s="140" t="s">
        <v>1304</v>
      </c>
      <c r="R17" s="140" t="s">
        <v>820</v>
      </c>
      <c r="S17" s="140" t="s">
        <v>2723</v>
      </c>
      <c r="T17" s="140" t="s">
        <v>2724</v>
      </c>
      <c r="U17" s="140" t="s">
        <v>2725</v>
      </c>
      <c r="V17" s="140" t="s">
        <v>2726</v>
      </c>
      <c r="AA17" s="71">
        <f>IF(OR(J17="Fail",ISBLANK(J17)),INDEX('Issue Code Table'!C:C,MATCH(N:N,'Issue Code Table'!A:A,0)),IF(M17="Critical",6,IF(M17="Significant",5,IF(M17="Moderate",3,2))))</f>
        <v>2</v>
      </c>
    </row>
    <row r="18" spans="1:27" ht="108.75" customHeight="1" x14ac:dyDescent="0.25">
      <c r="A18" s="141" t="s">
        <v>2727</v>
      </c>
      <c r="B18" s="138" t="s">
        <v>471</v>
      </c>
      <c r="C18" s="138" t="s">
        <v>1461</v>
      </c>
      <c r="D18" s="140" t="s">
        <v>553</v>
      </c>
      <c r="E18" s="143" t="s">
        <v>2728</v>
      </c>
      <c r="F18" s="132" t="s">
        <v>2729</v>
      </c>
      <c r="G18" s="132" t="s">
        <v>2730</v>
      </c>
      <c r="H18" s="140" t="s">
        <v>2731</v>
      </c>
      <c r="I18" s="125"/>
      <c r="J18" s="126"/>
      <c r="K18" s="139" t="s">
        <v>2732</v>
      </c>
      <c r="L18" s="124"/>
      <c r="M18" s="136" t="s">
        <v>213</v>
      </c>
      <c r="N18" s="136" t="s">
        <v>881</v>
      </c>
      <c r="O18" s="139" t="s">
        <v>882</v>
      </c>
      <c r="P18" s="147"/>
      <c r="Q18" s="140" t="s">
        <v>1304</v>
      </c>
      <c r="R18" s="140" t="s">
        <v>868</v>
      </c>
      <c r="S18" s="140" t="s">
        <v>2733</v>
      </c>
      <c r="T18" s="140" t="s">
        <v>2734</v>
      </c>
      <c r="U18" s="140" t="s">
        <v>2735</v>
      </c>
      <c r="V18" s="140" t="s">
        <v>2736</v>
      </c>
      <c r="AA18" s="71">
        <f>IF(OR(J18="Fail",ISBLANK(J18)),INDEX('Issue Code Table'!C:C,MATCH(N:N,'Issue Code Table'!A:A,0)),IF(M18="Critical",6,IF(M18="Significant",5,IF(M18="Moderate",3,2))))</f>
        <v>6</v>
      </c>
    </row>
    <row r="19" spans="1:27" ht="108.75" customHeight="1" x14ac:dyDescent="0.25">
      <c r="A19" s="141" t="s">
        <v>2737</v>
      </c>
      <c r="B19" s="159" t="s">
        <v>1994</v>
      </c>
      <c r="C19" s="160" t="s">
        <v>1995</v>
      </c>
      <c r="D19" s="140" t="s">
        <v>553</v>
      </c>
      <c r="E19" s="143" t="s">
        <v>2738</v>
      </c>
      <c r="F19" s="132" t="s">
        <v>2739</v>
      </c>
      <c r="G19" s="132" t="s">
        <v>2740</v>
      </c>
      <c r="H19" s="140" t="s">
        <v>2741</v>
      </c>
      <c r="I19" s="125"/>
      <c r="J19" s="126"/>
      <c r="K19" s="139" t="s">
        <v>2742</v>
      </c>
      <c r="L19" s="124"/>
      <c r="M19" s="136" t="s">
        <v>213</v>
      </c>
      <c r="N19" s="136" t="s">
        <v>895</v>
      </c>
      <c r="O19" s="139" t="s">
        <v>896</v>
      </c>
      <c r="P19" s="147"/>
      <c r="Q19" s="140" t="s">
        <v>1304</v>
      </c>
      <c r="R19" s="140" t="s">
        <v>1831</v>
      </c>
      <c r="S19" s="140" t="s">
        <v>2743</v>
      </c>
      <c r="T19" s="140" t="s">
        <v>2744</v>
      </c>
      <c r="U19" s="140" t="s">
        <v>2745</v>
      </c>
      <c r="V19" s="140" t="s">
        <v>2746</v>
      </c>
      <c r="AA19" s="71">
        <f>IF(OR(J19="Fail",ISBLANK(J19)),INDEX('Issue Code Table'!C:C,MATCH(N:N,'Issue Code Table'!A:A,0)),IF(M19="Critical",6,IF(M19="Significant",5,IF(M19="Moderate",3,2))))</f>
        <v>5</v>
      </c>
    </row>
    <row r="20" spans="1:27" ht="108.75" customHeight="1" x14ac:dyDescent="0.25">
      <c r="A20" s="141" t="s">
        <v>2747</v>
      </c>
      <c r="B20" s="159" t="s">
        <v>1994</v>
      </c>
      <c r="C20" s="160" t="s">
        <v>1995</v>
      </c>
      <c r="D20" s="140" t="s">
        <v>553</v>
      </c>
      <c r="E20" s="143" t="s">
        <v>2748</v>
      </c>
      <c r="F20" s="132" t="s">
        <v>2749</v>
      </c>
      <c r="G20" s="132" t="s">
        <v>2750</v>
      </c>
      <c r="H20" s="140" t="s">
        <v>2751</v>
      </c>
      <c r="I20" s="125"/>
      <c r="J20" s="126"/>
      <c r="K20" s="139" t="s">
        <v>2752</v>
      </c>
      <c r="L20" s="124"/>
      <c r="M20" s="136" t="s">
        <v>213</v>
      </c>
      <c r="N20" s="136" t="s">
        <v>895</v>
      </c>
      <c r="O20" s="139" t="s">
        <v>896</v>
      </c>
      <c r="P20" s="147"/>
      <c r="Q20" s="140" t="s">
        <v>1304</v>
      </c>
      <c r="R20" s="140" t="s">
        <v>1842</v>
      </c>
      <c r="S20" s="140" t="s">
        <v>2753</v>
      </c>
      <c r="T20" s="140" t="s">
        <v>2754</v>
      </c>
      <c r="U20" s="140" t="s">
        <v>2755</v>
      </c>
      <c r="V20" s="140" t="s">
        <v>2756</v>
      </c>
      <c r="AA20" s="71">
        <f>IF(OR(J20="Fail",ISBLANK(J20)),INDEX('Issue Code Table'!C:C,MATCH(N:N,'Issue Code Table'!A:A,0)),IF(M20="Critical",6,IF(M20="Significant",5,IF(M20="Moderate",3,2))))</f>
        <v>5</v>
      </c>
    </row>
    <row r="21" spans="1:27" ht="108.75" customHeight="1" x14ac:dyDescent="0.25">
      <c r="A21" s="141" t="s">
        <v>2757</v>
      </c>
      <c r="B21" s="159" t="s">
        <v>1994</v>
      </c>
      <c r="C21" s="160" t="s">
        <v>1995</v>
      </c>
      <c r="D21" s="140" t="s">
        <v>553</v>
      </c>
      <c r="E21" s="143" t="s">
        <v>2758</v>
      </c>
      <c r="F21" s="132" t="s">
        <v>2759</v>
      </c>
      <c r="G21" s="132" t="s">
        <v>2760</v>
      </c>
      <c r="H21" s="140" t="s">
        <v>2761</v>
      </c>
      <c r="I21" s="125"/>
      <c r="J21" s="126"/>
      <c r="K21" s="139" t="s">
        <v>2762</v>
      </c>
      <c r="L21" s="124"/>
      <c r="M21" s="136" t="s">
        <v>213</v>
      </c>
      <c r="N21" s="136" t="s">
        <v>895</v>
      </c>
      <c r="O21" s="139" t="s">
        <v>896</v>
      </c>
      <c r="P21" s="147"/>
      <c r="Q21" s="140" t="s">
        <v>1304</v>
      </c>
      <c r="R21" s="140" t="s">
        <v>2763</v>
      </c>
      <c r="S21" s="140" t="s">
        <v>2764</v>
      </c>
      <c r="T21" s="140" t="s">
        <v>2765</v>
      </c>
      <c r="U21" s="140" t="s">
        <v>2766</v>
      </c>
      <c r="V21" s="140" t="s">
        <v>2767</v>
      </c>
      <c r="AA21" s="71">
        <f>IF(OR(J21="Fail",ISBLANK(J21)),INDEX('Issue Code Table'!C:C,MATCH(N:N,'Issue Code Table'!A:A,0)),IF(M21="Critical",6,IF(M21="Significant",5,IF(M21="Moderate",3,2))))</f>
        <v>5</v>
      </c>
    </row>
    <row r="22" spans="1:27" ht="108.75" customHeight="1" x14ac:dyDescent="0.25">
      <c r="A22" s="141" t="s">
        <v>2768</v>
      </c>
      <c r="B22" s="159" t="s">
        <v>1994</v>
      </c>
      <c r="C22" s="160" t="s">
        <v>1995</v>
      </c>
      <c r="D22" s="140" t="s">
        <v>553</v>
      </c>
      <c r="E22" s="143" t="s">
        <v>2769</v>
      </c>
      <c r="F22" s="132" t="s">
        <v>2770</v>
      </c>
      <c r="G22" s="132" t="s">
        <v>2771</v>
      </c>
      <c r="H22" s="140" t="s">
        <v>2772</v>
      </c>
      <c r="I22" s="125"/>
      <c r="J22" s="126"/>
      <c r="K22" s="139" t="s">
        <v>2773</v>
      </c>
      <c r="L22" s="124"/>
      <c r="M22" s="136" t="s">
        <v>213</v>
      </c>
      <c r="N22" s="136" t="s">
        <v>895</v>
      </c>
      <c r="O22" s="139" t="s">
        <v>896</v>
      </c>
      <c r="P22" s="147"/>
      <c r="Q22" s="140" t="s">
        <v>1304</v>
      </c>
      <c r="R22" s="140" t="s">
        <v>2774</v>
      </c>
      <c r="S22" s="140" t="s">
        <v>2775</v>
      </c>
      <c r="T22" s="140" t="s">
        <v>2776</v>
      </c>
      <c r="U22" s="140" t="s">
        <v>2777</v>
      </c>
      <c r="V22" s="140" t="s">
        <v>2778</v>
      </c>
      <c r="AA22" s="71">
        <f>IF(OR(J22="Fail",ISBLANK(J22)),INDEX('Issue Code Table'!C:C,MATCH(N:N,'Issue Code Table'!A:A,0)),IF(M22="Critical",6,IF(M22="Significant",5,IF(M22="Moderate",3,2))))</f>
        <v>5</v>
      </c>
    </row>
    <row r="23" spans="1:27" ht="108.75" customHeight="1" x14ac:dyDescent="0.25">
      <c r="A23" s="141" t="s">
        <v>2779</v>
      </c>
      <c r="B23" s="159" t="s">
        <v>1994</v>
      </c>
      <c r="C23" s="160" t="s">
        <v>1995</v>
      </c>
      <c r="D23" s="140" t="s">
        <v>553</v>
      </c>
      <c r="E23" s="143" t="s">
        <v>2780</v>
      </c>
      <c r="F23" s="132" t="s">
        <v>2781</v>
      </c>
      <c r="G23" s="132" t="s">
        <v>2782</v>
      </c>
      <c r="H23" s="139" t="s">
        <v>2783</v>
      </c>
      <c r="I23" s="125"/>
      <c r="J23" s="126"/>
      <c r="K23" s="139" t="s">
        <v>2784</v>
      </c>
      <c r="L23" s="124"/>
      <c r="M23" s="136" t="s">
        <v>213</v>
      </c>
      <c r="N23" s="136" t="s">
        <v>895</v>
      </c>
      <c r="O23" s="139" t="s">
        <v>896</v>
      </c>
      <c r="P23" s="147"/>
      <c r="Q23" s="140" t="s">
        <v>1304</v>
      </c>
      <c r="R23" s="140" t="s">
        <v>1316</v>
      </c>
      <c r="S23" s="140" t="s">
        <v>2785</v>
      </c>
      <c r="T23" s="140" t="s">
        <v>2786</v>
      </c>
      <c r="U23" s="140" t="s">
        <v>2787</v>
      </c>
      <c r="V23" s="140" t="s">
        <v>2788</v>
      </c>
      <c r="AA23" s="71">
        <f>IF(OR(J23="Fail",ISBLANK(J23)),INDEX('Issue Code Table'!C:C,MATCH(N:N,'Issue Code Table'!A:A,0)),IF(M23="Critical",6,IF(M23="Significant",5,IF(M23="Moderate",3,2))))</f>
        <v>5</v>
      </c>
    </row>
    <row r="24" spans="1:27" ht="108.75" customHeight="1" x14ac:dyDescent="0.25">
      <c r="A24" s="141" t="s">
        <v>2789</v>
      </c>
      <c r="B24" s="159" t="s">
        <v>1994</v>
      </c>
      <c r="C24" s="160" t="s">
        <v>1995</v>
      </c>
      <c r="D24" s="140" t="s">
        <v>553</v>
      </c>
      <c r="E24" s="143" t="s">
        <v>2790</v>
      </c>
      <c r="F24" s="132" t="s">
        <v>2791</v>
      </c>
      <c r="G24" s="132" t="s">
        <v>2792</v>
      </c>
      <c r="H24" s="139" t="s">
        <v>2793</v>
      </c>
      <c r="I24" s="125"/>
      <c r="J24" s="126"/>
      <c r="K24" s="139" t="s">
        <v>2794</v>
      </c>
      <c r="L24" s="124"/>
      <c r="M24" s="136" t="s">
        <v>213</v>
      </c>
      <c r="N24" s="136" t="s">
        <v>895</v>
      </c>
      <c r="O24" s="139" t="s">
        <v>896</v>
      </c>
      <c r="P24" s="147"/>
      <c r="Q24" s="140" t="s">
        <v>1304</v>
      </c>
      <c r="R24" s="140" t="s">
        <v>1331</v>
      </c>
      <c r="S24" s="140" t="s">
        <v>2795</v>
      </c>
      <c r="T24" s="140" t="s">
        <v>2796</v>
      </c>
      <c r="U24" s="140" t="s">
        <v>2797</v>
      </c>
      <c r="V24" s="140" t="s">
        <v>2798</v>
      </c>
      <c r="AA24" s="71">
        <f>IF(OR(J24="Fail",ISBLANK(J24)),INDEX('Issue Code Table'!C:C,MATCH(N:N,'Issue Code Table'!A:A,0)),IF(M24="Critical",6,IF(M24="Significant",5,IF(M24="Moderate",3,2))))</f>
        <v>5</v>
      </c>
    </row>
    <row r="25" spans="1:27" ht="108.75" customHeight="1" x14ac:dyDescent="0.25">
      <c r="A25" s="141" t="s">
        <v>2799</v>
      </c>
      <c r="B25" s="159" t="s">
        <v>1994</v>
      </c>
      <c r="C25" s="160" t="s">
        <v>1995</v>
      </c>
      <c r="D25" s="140" t="s">
        <v>553</v>
      </c>
      <c r="E25" s="143" t="s">
        <v>2800</v>
      </c>
      <c r="F25" s="132" t="s">
        <v>2801</v>
      </c>
      <c r="G25" s="132" t="s">
        <v>2802</v>
      </c>
      <c r="H25" s="139" t="s">
        <v>2803</v>
      </c>
      <c r="I25" s="125"/>
      <c r="J25" s="126"/>
      <c r="K25" s="139" t="s">
        <v>2804</v>
      </c>
      <c r="L25" s="124"/>
      <c r="M25" s="136" t="s">
        <v>213</v>
      </c>
      <c r="N25" s="136" t="s">
        <v>895</v>
      </c>
      <c r="O25" s="139" t="s">
        <v>896</v>
      </c>
      <c r="P25" s="147"/>
      <c r="Q25" s="140" t="s">
        <v>1304</v>
      </c>
      <c r="R25" s="140" t="s">
        <v>1346</v>
      </c>
      <c r="S25" s="140" t="s">
        <v>2805</v>
      </c>
      <c r="T25" s="140" t="s">
        <v>2806</v>
      </c>
      <c r="U25" s="140" t="s">
        <v>2807</v>
      </c>
      <c r="V25" s="140" t="s">
        <v>2808</v>
      </c>
      <c r="AA25" s="71">
        <f>IF(OR(J25="Fail",ISBLANK(J25)),INDEX('Issue Code Table'!C:C,MATCH(N:N,'Issue Code Table'!A:A,0)),IF(M25="Critical",6,IF(M25="Significant",5,IF(M25="Moderate",3,2))))</f>
        <v>5</v>
      </c>
    </row>
    <row r="26" spans="1:27" ht="108.75" customHeight="1" x14ac:dyDescent="0.25">
      <c r="A26" s="141" t="s">
        <v>2809</v>
      </c>
      <c r="B26" s="159" t="s">
        <v>1994</v>
      </c>
      <c r="C26" s="160" t="s">
        <v>1995</v>
      </c>
      <c r="D26" s="140" t="s">
        <v>553</v>
      </c>
      <c r="E26" s="143" t="s">
        <v>2810</v>
      </c>
      <c r="F26" s="132" t="s">
        <v>2811</v>
      </c>
      <c r="G26" s="132" t="s">
        <v>2812</v>
      </c>
      <c r="H26" s="140" t="s">
        <v>2813</v>
      </c>
      <c r="I26" s="125"/>
      <c r="J26" s="126"/>
      <c r="K26" s="139" t="s">
        <v>2814</v>
      </c>
      <c r="L26" s="124"/>
      <c r="M26" s="136" t="s">
        <v>213</v>
      </c>
      <c r="N26" s="136" t="s">
        <v>895</v>
      </c>
      <c r="O26" s="139" t="s">
        <v>896</v>
      </c>
      <c r="P26" s="147"/>
      <c r="Q26" s="140" t="s">
        <v>1304</v>
      </c>
      <c r="R26" s="140" t="s">
        <v>1356</v>
      </c>
      <c r="S26" s="140" t="s">
        <v>2815</v>
      </c>
      <c r="T26" s="140" t="s">
        <v>2816</v>
      </c>
      <c r="U26" s="140" t="s">
        <v>2817</v>
      </c>
      <c r="V26" s="140" t="s">
        <v>2818</v>
      </c>
      <c r="AA26" s="71">
        <f>IF(OR(J26="Fail",ISBLANK(J26)),INDEX('Issue Code Table'!C:C,MATCH(N:N,'Issue Code Table'!A:A,0)),IF(M26="Critical",6,IF(M26="Significant",5,IF(M26="Moderate",3,2))))</f>
        <v>5</v>
      </c>
    </row>
    <row r="27" spans="1:27" ht="108.75" customHeight="1" x14ac:dyDescent="0.25">
      <c r="A27" s="141" t="s">
        <v>2819</v>
      </c>
      <c r="B27" s="138" t="s">
        <v>1648</v>
      </c>
      <c r="C27" s="138" t="s">
        <v>2820</v>
      </c>
      <c r="D27" s="140" t="s">
        <v>553</v>
      </c>
      <c r="E27" s="143" t="s">
        <v>2821</v>
      </c>
      <c r="F27" s="132" t="s">
        <v>2822</v>
      </c>
      <c r="G27" s="132" t="s">
        <v>2823</v>
      </c>
      <c r="H27" s="140" t="s">
        <v>2824</v>
      </c>
      <c r="I27" s="125"/>
      <c r="J27" s="126"/>
      <c r="K27" s="139" t="s">
        <v>2825</v>
      </c>
      <c r="L27" s="124"/>
      <c r="M27" s="136" t="s">
        <v>202</v>
      </c>
      <c r="N27" s="136" t="s">
        <v>2826</v>
      </c>
      <c r="O27" s="139" t="s">
        <v>2827</v>
      </c>
      <c r="P27" s="147"/>
      <c r="Q27" s="140" t="s">
        <v>1304</v>
      </c>
      <c r="R27" s="140" t="s">
        <v>2828</v>
      </c>
      <c r="S27" s="140" t="s">
        <v>2829</v>
      </c>
      <c r="T27" s="140" t="s">
        <v>2830</v>
      </c>
      <c r="U27" s="140" t="s">
        <v>2831</v>
      </c>
      <c r="V27" s="140"/>
      <c r="AA27" s="71">
        <f>IF(OR(J27="Fail",ISBLANK(J27)),INDEX('Issue Code Table'!C:C,MATCH(N:N,'Issue Code Table'!A:A,0)),IF(M27="Critical",6,IF(M27="Significant",5,IF(M27="Moderate",3,2))))</f>
        <v>4</v>
      </c>
    </row>
    <row r="28" spans="1:27" ht="108.75" customHeight="1" x14ac:dyDescent="0.25">
      <c r="A28" s="141" t="s">
        <v>2832</v>
      </c>
      <c r="B28" s="138" t="s">
        <v>1724</v>
      </c>
      <c r="C28" s="138" t="s">
        <v>1725</v>
      </c>
      <c r="D28" s="140" t="s">
        <v>553</v>
      </c>
      <c r="E28" s="143" t="s">
        <v>2833</v>
      </c>
      <c r="F28" s="132" t="s">
        <v>2834</v>
      </c>
      <c r="G28" s="132" t="s">
        <v>2835</v>
      </c>
      <c r="H28" s="140" t="s">
        <v>2836</v>
      </c>
      <c r="I28" s="125"/>
      <c r="J28" s="126"/>
      <c r="K28" s="140" t="s">
        <v>2837</v>
      </c>
      <c r="L28" s="124"/>
      <c r="M28" s="136" t="s">
        <v>213</v>
      </c>
      <c r="N28" s="136" t="s">
        <v>636</v>
      </c>
      <c r="O28" s="139" t="s">
        <v>1442</v>
      </c>
      <c r="P28" s="147"/>
      <c r="Q28" s="140" t="s">
        <v>1304</v>
      </c>
      <c r="R28" s="140" t="s">
        <v>2838</v>
      </c>
      <c r="S28" s="140" t="s">
        <v>2839</v>
      </c>
      <c r="T28" s="140" t="s">
        <v>2840</v>
      </c>
      <c r="U28" s="140" t="s">
        <v>2841</v>
      </c>
      <c r="V28" s="140" t="s">
        <v>2842</v>
      </c>
      <c r="AA28" s="71">
        <f>IF(OR(J28="Fail",ISBLANK(J28)),INDEX('Issue Code Table'!C:C,MATCH(N:N,'Issue Code Table'!A:A,0)),IF(M28="Critical",6,IF(M28="Significant",5,IF(M28="Moderate",3,2))))</f>
        <v>5</v>
      </c>
    </row>
    <row r="29" spans="1:27" ht="108.75" customHeight="1" x14ac:dyDescent="0.25">
      <c r="A29" s="141" t="s">
        <v>2843</v>
      </c>
      <c r="B29" s="138" t="s">
        <v>1724</v>
      </c>
      <c r="C29" s="138" t="s">
        <v>1725</v>
      </c>
      <c r="D29" s="140" t="s">
        <v>553</v>
      </c>
      <c r="E29" s="143" t="s">
        <v>2844</v>
      </c>
      <c r="F29" s="132" t="s">
        <v>2845</v>
      </c>
      <c r="G29" s="132" t="s">
        <v>2846</v>
      </c>
      <c r="H29" s="140" t="s">
        <v>2847</v>
      </c>
      <c r="I29" s="125"/>
      <c r="J29" s="126"/>
      <c r="K29" s="139" t="s">
        <v>2848</v>
      </c>
      <c r="L29" s="124"/>
      <c r="M29" s="136" t="s">
        <v>213</v>
      </c>
      <c r="N29" s="136" t="s">
        <v>1054</v>
      </c>
      <c r="O29" s="139" t="s">
        <v>2849</v>
      </c>
      <c r="P29" s="147"/>
      <c r="Q29" s="140" t="s">
        <v>883</v>
      </c>
      <c r="R29" s="140" t="s">
        <v>2850</v>
      </c>
      <c r="S29" s="140" t="s">
        <v>2851</v>
      </c>
      <c r="T29" s="140" t="s">
        <v>2852</v>
      </c>
      <c r="U29" s="140" t="s">
        <v>2853</v>
      </c>
      <c r="V29" s="140" t="s">
        <v>2854</v>
      </c>
      <c r="AA29" s="71">
        <f>IF(OR(J29="Fail",ISBLANK(J29)),INDEX('Issue Code Table'!C:C,MATCH(N:N,'Issue Code Table'!A:A,0)),IF(M29="Critical",6,IF(M29="Significant",5,IF(M29="Moderate",3,2))))</f>
        <v>5</v>
      </c>
    </row>
    <row r="30" spans="1:27" ht="108.75" customHeight="1" x14ac:dyDescent="0.25">
      <c r="A30" s="141" t="s">
        <v>2855</v>
      </c>
      <c r="B30" s="138" t="s">
        <v>2856</v>
      </c>
      <c r="C30" s="138" t="s">
        <v>2857</v>
      </c>
      <c r="D30" s="140" t="s">
        <v>553</v>
      </c>
      <c r="E30" s="143" t="s">
        <v>2858</v>
      </c>
      <c r="F30" s="132" t="s">
        <v>2859</v>
      </c>
      <c r="G30" s="132" t="s">
        <v>2860</v>
      </c>
      <c r="H30" s="140" t="s">
        <v>2861</v>
      </c>
      <c r="I30" s="125"/>
      <c r="J30" s="126"/>
      <c r="K30" s="139" t="s">
        <v>2862</v>
      </c>
      <c r="L30" s="124"/>
      <c r="M30" s="136" t="s">
        <v>213</v>
      </c>
      <c r="N30" s="136" t="s">
        <v>1054</v>
      </c>
      <c r="O30" s="139" t="s">
        <v>1055</v>
      </c>
      <c r="P30" s="147"/>
      <c r="Q30" s="140" t="s">
        <v>883</v>
      </c>
      <c r="R30" s="140" t="s">
        <v>897</v>
      </c>
      <c r="S30" s="140" t="s">
        <v>2863</v>
      </c>
      <c r="T30" s="140" t="s">
        <v>2864</v>
      </c>
      <c r="U30" s="140" t="s">
        <v>2865</v>
      </c>
      <c r="V30" s="140" t="s">
        <v>2866</v>
      </c>
      <c r="AA30" s="71">
        <f>IF(OR(J30="Fail",ISBLANK(J30)),INDEX('Issue Code Table'!C:C,MATCH(N:N,'Issue Code Table'!A:A,0)),IF(M30="Critical",6,IF(M30="Significant",5,IF(M30="Moderate",3,2))))</f>
        <v>5</v>
      </c>
    </row>
    <row r="31" spans="1:27" ht="108.75" customHeight="1" x14ac:dyDescent="0.25">
      <c r="A31" s="141" t="s">
        <v>2867</v>
      </c>
      <c r="B31" s="138" t="s">
        <v>2856</v>
      </c>
      <c r="C31" s="138" t="s">
        <v>2857</v>
      </c>
      <c r="D31" s="140" t="s">
        <v>553</v>
      </c>
      <c r="E31" s="143" t="s">
        <v>2868</v>
      </c>
      <c r="F31" s="132" t="s">
        <v>2869</v>
      </c>
      <c r="G31" s="132" t="s">
        <v>2870</v>
      </c>
      <c r="H31" s="140" t="s">
        <v>2871</v>
      </c>
      <c r="I31" s="125"/>
      <c r="J31" s="126"/>
      <c r="K31" s="139" t="s">
        <v>2872</v>
      </c>
      <c r="L31" s="124"/>
      <c r="M31" s="136" t="s">
        <v>213</v>
      </c>
      <c r="N31" s="136" t="s">
        <v>721</v>
      </c>
      <c r="O31" s="139" t="s">
        <v>722</v>
      </c>
      <c r="P31" s="147"/>
      <c r="Q31" s="140" t="s">
        <v>883</v>
      </c>
      <c r="R31" s="140" t="s">
        <v>908</v>
      </c>
      <c r="S31" s="140" t="s">
        <v>2873</v>
      </c>
      <c r="T31" s="140" t="s">
        <v>2874</v>
      </c>
      <c r="U31" s="140" t="s">
        <v>2875</v>
      </c>
      <c r="V31" s="140" t="s">
        <v>2876</v>
      </c>
      <c r="AA31" s="71">
        <f>IF(OR(J31="Fail",ISBLANK(J31)),INDEX('Issue Code Table'!C:C,MATCH(N:N,'Issue Code Table'!A:A,0)),IF(M31="Critical",6,IF(M31="Significant",5,IF(M31="Moderate",3,2))))</f>
        <v>4</v>
      </c>
    </row>
    <row r="32" spans="1:27" ht="108.75" customHeight="1" x14ac:dyDescent="0.25">
      <c r="A32" s="141" t="s">
        <v>2877</v>
      </c>
      <c r="B32" s="138" t="s">
        <v>2856</v>
      </c>
      <c r="C32" s="138" t="s">
        <v>2857</v>
      </c>
      <c r="D32" s="140" t="s">
        <v>553</v>
      </c>
      <c r="E32" s="143" t="s">
        <v>2878</v>
      </c>
      <c r="F32" s="132" t="s">
        <v>2869</v>
      </c>
      <c r="G32" s="132" t="s">
        <v>2879</v>
      </c>
      <c r="H32" s="140" t="s">
        <v>2880</v>
      </c>
      <c r="I32" s="125"/>
      <c r="J32" s="126"/>
      <c r="K32" s="139" t="s">
        <v>2881</v>
      </c>
      <c r="L32" s="124"/>
      <c r="M32" s="136" t="s">
        <v>213</v>
      </c>
      <c r="N32" s="136" t="s">
        <v>721</v>
      </c>
      <c r="O32" s="139" t="s">
        <v>722</v>
      </c>
      <c r="P32" s="147"/>
      <c r="Q32" s="140" t="s">
        <v>883</v>
      </c>
      <c r="R32" s="140" t="s">
        <v>2882</v>
      </c>
      <c r="S32" s="140" t="s">
        <v>2883</v>
      </c>
      <c r="T32" s="140" t="s">
        <v>2884</v>
      </c>
      <c r="U32" s="140" t="s">
        <v>2885</v>
      </c>
      <c r="V32" s="140" t="s">
        <v>2886</v>
      </c>
      <c r="AA32" s="71">
        <f>IF(OR(J32="Fail",ISBLANK(J32)),INDEX('Issue Code Table'!C:C,MATCH(N:N,'Issue Code Table'!A:A,0)),IF(M32="Critical",6,IF(M32="Significant",5,IF(M32="Moderate",3,2))))</f>
        <v>4</v>
      </c>
    </row>
    <row r="33" spans="1:27" ht="108.75" customHeight="1" x14ac:dyDescent="0.25">
      <c r="A33" s="141" t="s">
        <v>2887</v>
      </c>
      <c r="B33" s="159" t="s">
        <v>1994</v>
      </c>
      <c r="C33" s="160" t="s">
        <v>1995</v>
      </c>
      <c r="D33" s="140" t="s">
        <v>553</v>
      </c>
      <c r="E33" s="143" t="s">
        <v>2888</v>
      </c>
      <c r="F33" s="132" t="s">
        <v>2889</v>
      </c>
      <c r="G33" s="132" t="s">
        <v>2890</v>
      </c>
      <c r="H33" s="140" t="s">
        <v>2891</v>
      </c>
      <c r="I33" s="125"/>
      <c r="J33" s="126"/>
      <c r="K33" s="139" t="s">
        <v>2892</v>
      </c>
      <c r="L33" s="124"/>
      <c r="M33" s="136" t="s">
        <v>213</v>
      </c>
      <c r="N33" s="136" t="s">
        <v>895</v>
      </c>
      <c r="O33" s="139" t="s">
        <v>896</v>
      </c>
      <c r="P33" s="147"/>
      <c r="Q33" s="140" t="s">
        <v>883</v>
      </c>
      <c r="R33" s="140" t="s">
        <v>1953</v>
      </c>
      <c r="S33" s="140" t="s">
        <v>2893</v>
      </c>
      <c r="T33" s="140" t="s">
        <v>2894</v>
      </c>
      <c r="U33" s="140" t="s">
        <v>2895</v>
      </c>
      <c r="V33" s="140" t="s">
        <v>2896</v>
      </c>
      <c r="AA33" s="71">
        <f>IF(OR(J33="Fail",ISBLANK(J33)),INDEX('Issue Code Table'!C:C,MATCH(N:N,'Issue Code Table'!A:A,0)),IF(M33="Critical",6,IF(M33="Significant",5,IF(M33="Moderate",3,2))))</f>
        <v>5</v>
      </c>
    </row>
    <row r="34" spans="1:27" ht="108.75" customHeight="1" x14ac:dyDescent="0.25">
      <c r="A34" s="141" t="s">
        <v>2897</v>
      </c>
      <c r="B34" s="138" t="s">
        <v>764</v>
      </c>
      <c r="C34" s="138" t="s">
        <v>765</v>
      </c>
      <c r="D34" s="140" t="s">
        <v>553</v>
      </c>
      <c r="E34" s="143" t="s">
        <v>2898</v>
      </c>
      <c r="F34" s="132" t="s">
        <v>2899</v>
      </c>
      <c r="G34" s="132" t="s">
        <v>2900</v>
      </c>
      <c r="H34" s="140" t="s">
        <v>2901</v>
      </c>
      <c r="I34" s="125"/>
      <c r="J34" s="126"/>
      <c r="K34" s="139" t="s">
        <v>2902</v>
      </c>
      <c r="L34" s="124"/>
      <c r="M34" s="136" t="s">
        <v>213</v>
      </c>
      <c r="N34" s="136" t="s">
        <v>771</v>
      </c>
      <c r="O34" s="139" t="s">
        <v>772</v>
      </c>
      <c r="P34" s="147"/>
      <c r="Q34" s="140" t="s">
        <v>883</v>
      </c>
      <c r="R34" s="140" t="s">
        <v>2903</v>
      </c>
      <c r="S34" s="140" t="s">
        <v>2904</v>
      </c>
      <c r="T34" s="140" t="s">
        <v>2905</v>
      </c>
      <c r="U34" s="140" t="s">
        <v>2906</v>
      </c>
      <c r="V34" s="140" t="s">
        <v>2907</v>
      </c>
      <c r="AA34" s="71">
        <f>IF(OR(J34="Fail",ISBLANK(J34)),INDEX('Issue Code Table'!C:C,MATCH(N:N,'Issue Code Table'!A:A,0)),IF(M34="Critical",6,IF(M34="Significant",5,IF(M34="Moderate",3,2))))</f>
        <v>6</v>
      </c>
    </row>
    <row r="35" spans="1:27" ht="108.75" customHeight="1" x14ac:dyDescent="0.25">
      <c r="A35" s="141" t="s">
        <v>2908</v>
      </c>
      <c r="B35" s="138" t="s">
        <v>207</v>
      </c>
      <c r="C35" s="138" t="s">
        <v>2909</v>
      </c>
      <c r="D35" s="140" t="s">
        <v>553</v>
      </c>
      <c r="E35" s="143" t="s">
        <v>2910</v>
      </c>
      <c r="F35" s="132" t="s">
        <v>2911</v>
      </c>
      <c r="G35" s="132" t="s">
        <v>2912</v>
      </c>
      <c r="H35" s="140" t="s">
        <v>2913</v>
      </c>
      <c r="I35" s="125"/>
      <c r="J35" s="126"/>
      <c r="K35" s="140" t="s">
        <v>2914</v>
      </c>
      <c r="L35" s="124"/>
      <c r="M35" s="136" t="s">
        <v>213</v>
      </c>
      <c r="N35" s="136" t="s">
        <v>2915</v>
      </c>
      <c r="O35" s="139" t="s">
        <v>2916</v>
      </c>
      <c r="P35" s="147"/>
      <c r="Q35" s="140" t="s">
        <v>930</v>
      </c>
      <c r="R35" s="140" t="s">
        <v>931</v>
      </c>
      <c r="S35" s="140" t="s">
        <v>2917</v>
      </c>
      <c r="T35" s="140" t="s">
        <v>2918</v>
      </c>
      <c r="U35" s="140" t="s">
        <v>2919</v>
      </c>
      <c r="V35" s="140" t="s">
        <v>2920</v>
      </c>
      <c r="AA35" s="71">
        <f>IF(OR(J35="Fail",ISBLANK(J35)),INDEX('Issue Code Table'!C:C,MATCH(N:N,'Issue Code Table'!A:A,0)),IF(M35="Critical",6,IF(M35="Significant",5,IF(M35="Moderate",3,2))))</f>
        <v>6</v>
      </c>
    </row>
    <row r="36" spans="1:27" ht="108.75" customHeight="1" x14ac:dyDescent="0.25">
      <c r="A36" s="141" t="s">
        <v>2921</v>
      </c>
      <c r="B36" s="138" t="s">
        <v>207</v>
      </c>
      <c r="C36" s="138" t="s">
        <v>2909</v>
      </c>
      <c r="D36" s="140" t="s">
        <v>553</v>
      </c>
      <c r="E36" s="143" t="s">
        <v>2922</v>
      </c>
      <c r="F36" s="132" t="s">
        <v>2923</v>
      </c>
      <c r="G36" s="132" t="s">
        <v>2924</v>
      </c>
      <c r="H36" s="140" t="s">
        <v>2925</v>
      </c>
      <c r="I36" s="125"/>
      <c r="J36" s="126"/>
      <c r="K36" s="139" t="s">
        <v>2926</v>
      </c>
      <c r="L36" s="124"/>
      <c r="M36" s="136" t="s">
        <v>213</v>
      </c>
      <c r="N36" s="136" t="s">
        <v>2915</v>
      </c>
      <c r="O36" s="139" t="s">
        <v>2916</v>
      </c>
      <c r="P36" s="147"/>
      <c r="Q36" s="140" t="s">
        <v>930</v>
      </c>
      <c r="R36" s="140" t="s">
        <v>942</v>
      </c>
      <c r="S36" s="140" t="s">
        <v>2927</v>
      </c>
      <c r="T36" s="140" t="s">
        <v>2928</v>
      </c>
      <c r="U36" s="140" t="s">
        <v>2929</v>
      </c>
      <c r="V36" s="140" t="s">
        <v>2930</v>
      </c>
      <c r="AA36" s="71">
        <f>IF(OR(J36="Fail",ISBLANK(J36)),INDEX('Issue Code Table'!C:C,MATCH(N:N,'Issue Code Table'!A:A,0)),IF(M36="Critical",6,IF(M36="Significant",5,IF(M36="Moderate",3,2))))</f>
        <v>6</v>
      </c>
    </row>
    <row r="37" spans="1:27" ht="108.75" customHeight="1" x14ac:dyDescent="0.25">
      <c r="A37" s="141" t="s">
        <v>2931</v>
      </c>
      <c r="B37" s="138" t="s">
        <v>304</v>
      </c>
      <c r="C37" s="138" t="s">
        <v>305</v>
      </c>
      <c r="D37" s="140" t="s">
        <v>553</v>
      </c>
      <c r="E37" s="140" t="s">
        <v>2932</v>
      </c>
      <c r="F37" s="132" t="s">
        <v>2933</v>
      </c>
      <c r="G37" s="132" t="s">
        <v>2934</v>
      </c>
      <c r="H37" s="140" t="s">
        <v>2935</v>
      </c>
      <c r="I37" s="125"/>
      <c r="J37" s="126"/>
      <c r="K37" s="139" t="s">
        <v>2936</v>
      </c>
      <c r="L37" s="124"/>
      <c r="M37" s="136" t="s">
        <v>213</v>
      </c>
      <c r="N37" s="136" t="s">
        <v>1054</v>
      </c>
      <c r="O37" s="139" t="s">
        <v>1055</v>
      </c>
      <c r="P37" s="147"/>
      <c r="Q37" s="140" t="s">
        <v>930</v>
      </c>
      <c r="R37" s="140" t="s">
        <v>953</v>
      </c>
      <c r="S37" s="140" t="s">
        <v>2937</v>
      </c>
      <c r="T37" s="140" t="s">
        <v>2938</v>
      </c>
      <c r="U37" s="140" t="s">
        <v>2939</v>
      </c>
      <c r="V37" s="140" t="s">
        <v>2940</v>
      </c>
      <c r="AA37" s="71">
        <f>IF(OR(J37="Fail",ISBLANK(J37)),INDEX('Issue Code Table'!C:C,MATCH(N:N,'Issue Code Table'!A:A,0)),IF(M37="Critical",6,IF(M37="Significant",5,IF(M37="Moderate",3,2))))</f>
        <v>5</v>
      </c>
    </row>
    <row r="38" spans="1:27" ht="108.75" customHeight="1" x14ac:dyDescent="0.25">
      <c r="A38" s="141" t="s">
        <v>2941</v>
      </c>
      <c r="B38" s="138" t="s">
        <v>2942</v>
      </c>
      <c r="C38" s="138" t="s">
        <v>2943</v>
      </c>
      <c r="D38" s="140" t="s">
        <v>553</v>
      </c>
      <c r="E38" s="140" t="s">
        <v>2944</v>
      </c>
      <c r="F38" s="132" t="s">
        <v>2945</v>
      </c>
      <c r="G38" s="132" t="s">
        <v>2946</v>
      </c>
      <c r="H38" s="140" t="s">
        <v>2947</v>
      </c>
      <c r="I38" s="125"/>
      <c r="J38" s="126"/>
      <c r="K38" s="139" t="s">
        <v>2948</v>
      </c>
      <c r="L38" s="124"/>
      <c r="M38" s="136" t="s">
        <v>213</v>
      </c>
      <c r="N38" s="136" t="s">
        <v>1214</v>
      </c>
      <c r="O38" s="139" t="s">
        <v>1215</v>
      </c>
      <c r="P38" s="147"/>
      <c r="Q38" s="140" t="s">
        <v>930</v>
      </c>
      <c r="R38" s="140" t="s">
        <v>964</v>
      </c>
      <c r="S38" s="140" t="s">
        <v>2949</v>
      </c>
      <c r="T38" s="140" t="s">
        <v>2950</v>
      </c>
      <c r="U38" s="140" t="s">
        <v>2951</v>
      </c>
      <c r="V38" s="140" t="s">
        <v>2952</v>
      </c>
      <c r="AA38" s="71">
        <f>IF(OR(J38="Fail",ISBLANK(J38)),INDEX('Issue Code Table'!C:C,MATCH(N:N,'Issue Code Table'!A:A,0)),IF(M38="Critical",6,IF(M38="Significant",5,IF(M38="Moderate",3,2))))</f>
        <v>2</v>
      </c>
    </row>
    <row r="39" spans="1:27" ht="108.75" customHeight="1" x14ac:dyDescent="0.25">
      <c r="A39" s="141" t="s">
        <v>2953</v>
      </c>
      <c r="B39" s="138" t="s">
        <v>1724</v>
      </c>
      <c r="C39" s="138" t="s">
        <v>1725</v>
      </c>
      <c r="D39" s="140" t="s">
        <v>553</v>
      </c>
      <c r="E39" s="140" t="s">
        <v>2954</v>
      </c>
      <c r="F39" s="132" t="s">
        <v>2955</v>
      </c>
      <c r="G39" s="132" t="s">
        <v>2956</v>
      </c>
      <c r="H39" s="140" t="s">
        <v>2957</v>
      </c>
      <c r="I39" s="125"/>
      <c r="J39" s="126"/>
      <c r="K39" s="139" t="s">
        <v>2958</v>
      </c>
      <c r="L39" s="124"/>
      <c r="M39" s="136" t="s">
        <v>213</v>
      </c>
      <c r="N39" s="136" t="s">
        <v>2959</v>
      </c>
      <c r="O39" s="139" t="s">
        <v>2960</v>
      </c>
      <c r="P39" s="147"/>
      <c r="Q39" s="140" t="s">
        <v>930</v>
      </c>
      <c r="R39" s="140" t="s">
        <v>975</v>
      </c>
      <c r="S39" s="140" t="s">
        <v>2961</v>
      </c>
      <c r="T39" s="140" t="s">
        <v>2962</v>
      </c>
      <c r="U39" s="140" t="s">
        <v>2963</v>
      </c>
      <c r="V39" s="140" t="s">
        <v>2964</v>
      </c>
      <c r="AA39" s="71">
        <f>IF(OR(J39="Fail",ISBLANK(J39)),INDEX('Issue Code Table'!C:C,MATCH(N:N,'Issue Code Table'!A:A,0)),IF(M39="Critical",6,IF(M39="Significant",5,IF(M39="Moderate",3,2))))</f>
        <v>6</v>
      </c>
    </row>
    <row r="40" spans="1:27" ht="108.75" customHeight="1" x14ac:dyDescent="0.25">
      <c r="A40" s="141" t="s">
        <v>2965</v>
      </c>
      <c r="B40" s="138" t="s">
        <v>764</v>
      </c>
      <c r="C40" s="138" t="s">
        <v>765</v>
      </c>
      <c r="D40" s="140" t="s">
        <v>553</v>
      </c>
      <c r="E40" s="143" t="s">
        <v>2966</v>
      </c>
      <c r="F40" s="132" t="s">
        <v>2967</v>
      </c>
      <c r="G40" s="132" t="s">
        <v>2968</v>
      </c>
      <c r="H40" s="140" t="s">
        <v>2969</v>
      </c>
      <c r="I40" s="125"/>
      <c r="J40" s="126"/>
      <c r="K40" s="139" t="s">
        <v>2970</v>
      </c>
      <c r="L40" s="124"/>
      <c r="M40" s="136" t="s">
        <v>213</v>
      </c>
      <c r="N40" s="136" t="s">
        <v>2959</v>
      </c>
      <c r="O40" s="139" t="s">
        <v>2960</v>
      </c>
      <c r="P40" s="147"/>
      <c r="Q40" s="140" t="s">
        <v>930</v>
      </c>
      <c r="R40" s="140" t="s">
        <v>2971</v>
      </c>
      <c r="S40" s="140" t="s">
        <v>2972</v>
      </c>
      <c r="T40" s="140" t="s">
        <v>2973</v>
      </c>
      <c r="U40" s="140" t="s">
        <v>2974</v>
      </c>
      <c r="V40" s="140" t="s">
        <v>2975</v>
      </c>
      <c r="AA40" s="71">
        <f>IF(OR(J40="Fail",ISBLANK(J40)),INDEX('Issue Code Table'!C:C,MATCH(N:N,'Issue Code Table'!A:A,0)),IF(M40="Critical",6,IF(M40="Significant",5,IF(M40="Moderate",3,2))))</f>
        <v>6</v>
      </c>
    </row>
    <row r="41" spans="1:27" ht="108.75" customHeight="1" x14ac:dyDescent="0.25">
      <c r="A41" s="141" t="s">
        <v>2976</v>
      </c>
      <c r="B41" s="138" t="s">
        <v>764</v>
      </c>
      <c r="C41" s="138" t="s">
        <v>765</v>
      </c>
      <c r="D41" s="140" t="s">
        <v>553</v>
      </c>
      <c r="E41" s="143" t="s">
        <v>2977</v>
      </c>
      <c r="F41" s="132" t="s">
        <v>2978</v>
      </c>
      <c r="G41" s="132" t="s">
        <v>2979</v>
      </c>
      <c r="H41" s="140" t="s">
        <v>2980</v>
      </c>
      <c r="I41" s="125"/>
      <c r="J41" s="126"/>
      <c r="K41" s="139" t="s">
        <v>2981</v>
      </c>
      <c r="L41" s="124"/>
      <c r="M41" s="136" t="s">
        <v>213</v>
      </c>
      <c r="N41" s="136" t="s">
        <v>2982</v>
      </c>
      <c r="O41" s="139" t="s">
        <v>2983</v>
      </c>
      <c r="P41" s="147"/>
      <c r="Q41" s="140" t="s">
        <v>1043</v>
      </c>
      <c r="R41" s="140" t="s">
        <v>1044</v>
      </c>
      <c r="S41" s="140" t="s">
        <v>2984</v>
      </c>
      <c r="T41" s="140" t="s">
        <v>2985</v>
      </c>
      <c r="U41" s="140" t="s">
        <v>2986</v>
      </c>
      <c r="V41" s="140" t="s">
        <v>2987</v>
      </c>
      <c r="AA41" s="71">
        <f>IF(OR(J41="Fail",ISBLANK(J41)),INDEX('Issue Code Table'!C:C,MATCH(N:N,'Issue Code Table'!A:A,0)),IF(M41="Critical",6,IF(M41="Significant",5,IF(M41="Moderate",3,2))))</f>
        <v>6</v>
      </c>
    </row>
    <row r="42" spans="1:27" ht="116.15" customHeight="1" x14ac:dyDescent="0.25">
      <c r="A42" s="141" t="s">
        <v>2988</v>
      </c>
      <c r="B42" s="138" t="s">
        <v>529</v>
      </c>
      <c r="C42" s="138" t="s">
        <v>530</v>
      </c>
      <c r="D42" s="140" t="s">
        <v>553</v>
      </c>
      <c r="E42" s="143" t="s">
        <v>2989</v>
      </c>
      <c r="F42" s="132" t="s">
        <v>2990</v>
      </c>
      <c r="G42" s="132" t="s">
        <v>2991</v>
      </c>
      <c r="H42" s="140" t="s">
        <v>2992</v>
      </c>
      <c r="I42" s="125"/>
      <c r="J42" s="126"/>
      <c r="K42" s="139" t="s">
        <v>2993</v>
      </c>
      <c r="L42" s="124"/>
      <c r="M42" s="136" t="s">
        <v>213</v>
      </c>
      <c r="N42" s="136" t="s">
        <v>771</v>
      </c>
      <c r="O42" s="139" t="s">
        <v>2994</v>
      </c>
      <c r="P42" s="147"/>
      <c r="Q42" s="140" t="s">
        <v>1566</v>
      </c>
      <c r="R42" s="140" t="s">
        <v>2380</v>
      </c>
      <c r="S42" s="140" t="s">
        <v>2995</v>
      </c>
      <c r="T42" s="140" t="s">
        <v>2996</v>
      </c>
      <c r="U42" s="140" t="s">
        <v>2997</v>
      </c>
      <c r="V42" s="140" t="s">
        <v>2998</v>
      </c>
      <c r="AA42" s="71">
        <f>IF(OR(J42="Fail",ISBLANK(J42)),INDEX('Issue Code Table'!C:C,MATCH(N:N,'Issue Code Table'!A:A,0)),IF(M42="Critical",6,IF(M42="Significant",5,IF(M42="Moderate",3,2))))</f>
        <v>6</v>
      </c>
    </row>
    <row r="43" spans="1:27" ht="136.5" customHeight="1" x14ac:dyDescent="0.25">
      <c r="A43" s="141" t="s">
        <v>2999</v>
      </c>
      <c r="B43" s="138" t="s">
        <v>207</v>
      </c>
      <c r="C43" s="138" t="s">
        <v>2909</v>
      </c>
      <c r="D43" s="140" t="s">
        <v>553</v>
      </c>
      <c r="E43" s="143" t="s">
        <v>3000</v>
      </c>
      <c r="F43" s="132" t="s">
        <v>3001</v>
      </c>
      <c r="G43" s="132" t="s">
        <v>3002</v>
      </c>
      <c r="H43" s="140" t="s">
        <v>3003</v>
      </c>
      <c r="I43" s="125"/>
      <c r="J43" s="126"/>
      <c r="K43" s="139" t="s">
        <v>3004</v>
      </c>
      <c r="L43" s="124"/>
      <c r="M43" s="136" t="s">
        <v>213</v>
      </c>
      <c r="N43" s="136" t="s">
        <v>1041</v>
      </c>
      <c r="O43" s="139" t="s">
        <v>1042</v>
      </c>
      <c r="P43" s="147"/>
      <c r="Q43" s="140" t="s">
        <v>1566</v>
      </c>
      <c r="R43" s="140" t="s">
        <v>3005</v>
      </c>
      <c r="S43" s="140" t="s">
        <v>3006</v>
      </c>
      <c r="T43" s="140" t="s">
        <v>3007</v>
      </c>
      <c r="U43" s="140" t="s">
        <v>3008</v>
      </c>
      <c r="V43" s="140" t="s">
        <v>3009</v>
      </c>
      <c r="AA43" s="71">
        <f>IF(OR(J43="Fail",ISBLANK(J43)),INDEX('Issue Code Table'!C:C,MATCH(N:N,'Issue Code Table'!A:A,0)),IF(M43="Critical",6,IF(M43="Significant",5,IF(M43="Moderate",3,2))))</f>
        <v>5</v>
      </c>
    </row>
    <row r="44" spans="1:27" ht="111" customHeight="1" x14ac:dyDescent="0.25">
      <c r="A44" s="141" t="s">
        <v>3010</v>
      </c>
      <c r="B44" s="159" t="s">
        <v>3011</v>
      </c>
      <c r="C44" s="158" t="s">
        <v>3012</v>
      </c>
      <c r="D44" s="140" t="s">
        <v>553</v>
      </c>
      <c r="E44" s="143" t="s">
        <v>3013</v>
      </c>
      <c r="F44" s="132" t="s">
        <v>3014</v>
      </c>
      <c r="G44" s="132" t="s">
        <v>3015</v>
      </c>
      <c r="H44" s="140" t="s">
        <v>3016</v>
      </c>
      <c r="I44" s="125"/>
      <c r="J44" s="126"/>
      <c r="K44" s="139" t="s">
        <v>3017</v>
      </c>
      <c r="L44" s="124"/>
      <c r="M44" s="136" t="s">
        <v>213</v>
      </c>
      <c r="N44" s="136" t="s">
        <v>3018</v>
      </c>
      <c r="O44" s="139" t="s">
        <v>3019</v>
      </c>
      <c r="P44" s="147"/>
      <c r="Q44" s="140" t="s">
        <v>1566</v>
      </c>
      <c r="R44" s="140" t="s">
        <v>2393</v>
      </c>
      <c r="S44" s="140" t="s">
        <v>3020</v>
      </c>
      <c r="T44" s="140" t="s">
        <v>3021</v>
      </c>
      <c r="U44" s="140" t="s">
        <v>3022</v>
      </c>
      <c r="V44" s="140" t="s">
        <v>3023</v>
      </c>
      <c r="AA44" s="71">
        <f>IF(OR(J44="Fail",ISBLANK(J44)),INDEX('Issue Code Table'!C:C,MATCH(N:N,'Issue Code Table'!A:A,0)),IF(M44="Critical",6,IF(M44="Significant",5,IF(M44="Moderate",3,2))))</f>
        <v>5</v>
      </c>
    </row>
    <row r="45" spans="1:27" ht="63" customHeight="1" x14ac:dyDescent="0.25">
      <c r="A45" s="141" t="s">
        <v>3024</v>
      </c>
      <c r="B45" s="110" t="s">
        <v>304</v>
      </c>
      <c r="C45" s="110" t="s">
        <v>305</v>
      </c>
      <c r="D45" s="140" t="s">
        <v>553</v>
      </c>
      <c r="E45" s="143" t="s">
        <v>3025</v>
      </c>
      <c r="F45" s="132" t="s">
        <v>3026</v>
      </c>
      <c r="G45" s="132" t="s">
        <v>3027</v>
      </c>
      <c r="H45" s="140" t="s">
        <v>3028</v>
      </c>
      <c r="I45" s="125"/>
      <c r="J45" s="126"/>
      <c r="K45" s="139" t="s">
        <v>3029</v>
      </c>
      <c r="L45" s="125"/>
      <c r="M45" s="136" t="s">
        <v>213</v>
      </c>
      <c r="N45" s="177" t="s">
        <v>636</v>
      </c>
      <c r="O45" s="177" t="s">
        <v>1442</v>
      </c>
      <c r="P45" s="147"/>
      <c r="Q45" s="140" t="s">
        <v>2350</v>
      </c>
      <c r="R45" s="140" t="s">
        <v>3030</v>
      </c>
      <c r="S45" s="140" t="s">
        <v>3031</v>
      </c>
      <c r="T45" s="140" t="s">
        <v>3032</v>
      </c>
      <c r="U45" s="140" t="s">
        <v>3033</v>
      </c>
      <c r="V45" s="140" t="s">
        <v>3034</v>
      </c>
      <c r="AA45" s="71">
        <f>IF(OR(J45="Fail",ISBLANK(J45)),INDEX('Issue Code Table'!C:C,MATCH(N:N,'Issue Code Table'!A:A,0)),IF(M45="Critical",6,IF(M45="Significant",5,IF(M45="Moderate",3,2))))</f>
        <v>5</v>
      </c>
    </row>
    <row r="46" spans="1:27" ht="136.5" customHeight="1" x14ac:dyDescent="0.25">
      <c r="A46" s="141" t="s">
        <v>3035</v>
      </c>
      <c r="B46" s="138" t="s">
        <v>207</v>
      </c>
      <c r="C46" s="138" t="s">
        <v>2909</v>
      </c>
      <c r="D46" s="140" t="s">
        <v>553</v>
      </c>
      <c r="E46" s="143" t="s">
        <v>3036</v>
      </c>
      <c r="F46" s="132" t="s">
        <v>3037</v>
      </c>
      <c r="G46" s="132" t="s">
        <v>3038</v>
      </c>
      <c r="H46" s="140" t="s">
        <v>3039</v>
      </c>
      <c r="I46" s="125"/>
      <c r="J46" s="126"/>
      <c r="K46" s="139" t="s">
        <v>3040</v>
      </c>
      <c r="L46" s="125"/>
      <c r="M46" s="175" t="s">
        <v>213</v>
      </c>
      <c r="N46" s="177" t="s">
        <v>1054</v>
      </c>
      <c r="O46" s="139" t="s">
        <v>1055</v>
      </c>
      <c r="P46" s="147"/>
      <c r="Q46" s="140" t="s">
        <v>2350</v>
      </c>
      <c r="R46" s="140" t="s">
        <v>3041</v>
      </c>
      <c r="S46" s="163" t="s">
        <v>3042</v>
      </c>
      <c r="T46" s="140" t="s">
        <v>3043</v>
      </c>
      <c r="U46" s="140" t="s">
        <v>3044</v>
      </c>
      <c r="V46" s="140" t="s">
        <v>3045</v>
      </c>
      <c r="AA46" s="71">
        <f>IF(OR(J46="Fail",ISBLANK(J46)),INDEX('Issue Code Table'!C:C,MATCH(N:N,'Issue Code Table'!A:A,0)),IF(M46="Critical",6,IF(M46="Significant",5,IF(M46="Moderate",3,2))))</f>
        <v>5</v>
      </c>
    </row>
    <row r="47" spans="1:27" ht="136.5" customHeight="1" x14ac:dyDescent="0.25">
      <c r="A47" s="141" t="s">
        <v>3046</v>
      </c>
      <c r="B47" s="138" t="s">
        <v>764</v>
      </c>
      <c r="C47" s="138" t="s">
        <v>765</v>
      </c>
      <c r="D47" s="140" t="s">
        <v>553</v>
      </c>
      <c r="E47" s="143" t="s">
        <v>3047</v>
      </c>
      <c r="F47" s="132" t="s">
        <v>3048</v>
      </c>
      <c r="G47" s="132" t="s">
        <v>3049</v>
      </c>
      <c r="H47" s="140" t="s">
        <v>3050</v>
      </c>
      <c r="I47" s="125"/>
      <c r="J47" s="126"/>
      <c r="K47" s="139" t="s">
        <v>3051</v>
      </c>
      <c r="L47" s="125"/>
      <c r="M47" s="175" t="s">
        <v>213</v>
      </c>
      <c r="N47" s="177" t="s">
        <v>1054</v>
      </c>
      <c r="O47" s="139" t="s">
        <v>1055</v>
      </c>
      <c r="P47" s="147"/>
      <c r="Q47" s="140" t="s">
        <v>2350</v>
      </c>
      <c r="R47" s="140" t="s">
        <v>3052</v>
      </c>
      <c r="S47" s="140" t="s">
        <v>3053</v>
      </c>
      <c r="T47" s="140" t="s">
        <v>3054</v>
      </c>
      <c r="U47" s="140" t="s">
        <v>3055</v>
      </c>
      <c r="V47" s="140" t="s">
        <v>3056</v>
      </c>
      <c r="AA47" s="71">
        <f>IF(OR(J47="Fail",ISBLANK(J47)),INDEX('Issue Code Table'!C:C,MATCH(N:N,'Issue Code Table'!A:A,0)),IF(M47="Critical",6,IF(M47="Significant",5,IF(M47="Moderate",3,2))))</f>
        <v>5</v>
      </c>
    </row>
    <row r="48" spans="1:27" ht="136.5" customHeight="1" x14ac:dyDescent="0.25">
      <c r="A48" s="141" t="s">
        <v>3057</v>
      </c>
      <c r="B48" s="159" t="s">
        <v>1994</v>
      </c>
      <c r="C48" s="160" t="s">
        <v>1995</v>
      </c>
      <c r="D48" s="140" t="s">
        <v>553</v>
      </c>
      <c r="E48" s="143" t="s">
        <v>3058</v>
      </c>
      <c r="F48" s="132" t="s">
        <v>3059</v>
      </c>
      <c r="G48" s="132" t="s">
        <v>3060</v>
      </c>
      <c r="H48" s="140" t="s">
        <v>3061</v>
      </c>
      <c r="I48" s="125"/>
      <c r="J48" s="126"/>
      <c r="K48" s="140" t="s">
        <v>3062</v>
      </c>
      <c r="L48" s="125"/>
      <c r="M48" s="175" t="s">
        <v>213</v>
      </c>
      <c r="N48" s="177" t="s">
        <v>895</v>
      </c>
      <c r="O48" s="177" t="s">
        <v>896</v>
      </c>
      <c r="P48" s="147"/>
      <c r="Q48" s="140" t="s">
        <v>2360</v>
      </c>
      <c r="R48" s="140" t="s">
        <v>3063</v>
      </c>
      <c r="S48" s="140" t="s">
        <v>3064</v>
      </c>
      <c r="T48" s="140" t="s">
        <v>3065</v>
      </c>
      <c r="U48" s="140" t="s">
        <v>3066</v>
      </c>
      <c r="V48" s="140" t="s">
        <v>3067</v>
      </c>
      <c r="AA48" s="71">
        <f>IF(OR(J48="Fail",ISBLANK(J48)),INDEX('Issue Code Table'!C:C,MATCH(N:N,'Issue Code Table'!A:A,0)),IF(M48="Critical",6,IF(M48="Significant",5,IF(M48="Moderate",3,2))))</f>
        <v>5</v>
      </c>
    </row>
    <row r="49" spans="1:27" ht="136.5" customHeight="1" x14ac:dyDescent="0.25">
      <c r="A49" s="141" t="s">
        <v>3068</v>
      </c>
      <c r="B49" s="159" t="s">
        <v>1994</v>
      </c>
      <c r="C49" s="160" t="s">
        <v>1995</v>
      </c>
      <c r="D49" s="140" t="s">
        <v>553</v>
      </c>
      <c r="E49" s="143" t="s">
        <v>3069</v>
      </c>
      <c r="F49" s="132" t="s">
        <v>3070</v>
      </c>
      <c r="G49" s="132" t="s">
        <v>3071</v>
      </c>
      <c r="H49" s="140" t="s">
        <v>3072</v>
      </c>
      <c r="I49" s="125"/>
      <c r="J49" s="126"/>
      <c r="K49" s="139" t="s">
        <v>3073</v>
      </c>
      <c r="L49" s="125"/>
      <c r="M49" s="175" t="s">
        <v>213</v>
      </c>
      <c r="N49" s="177" t="s">
        <v>895</v>
      </c>
      <c r="O49" s="177" t="s">
        <v>896</v>
      </c>
      <c r="P49" s="147"/>
      <c r="Q49" s="140" t="s">
        <v>2360</v>
      </c>
      <c r="R49" s="140" t="s">
        <v>3074</v>
      </c>
      <c r="S49" s="140" t="s">
        <v>3075</v>
      </c>
      <c r="T49" s="140" t="s">
        <v>3076</v>
      </c>
      <c r="U49" s="140" t="s">
        <v>3077</v>
      </c>
      <c r="V49" s="140" t="s">
        <v>3078</v>
      </c>
      <c r="AA49" s="71">
        <f>IF(OR(J49="Fail",ISBLANK(J49)),INDEX('Issue Code Table'!C:C,MATCH(N:N,'Issue Code Table'!A:A,0)),IF(M49="Critical",6,IF(M49="Significant",5,IF(M49="Moderate",3,2))))</f>
        <v>5</v>
      </c>
    </row>
    <row r="50" spans="1:27" ht="136.5" customHeight="1" x14ac:dyDescent="0.25">
      <c r="A50" s="141" t="s">
        <v>3079</v>
      </c>
      <c r="B50" s="159" t="s">
        <v>1994</v>
      </c>
      <c r="C50" s="160" t="s">
        <v>1995</v>
      </c>
      <c r="D50" s="140" t="s">
        <v>553</v>
      </c>
      <c r="E50" s="143" t="s">
        <v>3080</v>
      </c>
      <c r="F50" s="132" t="s">
        <v>3081</v>
      </c>
      <c r="G50" s="132" t="s">
        <v>3082</v>
      </c>
      <c r="H50" s="140" t="s">
        <v>3083</v>
      </c>
      <c r="I50" s="125"/>
      <c r="J50" s="126"/>
      <c r="K50" s="139" t="s">
        <v>3084</v>
      </c>
      <c r="L50" s="125"/>
      <c r="M50" s="175" t="s">
        <v>213</v>
      </c>
      <c r="N50" s="177" t="s">
        <v>895</v>
      </c>
      <c r="O50" s="177" t="s">
        <v>896</v>
      </c>
      <c r="P50" s="147"/>
      <c r="Q50" s="140" t="s">
        <v>2360</v>
      </c>
      <c r="R50" s="140" t="s">
        <v>3085</v>
      </c>
      <c r="S50" s="140" t="s">
        <v>3086</v>
      </c>
      <c r="T50" s="140" t="s">
        <v>3087</v>
      </c>
      <c r="U50" s="140" t="s">
        <v>3088</v>
      </c>
      <c r="V50" s="140" t="s">
        <v>3089</v>
      </c>
      <c r="AA50" s="71">
        <f>IF(OR(J50="Fail",ISBLANK(J50)),INDEX('Issue Code Table'!C:C,MATCH(N:N,'Issue Code Table'!A:A,0)),IF(M50="Critical",6,IF(M50="Significant",5,IF(M50="Moderate",3,2))))</f>
        <v>5</v>
      </c>
    </row>
    <row r="51" spans="1:27" ht="136.5" customHeight="1" x14ac:dyDescent="0.25">
      <c r="A51" s="141" t="s">
        <v>3090</v>
      </c>
      <c r="B51" s="159" t="s">
        <v>1994</v>
      </c>
      <c r="C51" s="160" t="s">
        <v>1995</v>
      </c>
      <c r="D51" s="140" t="s">
        <v>553</v>
      </c>
      <c r="E51" s="143" t="s">
        <v>3091</v>
      </c>
      <c r="F51" s="132" t="s">
        <v>3092</v>
      </c>
      <c r="G51" s="132" t="s">
        <v>3093</v>
      </c>
      <c r="H51" s="140" t="s">
        <v>3094</v>
      </c>
      <c r="I51" s="125"/>
      <c r="J51" s="126"/>
      <c r="K51" s="139" t="s">
        <v>3095</v>
      </c>
      <c r="L51" s="125"/>
      <c r="M51" s="175" t="s">
        <v>213</v>
      </c>
      <c r="N51" s="177" t="s">
        <v>895</v>
      </c>
      <c r="O51" s="177" t="s">
        <v>896</v>
      </c>
      <c r="P51" s="147"/>
      <c r="Q51" s="140" t="s">
        <v>2360</v>
      </c>
      <c r="R51" s="140" t="s">
        <v>3096</v>
      </c>
      <c r="S51" s="140" t="s">
        <v>3097</v>
      </c>
      <c r="T51" s="140" t="s">
        <v>3098</v>
      </c>
      <c r="U51" s="140" t="s">
        <v>3099</v>
      </c>
      <c r="V51" s="140" t="s">
        <v>3100</v>
      </c>
      <c r="AA51" s="71">
        <f>IF(OR(J51="Fail",ISBLANK(J51)),INDEX('Issue Code Table'!C:C,MATCH(N:N,'Issue Code Table'!A:A,0)),IF(M51="Critical",6,IF(M51="Significant",5,IF(M51="Moderate",3,2))))</f>
        <v>5</v>
      </c>
    </row>
    <row r="52" spans="1:27" ht="136.5" customHeight="1" x14ac:dyDescent="0.25">
      <c r="A52" s="141" t="s">
        <v>3101</v>
      </c>
      <c r="B52" s="159" t="s">
        <v>1994</v>
      </c>
      <c r="C52" s="160" t="s">
        <v>1995</v>
      </c>
      <c r="D52" s="140" t="s">
        <v>553</v>
      </c>
      <c r="E52" s="143" t="s">
        <v>3102</v>
      </c>
      <c r="F52" s="132" t="s">
        <v>3103</v>
      </c>
      <c r="G52" s="132" t="s">
        <v>3104</v>
      </c>
      <c r="H52" s="140" t="s">
        <v>3105</v>
      </c>
      <c r="I52" s="125"/>
      <c r="J52" s="126"/>
      <c r="K52" s="139" t="s">
        <v>3106</v>
      </c>
      <c r="L52" s="125"/>
      <c r="M52" s="175" t="s">
        <v>213</v>
      </c>
      <c r="N52" s="177" t="s">
        <v>895</v>
      </c>
      <c r="O52" s="177" t="s">
        <v>896</v>
      </c>
      <c r="P52" s="147"/>
      <c r="Q52" s="140" t="s">
        <v>2360</v>
      </c>
      <c r="R52" s="140" t="s">
        <v>3107</v>
      </c>
      <c r="S52" s="140" t="s">
        <v>3108</v>
      </c>
      <c r="T52" s="140" t="s">
        <v>3109</v>
      </c>
      <c r="U52" s="140" t="s">
        <v>3110</v>
      </c>
      <c r="V52" s="140" t="s">
        <v>3111</v>
      </c>
      <c r="AA52" s="71">
        <f>IF(OR(J52="Fail",ISBLANK(J52)),INDEX('Issue Code Table'!C:C,MATCH(N:N,'Issue Code Table'!A:A,0)),IF(M52="Critical",6,IF(M52="Significant",5,IF(M52="Moderate",3,2))))</f>
        <v>5</v>
      </c>
    </row>
    <row r="53" spans="1:27" ht="136.5" customHeight="1" x14ac:dyDescent="0.25">
      <c r="A53" s="141" t="s">
        <v>3112</v>
      </c>
      <c r="B53" s="159" t="s">
        <v>1994</v>
      </c>
      <c r="C53" s="160" t="s">
        <v>1995</v>
      </c>
      <c r="D53" s="140" t="s">
        <v>553</v>
      </c>
      <c r="E53" s="143" t="s">
        <v>3113</v>
      </c>
      <c r="F53" s="132" t="s">
        <v>3114</v>
      </c>
      <c r="G53" s="132" t="s">
        <v>3115</v>
      </c>
      <c r="H53" s="140" t="s">
        <v>3116</v>
      </c>
      <c r="I53" s="125"/>
      <c r="J53" s="126"/>
      <c r="K53" s="140" t="s">
        <v>3117</v>
      </c>
      <c r="L53" s="125"/>
      <c r="M53" s="175" t="s">
        <v>213</v>
      </c>
      <c r="N53" s="177" t="s">
        <v>895</v>
      </c>
      <c r="O53" s="177" t="s">
        <v>896</v>
      </c>
      <c r="P53" s="147"/>
      <c r="Q53" s="140" t="s">
        <v>2360</v>
      </c>
      <c r="R53" s="140" t="s">
        <v>3118</v>
      </c>
      <c r="S53" s="140" t="s">
        <v>3119</v>
      </c>
      <c r="T53" s="140" t="s">
        <v>3120</v>
      </c>
      <c r="U53" s="140" t="s">
        <v>3121</v>
      </c>
      <c r="V53" s="140" t="s">
        <v>3122</v>
      </c>
      <c r="AA53" s="71">
        <f>IF(OR(J53="Fail",ISBLANK(J53)),INDEX('Issue Code Table'!C:C,MATCH(N:N,'Issue Code Table'!A:A,0)),IF(M53="Critical",6,IF(M53="Significant",5,IF(M53="Moderate",3,2))))</f>
        <v>5</v>
      </c>
    </row>
    <row r="54" spans="1:27" ht="136.5" customHeight="1" x14ac:dyDescent="0.25">
      <c r="A54" s="141" t="s">
        <v>3123</v>
      </c>
      <c r="B54" s="159" t="s">
        <v>1994</v>
      </c>
      <c r="C54" s="160" t="s">
        <v>1995</v>
      </c>
      <c r="D54" s="140" t="s">
        <v>553</v>
      </c>
      <c r="E54" s="143" t="s">
        <v>3124</v>
      </c>
      <c r="F54" s="132" t="s">
        <v>3125</v>
      </c>
      <c r="G54" s="132" t="s">
        <v>3126</v>
      </c>
      <c r="H54" s="140" t="s">
        <v>3127</v>
      </c>
      <c r="I54" s="125"/>
      <c r="J54" s="126"/>
      <c r="K54" s="139" t="s">
        <v>3128</v>
      </c>
      <c r="L54" s="125"/>
      <c r="M54" s="175" t="s">
        <v>213</v>
      </c>
      <c r="N54" s="177" t="s">
        <v>895</v>
      </c>
      <c r="O54" s="177" t="s">
        <v>896</v>
      </c>
      <c r="P54" s="147"/>
      <c r="Q54" s="140" t="s">
        <v>2360</v>
      </c>
      <c r="R54" s="140" t="s">
        <v>3129</v>
      </c>
      <c r="S54" s="140" t="s">
        <v>3130</v>
      </c>
      <c r="T54" s="140" t="s">
        <v>3131</v>
      </c>
      <c r="U54" s="140" t="s">
        <v>3132</v>
      </c>
      <c r="V54" s="140" t="s">
        <v>3133</v>
      </c>
      <c r="AA54" s="71">
        <f>IF(OR(J54="Fail",ISBLANK(J54)),INDEX('Issue Code Table'!C:C,MATCH(N:N,'Issue Code Table'!A:A,0)),IF(M54="Critical",6,IF(M54="Significant",5,IF(M54="Moderate",3,2))))</f>
        <v>5</v>
      </c>
    </row>
    <row r="55" spans="1:27" ht="136.5" customHeight="1" x14ac:dyDescent="0.25">
      <c r="A55" s="141" t="s">
        <v>3134</v>
      </c>
      <c r="B55" s="159" t="s">
        <v>1994</v>
      </c>
      <c r="C55" s="160" t="s">
        <v>1995</v>
      </c>
      <c r="D55" s="140" t="s">
        <v>553</v>
      </c>
      <c r="E55" s="143" t="s">
        <v>3135</v>
      </c>
      <c r="F55" s="132" t="s">
        <v>3136</v>
      </c>
      <c r="G55" s="132" t="s">
        <v>3137</v>
      </c>
      <c r="H55" s="140" t="s">
        <v>3138</v>
      </c>
      <c r="I55" s="125"/>
      <c r="J55" s="126"/>
      <c r="K55" s="139" t="s">
        <v>3139</v>
      </c>
      <c r="L55" s="125"/>
      <c r="M55" s="175" t="s">
        <v>202</v>
      </c>
      <c r="N55" s="177" t="s">
        <v>3140</v>
      </c>
      <c r="O55" s="177" t="s">
        <v>3141</v>
      </c>
      <c r="P55" s="147"/>
      <c r="Q55" s="140" t="s">
        <v>2360</v>
      </c>
      <c r="R55" s="140" t="s">
        <v>3142</v>
      </c>
      <c r="S55" s="140" t="s">
        <v>3143</v>
      </c>
      <c r="T55" s="140" t="s">
        <v>3144</v>
      </c>
      <c r="U55" s="140" t="s">
        <v>3145</v>
      </c>
      <c r="V55" s="140"/>
      <c r="AA55" s="71">
        <f>IF(OR(J55="Fail",ISBLANK(J55)),INDEX('Issue Code Table'!C:C,MATCH(N:N,'Issue Code Table'!A:A,0)),IF(M55="Critical",6,IF(M55="Significant",5,IF(M55="Moderate",3,2))))</f>
        <v>4</v>
      </c>
    </row>
    <row r="56" spans="1:27" ht="136.5" customHeight="1" x14ac:dyDescent="0.25">
      <c r="A56" s="141" t="s">
        <v>3146</v>
      </c>
      <c r="B56" s="138" t="s">
        <v>1724</v>
      </c>
      <c r="C56" s="138" t="s">
        <v>1725</v>
      </c>
      <c r="D56" s="140" t="s">
        <v>553</v>
      </c>
      <c r="E56" s="143" t="s">
        <v>3147</v>
      </c>
      <c r="F56" s="132" t="s">
        <v>3148</v>
      </c>
      <c r="G56" s="132" t="s">
        <v>3149</v>
      </c>
      <c r="H56" s="140" t="s">
        <v>3150</v>
      </c>
      <c r="I56" s="125"/>
      <c r="J56" s="126"/>
      <c r="K56" s="139" t="s">
        <v>3151</v>
      </c>
      <c r="L56" s="125"/>
      <c r="M56" s="175" t="s">
        <v>213</v>
      </c>
      <c r="N56" s="177" t="s">
        <v>1041</v>
      </c>
      <c r="O56" s="177" t="s">
        <v>1042</v>
      </c>
      <c r="P56" s="147"/>
      <c r="Q56" s="140" t="s">
        <v>1567</v>
      </c>
      <c r="R56" s="140" t="s">
        <v>3152</v>
      </c>
      <c r="S56" s="140" t="s">
        <v>3153</v>
      </c>
      <c r="T56" s="140" t="s">
        <v>3154</v>
      </c>
      <c r="U56" s="140" t="s">
        <v>3155</v>
      </c>
      <c r="V56" s="140" t="s">
        <v>3156</v>
      </c>
      <c r="AA56" s="71">
        <f>IF(OR(J56="Fail",ISBLANK(J56)),INDEX('Issue Code Table'!C:C,MATCH(N:N,'Issue Code Table'!A:A,0)),IF(M56="Critical",6,IF(M56="Significant",5,IF(M56="Moderate",3,2))))</f>
        <v>5</v>
      </c>
    </row>
    <row r="57" spans="1:27" ht="136.5" customHeight="1" x14ac:dyDescent="0.25">
      <c r="A57" s="141" t="s">
        <v>3157</v>
      </c>
      <c r="B57" s="138" t="s">
        <v>207</v>
      </c>
      <c r="C57" s="138" t="s">
        <v>2909</v>
      </c>
      <c r="D57" s="140" t="s">
        <v>553</v>
      </c>
      <c r="E57" s="143" t="s">
        <v>3158</v>
      </c>
      <c r="F57" s="132" t="s">
        <v>3159</v>
      </c>
      <c r="G57" s="132" t="s">
        <v>3160</v>
      </c>
      <c r="H57" s="140" t="s">
        <v>3161</v>
      </c>
      <c r="I57" s="125"/>
      <c r="J57" s="126"/>
      <c r="K57" s="139" t="s">
        <v>3162</v>
      </c>
      <c r="L57" s="125"/>
      <c r="M57" s="136" t="s">
        <v>213</v>
      </c>
      <c r="N57" s="136" t="s">
        <v>394</v>
      </c>
      <c r="O57" s="139" t="s">
        <v>395</v>
      </c>
      <c r="P57" s="147"/>
      <c r="Q57" s="140" t="s">
        <v>1567</v>
      </c>
      <c r="R57" s="140" t="s">
        <v>3163</v>
      </c>
      <c r="S57" s="140" t="s">
        <v>3164</v>
      </c>
      <c r="T57" s="140" t="s">
        <v>3165</v>
      </c>
      <c r="U57" s="140" t="s">
        <v>3166</v>
      </c>
      <c r="V57" s="140" t="s">
        <v>3167</v>
      </c>
      <c r="AA57" s="71">
        <f>IF(OR(J57="Fail",ISBLANK(J57)),INDEX('Issue Code Table'!C:C,MATCH(N:N,'Issue Code Table'!A:A,0)),IF(M57="Critical",6,IF(M57="Significant",5,IF(M57="Moderate",3,2))))</f>
        <v>5</v>
      </c>
    </row>
    <row r="58" spans="1:27" ht="136.5" customHeight="1" x14ac:dyDescent="0.25">
      <c r="A58" s="141" t="s">
        <v>3168</v>
      </c>
      <c r="B58" s="138" t="s">
        <v>326</v>
      </c>
      <c r="C58" s="138" t="s">
        <v>327</v>
      </c>
      <c r="D58" s="140" t="s">
        <v>553</v>
      </c>
      <c r="E58" s="143" t="s">
        <v>3169</v>
      </c>
      <c r="F58" s="132" t="s">
        <v>3170</v>
      </c>
      <c r="G58" s="132" t="s">
        <v>3171</v>
      </c>
      <c r="H58" s="140" t="s">
        <v>3172</v>
      </c>
      <c r="I58" s="125"/>
      <c r="J58" s="126"/>
      <c r="K58" s="139" t="s">
        <v>3173</v>
      </c>
      <c r="L58" s="125"/>
      <c r="M58" s="136" t="s">
        <v>213</v>
      </c>
      <c r="N58" s="136" t="s">
        <v>3174</v>
      </c>
      <c r="O58" s="139" t="s">
        <v>3175</v>
      </c>
      <c r="P58" s="147"/>
      <c r="Q58" s="140" t="s">
        <v>1567</v>
      </c>
      <c r="R58" s="140" t="s">
        <v>3176</v>
      </c>
      <c r="S58" s="140" t="s">
        <v>3177</v>
      </c>
      <c r="T58" s="140" t="s">
        <v>3178</v>
      </c>
      <c r="U58" s="140" t="s">
        <v>3179</v>
      </c>
      <c r="V58" s="140" t="s">
        <v>3180</v>
      </c>
      <c r="AA58" s="71">
        <f>IF(OR(J58="Fail",ISBLANK(J58)),INDEX('Issue Code Table'!C:C,MATCH(N:N,'Issue Code Table'!A:A,0)),IF(M58="Critical",6,IF(M58="Significant",5,IF(M58="Moderate",3,2))))</f>
        <v>5</v>
      </c>
    </row>
    <row r="59" spans="1:27" ht="136.5" customHeight="1" x14ac:dyDescent="0.25">
      <c r="A59" s="141" t="s">
        <v>3181</v>
      </c>
      <c r="B59" s="110" t="s">
        <v>1137</v>
      </c>
      <c r="C59" s="110" t="s">
        <v>1138</v>
      </c>
      <c r="D59" s="140" t="s">
        <v>553</v>
      </c>
      <c r="E59" s="143" t="s">
        <v>3182</v>
      </c>
      <c r="F59" s="132" t="s">
        <v>3183</v>
      </c>
      <c r="G59" s="132" t="s">
        <v>3184</v>
      </c>
      <c r="H59" s="140" t="s">
        <v>3185</v>
      </c>
      <c r="I59" s="125"/>
      <c r="J59" s="126"/>
      <c r="K59" s="139" t="s">
        <v>3186</v>
      </c>
      <c r="L59" s="125"/>
      <c r="M59" s="175" t="s">
        <v>213</v>
      </c>
      <c r="N59" s="177" t="s">
        <v>1041</v>
      </c>
      <c r="O59" s="177" t="s">
        <v>1042</v>
      </c>
      <c r="P59" s="147"/>
      <c r="Q59" s="140" t="s">
        <v>1567</v>
      </c>
      <c r="R59" s="140" t="s">
        <v>3187</v>
      </c>
      <c r="S59" s="140" t="s">
        <v>3188</v>
      </c>
      <c r="T59" s="140" t="s">
        <v>3189</v>
      </c>
      <c r="U59" s="140" t="s">
        <v>3190</v>
      </c>
      <c r="V59" s="140" t="s">
        <v>3191</v>
      </c>
      <c r="AA59" s="71">
        <f>IF(OR(J59="Fail",ISBLANK(J59)),INDEX('Issue Code Table'!C:C,MATCH(N:N,'Issue Code Table'!A:A,0)),IF(M59="Critical",6,IF(M59="Significant",5,IF(M59="Moderate",3,2))))</f>
        <v>5</v>
      </c>
    </row>
    <row r="60" spans="1:27" ht="136.5" customHeight="1" x14ac:dyDescent="0.25">
      <c r="A60" s="141" t="s">
        <v>3192</v>
      </c>
      <c r="B60" s="159" t="s">
        <v>2175</v>
      </c>
      <c r="C60" s="160" t="s">
        <v>2176</v>
      </c>
      <c r="D60" s="140" t="s">
        <v>553</v>
      </c>
      <c r="E60" s="143" t="s">
        <v>3193</v>
      </c>
      <c r="F60" s="132" t="s">
        <v>3194</v>
      </c>
      <c r="G60" s="132" t="s">
        <v>3195</v>
      </c>
      <c r="H60" s="140" t="s">
        <v>3196</v>
      </c>
      <c r="I60" s="125"/>
      <c r="J60" s="126"/>
      <c r="K60" s="139" t="s">
        <v>3197</v>
      </c>
      <c r="L60" s="125"/>
      <c r="M60" s="175" t="s">
        <v>213</v>
      </c>
      <c r="N60" s="177" t="s">
        <v>636</v>
      </c>
      <c r="O60" s="177" t="s">
        <v>1442</v>
      </c>
      <c r="P60" s="147"/>
      <c r="Q60" s="140" t="s">
        <v>1567</v>
      </c>
      <c r="R60" s="140" t="s">
        <v>3198</v>
      </c>
      <c r="S60" s="140" t="s">
        <v>3199</v>
      </c>
      <c r="T60" s="140" t="s">
        <v>3200</v>
      </c>
      <c r="U60" s="140" t="s">
        <v>3201</v>
      </c>
      <c r="V60" s="140" t="s">
        <v>3202</v>
      </c>
      <c r="AA60" s="71">
        <f>IF(OR(J60="Fail",ISBLANK(J60)),INDEX('Issue Code Table'!C:C,MATCH(N:N,'Issue Code Table'!A:A,0)),IF(M60="Critical",6,IF(M60="Significant",5,IF(M60="Moderate",3,2))))</f>
        <v>5</v>
      </c>
    </row>
    <row r="61" spans="1:27" ht="136.5" customHeight="1" x14ac:dyDescent="0.25">
      <c r="A61" s="141" t="s">
        <v>3203</v>
      </c>
      <c r="B61" s="138" t="s">
        <v>764</v>
      </c>
      <c r="C61" s="138" t="s">
        <v>765</v>
      </c>
      <c r="D61" s="140" t="s">
        <v>553</v>
      </c>
      <c r="E61" s="143" t="s">
        <v>3204</v>
      </c>
      <c r="F61" s="132" t="s">
        <v>3205</v>
      </c>
      <c r="G61" s="132" t="s">
        <v>3206</v>
      </c>
      <c r="H61" s="140" t="s">
        <v>3207</v>
      </c>
      <c r="I61" s="125"/>
      <c r="J61" s="126"/>
      <c r="K61" s="139" t="s">
        <v>3208</v>
      </c>
      <c r="L61" s="125"/>
      <c r="M61" s="136" t="s">
        <v>213</v>
      </c>
      <c r="N61" s="136" t="s">
        <v>1054</v>
      </c>
      <c r="O61" s="139" t="s">
        <v>1055</v>
      </c>
      <c r="P61" s="147"/>
      <c r="Q61" s="140" t="s">
        <v>1567</v>
      </c>
      <c r="R61" s="140" t="s">
        <v>3209</v>
      </c>
      <c r="S61" s="140" t="s">
        <v>3210</v>
      </c>
      <c r="T61" s="140" t="s">
        <v>3211</v>
      </c>
      <c r="U61" s="140" t="s">
        <v>3212</v>
      </c>
      <c r="V61" s="140" t="s">
        <v>3213</v>
      </c>
      <c r="AA61" s="71">
        <f>IF(OR(J61="Fail",ISBLANK(J61)),INDEX('Issue Code Table'!C:C,MATCH(N:N,'Issue Code Table'!A:A,0)),IF(M61="Critical",6,IF(M61="Significant",5,IF(M61="Moderate",3,2))))</f>
        <v>5</v>
      </c>
    </row>
    <row r="62" spans="1:27" ht="136.5" customHeight="1" x14ac:dyDescent="0.25">
      <c r="A62" s="141" t="s">
        <v>3214</v>
      </c>
      <c r="B62" s="138" t="s">
        <v>207</v>
      </c>
      <c r="C62" s="138" t="s">
        <v>2909</v>
      </c>
      <c r="D62" s="140" t="s">
        <v>553</v>
      </c>
      <c r="E62" s="143" t="s">
        <v>3215</v>
      </c>
      <c r="F62" s="132" t="s">
        <v>3216</v>
      </c>
      <c r="G62" s="132" t="s">
        <v>3217</v>
      </c>
      <c r="H62" s="140" t="s">
        <v>3218</v>
      </c>
      <c r="I62" s="125"/>
      <c r="J62" s="126"/>
      <c r="K62" s="139" t="s">
        <v>3219</v>
      </c>
      <c r="L62" s="125"/>
      <c r="M62" s="175" t="s">
        <v>213</v>
      </c>
      <c r="N62" s="177" t="s">
        <v>636</v>
      </c>
      <c r="O62" s="177" t="s">
        <v>1442</v>
      </c>
      <c r="P62" s="147"/>
      <c r="Q62" s="140" t="s">
        <v>1567</v>
      </c>
      <c r="R62" s="140" t="s">
        <v>3220</v>
      </c>
      <c r="S62" s="140" t="s">
        <v>3221</v>
      </c>
      <c r="T62" s="140" t="s">
        <v>3222</v>
      </c>
      <c r="U62" s="140" t="s">
        <v>3223</v>
      </c>
      <c r="V62" s="140" t="s">
        <v>3224</v>
      </c>
      <c r="AA62" s="71">
        <f>IF(OR(J62="Fail",ISBLANK(J62)),INDEX('Issue Code Table'!C:C,MATCH(N:N,'Issue Code Table'!A:A,0)),IF(M62="Critical",6,IF(M62="Significant",5,IF(M62="Moderate",3,2))))</f>
        <v>5</v>
      </c>
    </row>
    <row r="63" spans="1:27" ht="136.5" customHeight="1" x14ac:dyDescent="0.25">
      <c r="A63" s="141" t="s">
        <v>3225</v>
      </c>
      <c r="B63" s="138" t="s">
        <v>207</v>
      </c>
      <c r="C63" s="138" t="s">
        <v>2909</v>
      </c>
      <c r="D63" s="140" t="s">
        <v>553</v>
      </c>
      <c r="E63" s="143" t="s">
        <v>3226</v>
      </c>
      <c r="F63" s="132" t="s">
        <v>3227</v>
      </c>
      <c r="G63" s="132" t="s">
        <v>3228</v>
      </c>
      <c r="H63" s="140" t="s">
        <v>3229</v>
      </c>
      <c r="I63" s="125"/>
      <c r="J63" s="126"/>
      <c r="K63" s="139" t="s">
        <v>3230</v>
      </c>
      <c r="L63" s="125"/>
      <c r="M63" s="175" t="s">
        <v>213</v>
      </c>
      <c r="N63" s="177" t="s">
        <v>636</v>
      </c>
      <c r="O63" s="177" t="s">
        <v>1442</v>
      </c>
      <c r="P63" s="147"/>
      <c r="Q63" s="140" t="s">
        <v>2404</v>
      </c>
      <c r="R63" s="140" t="s">
        <v>2405</v>
      </c>
      <c r="S63" s="140" t="s">
        <v>3231</v>
      </c>
      <c r="T63" s="140" t="s">
        <v>3232</v>
      </c>
      <c r="U63" s="140" t="s">
        <v>3233</v>
      </c>
      <c r="V63" s="140" t="s">
        <v>3234</v>
      </c>
      <c r="AA63" s="71">
        <f>IF(OR(J63="Fail",ISBLANK(J63)),INDEX('Issue Code Table'!C:C,MATCH(N:N,'Issue Code Table'!A:A,0)),IF(M63="Critical",6,IF(M63="Significant",5,IF(M63="Moderate",3,2))))</f>
        <v>5</v>
      </c>
    </row>
    <row r="64" spans="1:27" x14ac:dyDescent="0.25">
      <c r="A64" s="72"/>
      <c r="B64" s="72"/>
      <c r="C64" s="72"/>
      <c r="D64" s="72"/>
      <c r="E64" s="72"/>
      <c r="F64" s="72"/>
      <c r="G64" s="72"/>
      <c r="H64" s="72"/>
      <c r="I64" s="72"/>
      <c r="J64" s="72"/>
      <c r="K64" s="72"/>
      <c r="L64" s="72"/>
      <c r="M64" s="72"/>
      <c r="N64" s="72"/>
      <c r="O64" s="72"/>
      <c r="P64" s="147"/>
      <c r="Q64" s="72"/>
      <c r="R64" s="72"/>
      <c r="S64" s="72"/>
      <c r="T64" s="72"/>
      <c r="U64" s="72"/>
      <c r="V64" s="72"/>
      <c r="AA64" s="72"/>
    </row>
    <row r="65" spans="9:16" x14ac:dyDescent="0.25">
      <c r="P65" s="150"/>
    </row>
    <row r="66" spans="9:16" x14ac:dyDescent="0.25">
      <c r="P66" s="150"/>
    </row>
    <row r="67" spans="9:16" x14ac:dyDescent="0.25">
      <c r="P67" s="150"/>
    </row>
    <row r="68" spans="9:16" hidden="1" x14ac:dyDescent="0.25">
      <c r="P68" s="150"/>
    </row>
    <row r="69" spans="9:16" hidden="1" x14ac:dyDescent="0.25">
      <c r="I69" s="35" t="s">
        <v>549</v>
      </c>
      <c r="P69" s="150"/>
    </row>
    <row r="70" spans="9:16" hidden="1" x14ac:dyDescent="0.25">
      <c r="I70" s="35" t="s">
        <v>56</v>
      </c>
      <c r="P70" s="150"/>
    </row>
    <row r="71" spans="9:16" hidden="1" x14ac:dyDescent="0.25">
      <c r="I71" s="35" t="s">
        <v>57</v>
      </c>
      <c r="P71" s="150"/>
    </row>
    <row r="72" spans="9:16" hidden="1" x14ac:dyDescent="0.25">
      <c r="I72" s="35" t="s">
        <v>45</v>
      </c>
      <c r="P72" s="150"/>
    </row>
    <row r="73" spans="9:16" hidden="1" x14ac:dyDescent="0.25">
      <c r="I73" s="35" t="s">
        <v>550</v>
      </c>
      <c r="P73" s="150"/>
    </row>
    <row r="74" spans="9:16" hidden="1" x14ac:dyDescent="0.25">
      <c r="I74" s="35" t="s">
        <v>551</v>
      </c>
      <c r="P74" s="150"/>
    </row>
    <row r="75" spans="9:16" hidden="1" x14ac:dyDescent="0.25">
      <c r="I75" s="35" t="s">
        <v>552</v>
      </c>
      <c r="P75" s="150"/>
    </row>
    <row r="76" spans="9:16" hidden="1" x14ac:dyDescent="0.25">
      <c r="I76" s="35" t="s">
        <v>553</v>
      </c>
      <c r="P76" s="150"/>
    </row>
    <row r="77" spans="9:16" hidden="1" x14ac:dyDescent="0.25">
      <c r="I77" s="35" t="s">
        <v>185</v>
      </c>
      <c r="P77" s="150"/>
    </row>
    <row r="78" spans="9:16" hidden="1" x14ac:dyDescent="0.25">
      <c r="I78" s="35" t="s">
        <v>221</v>
      </c>
      <c r="P78" s="150"/>
    </row>
    <row r="79" spans="9:16" hidden="1" x14ac:dyDescent="0.25">
      <c r="I79" s="35"/>
      <c r="P79" s="150"/>
    </row>
    <row r="80" spans="9:16" hidden="1" x14ac:dyDescent="0.25">
      <c r="I80" s="43" t="s">
        <v>554</v>
      </c>
      <c r="P80" s="150"/>
    </row>
    <row r="81" spans="9:16" hidden="1" x14ac:dyDescent="0.25">
      <c r="I81" s="43" t="s">
        <v>177</v>
      </c>
      <c r="P81" s="150"/>
    </row>
    <row r="82" spans="9:16" hidden="1" x14ac:dyDescent="0.25">
      <c r="I82" s="43" t="s">
        <v>213</v>
      </c>
      <c r="P82" s="150"/>
    </row>
    <row r="83" spans="9:16" hidden="1" x14ac:dyDescent="0.25">
      <c r="I83" s="43" t="s">
        <v>202</v>
      </c>
      <c r="P83" s="150"/>
    </row>
    <row r="84" spans="9:16" hidden="1" x14ac:dyDescent="0.25">
      <c r="I84" s="43" t="s">
        <v>416</v>
      </c>
      <c r="P84" s="150"/>
    </row>
    <row r="85" spans="9:16" hidden="1" x14ac:dyDescent="0.25">
      <c r="J85"/>
      <c r="P85" s="150"/>
    </row>
    <row r="86" spans="9:16" hidden="1" x14ac:dyDescent="0.25">
      <c r="J86" t="s">
        <v>549</v>
      </c>
      <c r="P86" s="150"/>
    </row>
    <row r="87" spans="9:16" hidden="1" x14ac:dyDescent="0.25">
      <c r="J87" t="s">
        <v>56</v>
      </c>
      <c r="P87" s="150"/>
    </row>
    <row r="88" spans="9:16" hidden="1" x14ac:dyDescent="0.25">
      <c r="J88" t="s">
        <v>57</v>
      </c>
      <c r="P88" s="150"/>
    </row>
    <row r="89" spans="9:16" hidden="1" x14ac:dyDescent="0.25">
      <c r="J89" t="s">
        <v>45</v>
      </c>
      <c r="P89" s="150"/>
    </row>
    <row r="90" spans="9:16" hidden="1" x14ac:dyDescent="0.25">
      <c r="J90" t="s">
        <v>550</v>
      </c>
      <c r="P90" s="150"/>
    </row>
    <row r="91" spans="9:16" hidden="1" x14ac:dyDescent="0.25">
      <c r="J91" t="s">
        <v>552</v>
      </c>
      <c r="P91" s="150"/>
    </row>
    <row r="92" spans="9:16" hidden="1" x14ac:dyDescent="0.25">
      <c r="J92" t="s">
        <v>553</v>
      </c>
      <c r="P92" s="150"/>
    </row>
    <row r="93" spans="9:16" hidden="1" x14ac:dyDescent="0.25">
      <c r="J93"/>
      <c r="P93" s="150"/>
    </row>
    <row r="94" spans="9:16" hidden="1" x14ac:dyDescent="0.25">
      <c r="J94" s="75" t="s">
        <v>554</v>
      </c>
      <c r="P94" s="150"/>
    </row>
    <row r="95" spans="9:16" hidden="1" x14ac:dyDescent="0.25">
      <c r="J95" s="43" t="s">
        <v>177</v>
      </c>
      <c r="P95" s="150"/>
    </row>
    <row r="96" spans="9:16" hidden="1" x14ac:dyDescent="0.25">
      <c r="J96" s="75" t="s">
        <v>213</v>
      </c>
      <c r="P96" s="150"/>
    </row>
    <row r="97" spans="10:16" hidden="1" x14ac:dyDescent="0.25">
      <c r="J97" s="75" t="s">
        <v>202</v>
      </c>
      <c r="P97" s="150"/>
    </row>
    <row r="98" spans="10:16" hidden="1" x14ac:dyDescent="0.25">
      <c r="J98" s="75" t="s">
        <v>416</v>
      </c>
      <c r="P98" s="150"/>
    </row>
    <row r="99" spans="10:16" hidden="1" x14ac:dyDescent="0.25">
      <c r="J99"/>
      <c r="P99" s="150"/>
    </row>
    <row r="100" spans="10:16" hidden="1" x14ac:dyDescent="0.25">
      <c r="P100" s="150"/>
    </row>
    <row r="101" spans="10:16" hidden="1" x14ac:dyDescent="0.25">
      <c r="P101" s="150"/>
    </row>
    <row r="102" spans="10:16" hidden="1" x14ac:dyDescent="0.25">
      <c r="P102" s="150"/>
    </row>
    <row r="103" spans="10:16" hidden="1" x14ac:dyDescent="0.25">
      <c r="P103" s="150"/>
    </row>
    <row r="104" spans="10:16" hidden="1" x14ac:dyDescent="0.25">
      <c r="P104" s="150"/>
    </row>
    <row r="105" spans="10:16" hidden="1" x14ac:dyDescent="0.25">
      <c r="P105" s="150"/>
    </row>
    <row r="106" spans="10:16" hidden="1" x14ac:dyDescent="0.25">
      <c r="P106" s="150"/>
    </row>
    <row r="107" spans="10:16" hidden="1" x14ac:dyDescent="0.25">
      <c r="P107" s="150"/>
    </row>
    <row r="108" spans="10:16" hidden="1" x14ac:dyDescent="0.25">
      <c r="P108" s="150"/>
    </row>
    <row r="109" spans="10:16" hidden="1" x14ac:dyDescent="0.25">
      <c r="P109" s="150"/>
    </row>
    <row r="110" spans="10:16" hidden="1" x14ac:dyDescent="0.25">
      <c r="P110" s="150"/>
    </row>
    <row r="111" spans="10:16" hidden="1" x14ac:dyDescent="0.25">
      <c r="P111" s="150"/>
    </row>
    <row r="112" spans="10:16" hidden="1" x14ac:dyDescent="0.25">
      <c r="P112" s="150"/>
    </row>
    <row r="113" spans="16:16" hidden="1" x14ac:dyDescent="0.25">
      <c r="P113" s="150"/>
    </row>
    <row r="114" spans="16:16" hidden="1" x14ac:dyDescent="0.25">
      <c r="P114" s="150"/>
    </row>
    <row r="115" spans="16:16" hidden="1" x14ac:dyDescent="0.25">
      <c r="P115" s="150"/>
    </row>
    <row r="116" spans="16:16" hidden="1" x14ac:dyDescent="0.25">
      <c r="P116" s="150"/>
    </row>
    <row r="117" spans="16:16" hidden="1" x14ac:dyDescent="0.25">
      <c r="P117" s="150"/>
    </row>
    <row r="118" spans="16:16" hidden="1" x14ac:dyDescent="0.25">
      <c r="P118" s="150"/>
    </row>
    <row r="119" spans="16:16" hidden="1" x14ac:dyDescent="0.25">
      <c r="P119" s="150"/>
    </row>
    <row r="120" spans="16:16" hidden="1" x14ac:dyDescent="0.25">
      <c r="P120" s="150"/>
    </row>
    <row r="121" spans="16:16" hidden="1" x14ac:dyDescent="0.25">
      <c r="P121" s="150"/>
    </row>
    <row r="122" spans="16:16" hidden="1" x14ac:dyDescent="0.25">
      <c r="P122" s="150"/>
    </row>
    <row r="123" spans="16:16" hidden="1" x14ac:dyDescent="0.25">
      <c r="P123" s="150"/>
    </row>
    <row r="124" spans="16:16" hidden="1" x14ac:dyDescent="0.25">
      <c r="P124" s="150"/>
    </row>
    <row r="125" spans="16:16" hidden="1" x14ac:dyDescent="0.25">
      <c r="P125" s="150"/>
    </row>
    <row r="126" spans="16:16" hidden="1" x14ac:dyDescent="0.25">
      <c r="P126" s="150"/>
    </row>
    <row r="127" spans="16:16" hidden="1" x14ac:dyDescent="0.25">
      <c r="P127" s="150"/>
    </row>
    <row r="128" spans="16:16" hidden="1" x14ac:dyDescent="0.25">
      <c r="P128" s="150"/>
    </row>
    <row r="129" spans="16:16" hidden="1" x14ac:dyDescent="0.25">
      <c r="P129" s="150"/>
    </row>
    <row r="130" spans="16:16" hidden="1" x14ac:dyDescent="0.25">
      <c r="P130" s="150"/>
    </row>
    <row r="131" spans="16:16" hidden="1" x14ac:dyDescent="0.25">
      <c r="P131" s="150"/>
    </row>
    <row r="132" spans="16:16" hidden="1" x14ac:dyDescent="0.25">
      <c r="P132" s="150"/>
    </row>
    <row r="133" spans="16:16" hidden="1" x14ac:dyDescent="0.25">
      <c r="P133" s="150"/>
    </row>
    <row r="134" spans="16:16" hidden="1" x14ac:dyDescent="0.25">
      <c r="P134" s="150"/>
    </row>
    <row r="135" spans="16:16" hidden="1" x14ac:dyDescent="0.25">
      <c r="P135" s="150"/>
    </row>
    <row r="136" spans="16:16" hidden="1" x14ac:dyDescent="0.25">
      <c r="P136" s="150"/>
    </row>
    <row r="137" spans="16:16" hidden="1" x14ac:dyDescent="0.25">
      <c r="P137" s="150"/>
    </row>
    <row r="138" spans="16:16" hidden="1" x14ac:dyDescent="0.25">
      <c r="P138" s="150"/>
    </row>
    <row r="139" spans="16:16" hidden="1" x14ac:dyDescent="0.25">
      <c r="P139" s="150"/>
    </row>
    <row r="140" spans="16:16" hidden="1" x14ac:dyDescent="0.25">
      <c r="P140" s="150"/>
    </row>
    <row r="141" spans="16:16" hidden="1" x14ac:dyDescent="0.25">
      <c r="P141" s="150"/>
    </row>
    <row r="142" spans="16:16" hidden="1" x14ac:dyDescent="0.25">
      <c r="P142" s="150"/>
    </row>
    <row r="143" spans="16:16" hidden="1" x14ac:dyDescent="0.25">
      <c r="P143" s="150"/>
    </row>
    <row r="144" spans="16:16" hidden="1" x14ac:dyDescent="0.25">
      <c r="P144" s="150"/>
    </row>
    <row r="145" spans="16:16" hidden="1" x14ac:dyDescent="0.25">
      <c r="P145" s="150"/>
    </row>
    <row r="146" spans="16:16" hidden="1" x14ac:dyDescent="0.25">
      <c r="P146" s="150"/>
    </row>
    <row r="147" spans="16:16" hidden="1" x14ac:dyDescent="0.25">
      <c r="P147" s="150"/>
    </row>
    <row r="148" spans="16:16" hidden="1" x14ac:dyDescent="0.25">
      <c r="P148" s="150"/>
    </row>
    <row r="149" spans="16:16" hidden="1" x14ac:dyDescent="0.25">
      <c r="P149" s="150"/>
    </row>
    <row r="150" spans="16:16" hidden="1" x14ac:dyDescent="0.25">
      <c r="P150" s="150"/>
    </row>
    <row r="151" spans="16:16" hidden="1" x14ac:dyDescent="0.25">
      <c r="P151" s="150"/>
    </row>
    <row r="152" spans="16:16" hidden="1" x14ac:dyDescent="0.25">
      <c r="P152" s="150"/>
    </row>
    <row r="153" spans="16:16" hidden="1" x14ac:dyDescent="0.25">
      <c r="P153" s="150"/>
    </row>
    <row r="154" spans="16:16" hidden="1" x14ac:dyDescent="0.25">
      <c r="P154" s="150"/>
    </row>
    <row r="155" spans="16:16" hidden="1" x14ac:dyDescent="0.25">
      <c r="P155" s="150"/>
    </row>
    <row r="156" spans="16:16" hidden="1" x14ac:dyDescent="0.25">
      <c r="P156" s="150"/>
    </row>
    <row r="157" spans="16:16" hidden="1" x14ac:dyDescent="0.25">
      <c r="P157" s="150"/>
    </row>
    <row r="158" spans="16:16" hidden="1" x14ac:dyDescent="0.25">
      <c r="P158" s="150"/>
    </row>
    <row r="159" spans="16:16" hidden="1" x14ac:dyDescent="0.25">
      <c r="P159" s="150"/>
    </row>
    <row r="160" spans="16:16" hidden="1" x14ac:dyDescent="0.25">
      <c r="P160" s="150"/>
    </row>
    <row r="161" spans="16:16" hidden="1" x14ac:dyDescent="0.25">
      <c r="P161" s="150"/>
    </row>
    <row r="162" spans="16:16" hidden="1" x14ac:dyDescent="0.25">
      <c r="P162" s="150"/>
    </row>
    <row r="163" spans="16:16" hidden="1" x14ac:dyDescent="0.25">
      <c r="P163" s="150"/>
    </row>
    <row r="164" spans="16:16" hidden="1" x14ac:dyDescent="0.25">
      <c r="P164" s="150"/>
    </row>
    <row r="165" spans="16:16" hidden="1" x14ac:dyDescent="0.25">
      <c r="P165" s="150"/>
    </row>
    <row r="166" spans="16:16" hidden="1" x14ac:dyDescent="0.25">
      <c r="P166" s="150"/>
    </row>
    <row r="167" spans="16:16" hidden="1" x14ac:dyDescent="0.25">
      <c r="P167" s="150"/>
    </row>
    <row r="168" spans="16:16" hidden="1" x14ac:dyDescent="0.25">
      <c r="P168" s="150"/>
    </row>
    <row r="169" spans="16:16" hidden="1" x14ac:dyDescent="0.25">
      <c r="P169" s="150"/>
    </row>
    <row r="170" spans="16:16" hidden="1" x14ac:dyDescent="0.25">
      <c r="P170" s="150"/>
    </row>
    <row r="171" spans="16:16" hidden="1" x14ac:dyDescent="0.25">
      <c r="P171" s="150"/>
    </row>
    <row r="172" spans="16:16" hidden="1" x14ac:dyDescent="0.25">
      <c r="P172" s="150"/>
    </row>
    <row r="173" spans="16:16" hidden="1" x14ac:dyDescent="0.25">
      <c r="P173" s="150"/>
    </row>
    <row r="174" spans="16:16" hidden="1" x14ac:dyDescent="0.25">
      <c r="P174" s="150"/>
    </row>
    <row r="175" spans="16:16" hidden="1" x14ac:dyDescent="0.25">
      <c r="P175" s="150"/>
    </row>
    <row r="176" spans="16:16" hidden="1" x14ac:dyDescent="0.25">
      <c r="P176" s="150"/>
    </row>
    <row r="177" spans="16:16" hidden="1" x14ac:dyDescent="0.25">
      <c r="P177" s="150"/>
    </row>
    <row r="178" spans="16:16" hidden="1" x14ac:dyDescent="0.25">
      <c r="P178" s="150"/>
    </row>
    <row r="179" spans="16:16" hidden="1" x14ac:dyDescent="0.25">
      <c r="P179" s="150"/>
    </row>
    <row r="180" spans="16:16" hidden="1" x14ac:dyDescent="0.25">
      <c r="P180" s="150"/>
    </row>
    <row r="181" spans="16:16" hidden="1" x14ac:dyDescent="0.25">
      <c r="P181" s="150"/>
    </row>
    <row r="182" spans="16:16" hidden="1" x14ac:dyDescent="0.25">
      <c r="P182" s="150"/>
    </row>
    <row r="183" spans="16:16" hidden="1" x14ac:dyDescent="0.25">
      <c r="P183" s="150"/>
    </row>
    <row r="184" spans="16:16" hidden="1" x14ac:dyDescent="0.25">
      <c r="P184" s="150"/>
    </row>
    <row r="185" spans="16:16" hidden="1" x14ac:dyDescent="0.25">
      <c r="P185" s="150"/>
    </row>
    <row r="186" spans="16:16" hidden="1" x14ac:dyDescent="0.25">
      <c r="P186" s="150"/>
    </row>
    <row r="187" spans="16:16" hidden="1" x14ac:dyDescent="0.25">
      <c r="P187" s="150"/>
    </row>
    <row r="188" spans="16:16" hidden="1" x14ac:dyDescent="0.25">
      <c r="P188" s="150"/>
    </row>
    <row r="189" spans="16:16" hidden="1" x14ac:dyDescent="0.25">
      <c r="P189" s="150"/>
    </row>
    <row r="190" spans="16:16" hidden="1" x14ac:dyDescent="0.25">
      <c r="P190" s="150"/>
    </row>
    <row r="191" spans="16:16" hidden="1" x14ac:dyDescent="0.25">
      <c r="P191" s="150"/>
    </row>
    <row r="192" spans="16:16" hidden="1" x14ac:dyDescent="0.25">
      <c r="P192" s="150"/>
    </row>
    <row r="193" spans="16:16" hidden="1" x14ac:dyDescent="0.25">
      <c r="P193" s="150"/>
    </row>
    <row r="194" spans="16:16" hidden="1" x14ac:dyDescent="0.25">
      <c r="P194" s="150"/>
    </row>
    <row r="195" spans="16:16" hidden="1" x14ac:dyDescent="0.25">
      <c r="P195" s="150"/>
    </row>
    <row r="196" spans="16:16" hidden="1" x14ac:dyDescent="0.25">
      <c r="P196" s="150"/>
    </row>
    <row r="197" spans="16:16" hidden="1" x14ac:dyDescent="0.25">
      <c r="P197" s="150"/>
    </row>
    <row r="198" spans="16:16" hidden="1" x14ac:dyDescent="0.25">
      <c r="P198" s="150"/>
    </row>
    <row r="199" spans="16:16" hidden="1" x14ac:dyDescent="0.25">
      <c r="P199" s="150"/>
    </row>
    <row r="200" spans="16:16" hidden="1" x14ac:dyDescent="0.25">
      <c r="P200" s="150"/>
    </row>
    <row r="201" spans="16:16" hidden="1" x14ac:dyDescent="0.25">
      <c r="P201" s="150"/>
    </row>
    <row r="202" spans="16:16" hidden="1" x14ac:dyDescent="0.25">
      <c r="P202" s="150"/>
    </row>
    <row r="203" spans="16:16" hidden="1" x14ac:dyDescent="0.25">
      <c r="P203" s="150"/>
    </row>
    <row r="204" spans="16:16" hidden="1" x14ac:dyDescent="0.25">
      <c r="P204" s="150"/>
    </row>
    <row r="205" spans="16:16" hidden="1" x14ac:dyDescent="0.25">
      <c r="P205" s="150"/>
    </row>
    <row r="206" spans="16:16" hidden="1" x14ac:dyDescent="0.25">
      <c r="P206" s="150"/>
    </row>
    <row r="207" spans="16:16" hidden="1" x14ac:dyDescent="0.25">
      <c r="P207" s="150"/>
    </row>
    <row r="208" spans="16:16" hidden="1" x14ac:dyDescent="0.25">
      <c r="P208" s="150"/>
    </row>
    <row r="209" spans="16:16" hidden="1" x14ac:dyDescent="0.25">
      <c r="P209" s="150"/>
    </row>
    <row r="210" spans="16:16" hidden="1" x14ac:dyDescent="0.25">
      <c r="P210" s="150"/>
    </row>
    <row r="211" spans="16:16" hidden="1" x14ac:dyDescent="0.25">
      <c r="P211" s="150"/>
    </row>
    <row r="212" spans="16:16" hidden="1" x14ac:dyDescent="0.25">
      <c r="P212" s="150"/>
    </row>
    <row r="213" spans="16:16" hidden="1" x14ac:dyDescent="0.25">
      <c r="P213" s="150"/>
    </row>
    <row r="214" spans="16:16" hidden="1" x14ac:dyDescent="0.25">
      <c r="P214" s="150"/>
    </row>
    <row r="215" spans="16:16" hidden="1" x14ac:dyDescent="0.25">
      <c r="P215" s="150"/>
    </row>
    <row r="216" spans="16:16" hidden="1" x14ac:dyDescent="0.25">
      <c r="P216" s="150"/>
    </row>
    <row r="217" spans="16:16" hidden="1" x14ac:dyDescent="0.25">
      <c r="P217" s="150"/>
    </row>
    <row r="218" spans="16:16" hidden="1" x14ac:dyDescent="0.25">
      <c r="P218" s="150"/>
    </row>
    <row r="219" spans="16:16" x14ac:dyDescent="0.25">
      <c r="P219" s="150"/>
    </row>
    <row r="220" spans="16:16" x14ac:dyDescent="0.25">
      <c r="P220" s="150"/>
    </row>
    <row r="221" spans="16:16" x14ac:dyDescent="0.25">
      <c r="P221" s="150"/>
    </row>
    <row r="222" spans="16:16" x14ac:dyDescent="0.25">
      <c r="P222" s="150"/>
    </row>
    <row r="223" spans="16:16" x14ac:dyDescent="0.25">
      <c r="P223" s="150"/>
    </row>
    <row r="224" spans="16:16" x14ac:dyDescent="0.25">
      <c r="P224" s="150"/>
    </row>
    <row r="225" spans="16:16" x14ac:dyDescent="0.25">
      <c r="P225" s="150"/>
    </row>
    <row r="229" spans="16:16" x14ac:dyDescent="0.25">
      <c r="P229" s="148"/>
    </row>
    <row r="230" spans="16:16" x14ac:dyDescent="0.25">
      <c r="P230" s="148"/>
    </row>
    <row r="231" spans="16:16" x14ac:dyDescent="0.25">
      <c r="P231" s="148"/>
    </row>
    <row r="232" spans="16:16" x14ac:dyDescent="0.25">
      <c r="P232" s="148"/>
    </row>
    <row r="233" spans="16:16" x14ac:dyDescent="0.25">
      <c r="P233" s="148"/>
    </row>
    <row r="234" spans="16:16" x14ac:dyDescent="0.25">
      <c r="P234" s="148"/>
    </row>
    <row r="235" spans="16:16" x14ac:dyDescent="0.25">
      <c r="P235" s="148"/>
    </row>
    <row r="236" spans="16:16" x14ac:dyDescent="0.25">
      <c r="P236" s="148"/>
    </row>
    <row r="237" spans="16:16" x14ac:dyDescent="0.25">
      <c r="P237" s="148"/>
    </row>
    <row r="238" spans="16:16" x14ac:dyDescent="0.25">
      <c r="P238" s="148"/>
    </row>
    <row r="239" spans="16:16" x14ac:dyDescent="0.25">
      <c r="P239" s="148"/>
    </row>
    <row r="240" spans="16:16" x14ac:dyDescent="0.25">
      <c r="P240" s="148"/>
    </row>
    <row r="241" spans="16:16" x14ac:dyDescent="0.25">
      <c r="P241" s="148"/>
    </row>
    <row r="242" spans="16:16" x14ac:dyDescent="0.25">
      <c r="P242" s="148"/>
    </row>
    <row r="243" spans="16:16" x14ac:dyDescent="0.25">
      <c r="P243" s="148"/>
    </row>
    <row r="244" spans="16:16" x14ac:dyDescent="0.25">
      <c r="P244" s="148"/>
    </row>
    <row r="245" spans="16:16" x14ac:dyDescent="0.25">
      <c r="P245" s="148"/>
    </row>
    <row r="246" spans="16:16" x14ac:dyDescent="0.25">
      <c r="P246" s="148"/>
    </row>
    <row r="247" spans="16:16" x14ac:dyDescent="0.25">
      <c r="P247" s="148"/>
    </row>
    <row r="248" spans="16:16" x14ac:dyDescent="0.25">
      <c r="P248" s="148"/>
    </row>
    <row r="249" spans="16:16" x14ac:dyDescent="0.25">
      <c r="P249" s="148"/>
    </row>
    <row r="250" spans="16:16" x14ac:dyDescent="0.25">
      <c r="P250" s="148"/>
    </row>
    <row r="251" spans="16:16" x14ac:dyDescent="0.25">
      <c r="P251" s="148"/>
    </row>
    <row r="252" spans="16:16" x14ac:dyDescent="0.25">
      <c r="P252" s="148"/>
    </row>
    <row r="253" spans="16:16" x14ac:dyDescent="0.25">
      <c r="P253" s="148"/>
    </row>
  </sheetData>
  <protectedRanges>
    <protectedRange password="E1A2" sqref="N4" name="Range1_1"/>
    <protectedRange password="E1A2" sqref="N10:N15" name="Range1_5"/>
    <protectedRange password="E1A2" sqref="N42:N44" name="Range1_2_1"/>
    <protectedRange password="E1A2" sqref="N31" name="Range1_5_1"/>
    <protectedRange password="E1A2" sqref="N32" name="Range1_5_2"/>
    <protectedRange password="E1A2" sqref="AA2:AA63" name="Range1_1_1"/>
    <protectedRange password="E1A2" sqref="U2" name="Range1_14"/>
    <protectedRange password="E1A2" sqref="O48" name="Range1_1_3_55_3"/>
    <protectedRange password="E1A2" sqref="O49:O56 O59" name="Range1_1_3_55_3_1"/>
  </protectedRanges>
  <autoFilter ref="A2:O63" xr:uid="{4943C8CD-CBFD-4923-A133-F774A25ED3F7}"/>
  <phoneticPr fontId="26" type="noConversion"/>
  <conditionalFormatting sqref="J3:J63">
    <cfRule type="cellIs" dxfId="54" priority="57" stopIfTrue="1" operator="equal">
      <formula>"Pass"</formula>
    </cfRule>
    <cfRule type="cellIs" dxfId="53" priority="58" stopIfTrue="1" operator="equal">
      <formula>"Fail"</formula>
    </cfRule>
    <cfRule type="cellIs" dxfId="52" priority="59" stopIfTrue="1" operator="equal">
      <formula>"Info"</formula>
    </cfRule>
  </conditionalFormatting>
  <conditionalFormatting sqref="M40:M45 M4 M36:M38 M10:M25 M6 M8 M27:M34 M57:M58 M61">
    <cfRule type="expression" dxfId="51" priority="56" stopIfTrue="1">
      <formula>ISERROR(Y4)</formula>
    </cfRule>
  </conditionalFormatting>
  <conditionalFormatting sqref="N4 N36:N44 N10:N25 N8 N27:N34 N57:N58 N61">
    <cfRule type="expression" dxfId="50" priority="55" stopIfTrue="1">
      <formula>ISERROR(AA4)</formula>
    </cfRule>
  </conditionalFormatting>
  <conditionalFormatting sqref="M39">
    <cfRule type="expression" dxfId="49" priority="54" stopIfTrue="1">
      <formula>ISERROR(Y39)</formula>
    </cfRule>
  </conditionalFormatting>
  <conditionalFormatting sqref="M35">
    <cfRule type="expression" dxfId="48" priority="53" stopIfTrue="1">
      <formula>ISERROR(Y35)</formula>
    </cfRule>
  </conditionalFormatting>
  <conditionalFormatting sqref="N35">
    <cfRule type="expression" dxfId="47" priority="52" stopIfTrue="1">
      <formula>ISERROR(AA35)</formula>
    </cfRule>
  </conditionalFormatting>
  <conditionalFormatting sqref="N5">
    <cfRule type="expression" dxfId="46" priority="50" stopIfTrue="1">
      <formula>ISERROR(AA5)</formula>
    </cfRule>
  </conditionalFormatting>
  <conditionalFormatting sqref="N6">
    <cfRule type="expression" dxfId="45" priority="49" stopIfTrue="1">
      <formula>ISERROR(AA6)</formula>
    </cfRule>
  </conditionalFormatting>
  <conditionalFormatting sqref="M7">
    <cfRule type="expression" dxfId="44" priority="48" stopIfTrue="1">
      <formula>ISERROR(Y7)</formula>
    </cfRule>
  </conditionalFormatting>
  <conditionalFormatting sqref="N7">
    <cfRule type="expression" dxfId="43" priority="47" stopIfTrue="1">
      <formula>ISERROR(AA7)</formula>
    </cfRule>
  </conditionalFormatting>
  <conditionalFormatting sqref="M9">
    <cfRule type="expression" dxfId="42" priority="46" stopIfTrue="1">
      <formula>ISERROR(Y9)</formula>
    </cfRule>
  </conditionalFormatting>
  <conditionalFormatting sqref="N9">
    <cfRule type="expression" dxfId="41" priority="45" stopIfTrue="1">
      <formula>ISERROR(AA9)</formula>
    </cfRule>
  </conditionalFormatting>
  <conditionalFormatting sqref="M26">
    <cfRule type="expression" dxfId="40" priority="44" stopIfTrue="1">
      <formula>ISERROR(Y26)</formula>
    </cfRule>
  </conditionalFormatting>
  <conditionalFormatting sqref="N26">
    <cfRule type="expression" dxfId="39" priority="43" stopIfTrue="1">
      <formula>ISERROR(AA26)</formula>
    </cfRule>
  </conditionalFormatting>
  <conditionalFormatting sqref="N46">
    <cfRule type="expression" dxfId="38" priority="41" stopIfTrue="1">
      <formula>ISERROR(AA46)</formula>
    </cfRule>
  </conditionalFormatting>
  <conditionalFormatting sqref="O45">
    <cfRule type="expression" dxfId="37" priority="38" stopIfTrue="1">
      <formula>ISERROR(AC45)</formula>
    </cfRule>
  </conditionalFormatting>
  <conditionalFormatting sqref="N45">
    <cfRule type="expression" dxfId="36" priority="37" stopIfTrue="1">
      <formula>ISERROR(AA45)</formula>
    </cfRule>
  </conditionalFormatting>
  <conditionalFormatting sqref="O45">
    <cfRule type="expression" dxfId="35" priority="36" stopIfTrue="1">
      <formula>ISERROR(AC45)</formula>
    </cfRule>
  </conditionalFormatting>
  <conditionalFormatting sqref="O45">
    <cfRule type="expression" dxfId="34" priority="35" stopIfTrue="1">
      <formula>ISERROR(AC45)</formula>
    </cfRule>
  </conditionalFormatting>
  <conditionalFormatting sqref="N47">
    <cfRule type="expression" dxfId="33" priority="34" stopIfTrue="1">
      <formula>ISERROR(AA47)</formula>
    </cfRule>
  </conditionalFormatting>
  <conditionalFormatting sqref="O48">
    <cfRule type="expression" dxfId="32" priority="33" stopIfTrue="1">
      <formula>ISERROR(AC48)</formula>
    </cfRule>
  </conditionalFormatting>
  <conditionalFormatting sqref="N48">
    <cfRule type="expression" dxfId="31" priority="32" stopIfTrue="1">
      <formula>ISERROR(AA48)</formula>
    </cfRule>
  </conditionalFormatting>
  <conditionalFormatting sqref="O49">
    <cfRule type="expression" dxfId="30" priority="31" stopIfTrue="1">
      <formula>ISERROR(AC49)</formula>
    </cfRule>
  </conditionalFormatting>
  <conditionalFormatting sqref="N49">
    <cfRule type="expression" dxfId="29" priority="30" stopIfTrue="1">
      <formula>ISERROR(AA49)</formula>
    </cfRule>
  </conditionalFormatting>
  <conditionalFormatting sqref="O50">
    <cfRule type="expression" dxfId="28" priority="29" stopIfTrue="1">
      <formula>ISERROR(AC50)</formula>
    </cfRule>
  </conditionalFormatting>
  <conditionalFormatting sqref="N50">
    <cfRule type="expression" dxfId="27" priority="28" stopIfTrue="1">
      <formula>ISERROR(AA50)</formula>
    </cfRule>
  </conditionalFormatting>
  <conditionalFormatting sqref="O51">
    <cfRule type="expression" dxfId="26" priority="27" stopIfTrue="1">
      <formula>ISERROR(AC51)</formula>
    </cfRule>
  </conditionalFormatting>
  <conditionalFormatting sqref="N51">
    <cfRule type="expression" dxfId="25" priority="26" stopIfTrue="1">
      <formula>ISERROR(AA51)</formula>
    </cfRule>
  </conditionalFormatting>
  <conditionalFormatting sqref="O52">
    <cfRule type="expression" dxfId="24" priority="25" stopIfTrue="1">
      <formula>ISERROR(AC52)</formula>
    </cfRule>
  </conditionalFormatting>
  <conditionalFormatting sqref="N52">
    <cfRule type="expression" dxfId="23" priority="24" stopIfTrue="1">
      <formula>ISERROR(AA52)</formula>
    </cfRule>
  </conditionalFormatting>
  <conditionalFormatting sqref="O53">
    <cfRule type="expression" dxfId="22" priority="23" stopIfTrue="1">
      <formula>ISERROR(AC53)</formula>
    </cfRule>
  </conditionalFormatting>
  <conditionalFormatting sqref="N53">
    <cfRule type="expression" dxfId="21" priority="22" stopIfTrue="1">
      <formula>ISERROR(AA53)</formula>
    </cfRule>
  </conditionalFormatting>
  <conditionalFormatting sqref="O54">
    <cfRule type="expression" dxfId="20" priority="21" stopIfTrue="1">
      <formula>ISERROR(AC54)</formula>
    </cfRule>
  </conditionalFormatting>
  <conditionalFormatting sqref="N54">
    <cfRule type="expression" dxfId="19" priority="20" stopIfTrue="1">
      <formula>ISERROR(AA54)</formula>
    </cfRule>
  </conditionalFormatting>
  <conditionalFormatting sqref="O55">
    <cfRule type="expression" dxfId="18" priority="19" stopIfTrue="1">
      <formula>ISERROR(AC55)</formula>
    </cfRule>
  </conditionalFormatting>
  <conditionalFormatting sqref="N55">
    <cfRule type="expression" dxfId="17" priority="18" stopIfTrue="1">
      <formula>ISERROR(AA55)</formula>
    </cfRule>
  </conditionalFormatting>
  <conditionalFormatting sqref="O56">
    <cfRule type="expression" dxfId="16" priority="17" stopIfTrue="1">
      <formula>ISERROR(AC56)</formula>
    </cfRule>
  </conditionalFormatting>
  <conditionalFormatting sqref="N56">
    <cfRule type="expression" dxfId="15" priority="16" stopIfTrue="1">
      <formula>ISERROR(AA56)</formula>
    </cfRule>
  </conditionalFormatting>
  <conditionalFormatting sqref="O59">
    <cfRule type="expression" dxfId="14" priority="15" stopIfTrue="1">
      <formula>ISERROR(AC59)</formula>
    </cfRule>
  </conditionalFormatting>
  <conditionalFormatting sqref="N59">
    <cfRule type="expression" dxfId="13" priority="14" stopIfTrue="1">
      <formula>ISERROR(AA59)</formula>
    </cfRule>
  </conditionalFormatting>
  <conditionalFormatting sqref="O60">
    <cfRule type="expression" dxfId="12" priority="13" stopIfTrue="1">
      <formula>ISERROR(AC60)</formula>
    </cfRule>
  </conditionalFormatting>
  <conditionalFormatting sqref="N60">
    <cfRule type="expression" dxfId="11" priority="12" stopIfTrue="1">
      <formula>ISERROR(AA60)</formula>
    </cfRule>
  </conditionalFormatting>
  <conditionalFormatting sqref="O60">
    <cfRule type="expression" dxfId="10" priority="11" stopIfTrue="1">
      <formula>ISERROR(AC60)</formula>
    </cfRule>
  </conditionalFormatting>
  <conditionalFormatting sqref="O60">
    <cfRule type="expression" dxfId="9" priority="10" stopIfTrue="1">
      <formula>ISERROR(AC60)</formula>
    </cfRule>
  </conditionalFormatting>
  <conditionalFormatting sqref="O62">
    <cfRule type="expression" dxfId="8" priority="9" stopIfTrue="1">
      <formula>ISERROR(AC62)</formula>
    </cfRule>
  </conditionalFormatting>
  <conditionalFormatting sqref="N62">
    <cfRule type="expression" dxfId="7" priority="8" stopIfTrue="1">
      <formula>ISERROR(AA62)</formula>
    </cfRule>
  </conditionalFormatting>
  <conditionalFormatting sqref="O62">
    <cfRule type="expression" dxfId="6" priority="7" stopIfTrue="1">
      <formula>ISERROR(AC62)</formula>
    </cfRule>
  </conditionalFormatting>
  <conditionalFormatting sqref="O62">
    <cfRule type="expression" dxfId="5" priority="6" stopIfTrue="1">
      <formula>ISERROR(AC62)</formula>
    </cfRule>
  </conditionalFormatting>
  <conditionalFormatting sqref="O63">
    <cfRule type="expression" dxfId="4" priority="5" stopIfTrue="1">
      <formula>ISERROR(AC63)</formula>
    </cfRule>
  </conditionalFormatting>
  <conditionalFormatting sqref="N63">
    <cfRule type="expression" dxfId="3" priority="4" stopIfTrue="1">
      <formula>ISERROR(AA63)</formula>
    </cfRule>
  </conditionalFormatting>
  <conditionalFormatting sqref="O63">
    <cfRule type="expression" dxfId="2" priority="3" stopIfTrue="1">
      <formula>ISERROR(AC63)</formula>
    </cfRule>
  </conditionalFormatting>
  <conditionalFormatting sqref="O63">
    <cfRule type="expression" dxfId="1" priority="2" stopIfTrue="1">
      <formula>ISERROR(AC63)</formula>
    </cfRule>
  </conditionalFormatting>
  <conditionalFormatting sqref="N3">
    <cfRule type="expression" dxfId="0" priority="1" stopIfTrue="1">
      <formula>ISERROR(AB3)</formula>
    </cfRule>
  </conditionalFormatting>
  <dataValidations count="4">
    <dataValidation type="list" allowBlank="1" showInputMessage="1" showErrorMessage="1" sqref="M61 M4:M59" xr:uid="{8D576EE3-E228-4677-84D5-11EF306AB239}">
      <formula1>$I$81:$I$84</formula1>
    </dataValidation>
    <dataValidation type="list" allowBlank="1" showInputMessage="1" showErrorMessage="1" sqref="J3:J63" xr:uid="{AF082527-AB79-4EC9-8800-C9DD31977827}">
      <formula1>$I$70:$I$73</formula1>
    </dataValidation>
    <dataValidation type="list" allowBlank="1" showInputMessage="1" showErrorMessage="1" sqref="M60 M62:M63" xr:uid="{48788CA3-DDE8-4D2E-A688-5F303A5017AF}">
      <formula1>$H$85:$H$88</formula1>
    </dataValidation>
    <dataValidation type="list" allowBlank="1" showInputMessage="1" showErrorMessage="1" sqref="M3" xr:uid="{6699C294-C2FC-4995-8DC0-836BDF6D199A}">
      <formula1>$I$66:$I$69</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36"/>
  <sheetViews>
    <sheetView showGridLines="0" zoomScaleNormal="100" workbookViewId="0">
      <pane ySplit="1" topLeftCell="A2" activePane="bottomLeft" state="frozen"/>
      <selection pane="bottomLeft" activeCell="C22" sqref="C22"/>
    </sheetView>
  </sheetViews>
  <sheetFormatPr defaultRowHeight="12.5" x14ac:dyDescent="0.25"/>
  <cols>
    <col min="1" max="1" width="8.81640625" customWidth="1"/>
    <col min="2" max="2" width="13.1796875" customWidth="1"/>
    <col min="3" max="3" width="96.453125" customWidth="1"/>
    <col min="4" max="4" width="24" customWidth="1"/>
  </cols>
  <sheetData>
    <row r="1" spans="1:4" ht="13" x14ac:dyDescent="0.3">
      <c r="A1" s="259" t="s">
        <v>3235</v>
      </c>
      <c r="B1" s="260"/>
      <c r="C1" s="260"/>
      <c r="D1" s="260"/>
    </row>
    <row r="2" spans="1:4" ht="12.75" customHeight="1" x14ac:dyDescent="0.25">
      <c r="A2" s="286" t="s">
        <v>3236</v>
      </c>
      <c r="B2" s="286" t="s">
        <v>3237</v>
      </c>
      <c r="C2" s="286" t="s">
        <v>3238</v>
      </c>
      <c r="D2" s="286" t="s">
        <v>3239</v>
      </c>
    </row>
    <row r="3" spans="1:4" x14ac:dyDescent="0.25">
      <c r="A3" s="287">
        <v>1</v>
      </c>
      <c r="B3" s="288">
        <v>41338</v>
      </c>
      <c r="C3" s="289" t="s">
        <v>3240</v>
      </c>
      <c r="D3" s="290" t="s">
        <v>3241</v>
      </c>
    </row>
    <row r="4" spans="1:4" x14ac:dyDescent="0.25">
      <c r="A4" s="287">
        <v>1.1000000000000001</v>
      </c>
      <c r="B4" s="288">
        <v>41740</v>
      </c>
      <c r="C4" s="289" t="s">
        <v>3242</v>
      </c>
      <c r="D4" s="290" t="s">
        <v>3241</v>
      </c>
    </row>
    <row r="5" spans="1:4" x14ac:dyDescent="0.25">
      <c r="A5" s="287">
        <v>1.2</v>
      </c>
      <c r="B5" s="288">
        <v>41815</v>
      </c>
      <c r="C5" s="289" t="s">
        <v>3243</v>
      </c>
      <c r="D5" s="290" t="s">
        <v>3241</v>
      </c>
    </row>
    <row r="6" spans="1:4" x14ac:dyDescent="0.25">
      <c r="A6" s="287">
        <v>1.3</v>
      </c>
      <c r="B6" s="288">
        <v>42094</v>
      </c>
      <c r="C6" s="289" t="s">
        <v>3244</v>
      </c>
      <c r="D6" s="290" t="s">
        <v>3241</v>
      </c>
    </row>
    <row r="7" spans="1:4" x14ac:dyDescent="0.25">
      <c r="A7" s="287">
        <v>1.4</v>
      </c>
      <c r="B7" s="291">
        <v>42283</v>
      </c>
      <c r="C7" s="289" t="s">
        <v>3245</v>
      </c>
      <c r="D7" s="290" t="s">
        <v>3241</v>
      </c>
    </row>
    <row r="8" spans="1:4" x14ac:dyDescent="0.25">
      <c r="A8" s="287">
        <v>2</v>
      </c>
      <c r="B8" s="288">
        <v>42454</v>
      </c>
      <c r="C8" s="289" t="s">
        <v>3246</v>
      </c>
      <c r="D8" s="290" t="s">
        <v>3241</v>
      </c>
    </row>
    <row r="9" spans="1:4" x14ac:dyDescent="0.25">
      <c r="A9" s="287">
        <v>2.1</v>
      </c>
      <c r="B9" s="288">
        <v>42513</v>
      </c>
      <c r="C9" s="289" t="s">
        <v>3247</v>
      </c>
      <c r="D9" s="290" t="s">
        <v>3241</v>
      </c>
    </row>
    <row r="10" spans="1:4" x14ac:dyDescent="0.25">
      <c r="A10" s="287">
        <v>2.2000000000000002</v>
      </c>
      <c r="B10" s="288">
        <v>42735</v>
      </c>
      <c r="C10" s="289" t="s">
        <v>3248</v>
      </c>
      <c r="D10" s="290" t="s">
        <v>3241</v>
      </c>
    </row>
    <row r="11" spans="1:4" x14ac:dyDescent="0.25">
      <c r="A11" s="287">
        <v>2.2000000000000002</v>
      </c>
      <c r="B11" s="291">
        <v>42766</v>
      </c>
      <c r="C11" s="289" t="s">
        <v>3249</v>
      </c>
      <c r="D11" s="290" t="s">
        <v>3241</v>
      </c>
    </row>
    <row r="12" spans="1:4" x14ac:dyDescent="0.25">
      <c r="A12" s="287">
        <v>2.2000000000000002</v>
      </c>
      <c r="B12" s="291">
        <v>43008</v>
      </c>
      <c r="C12" s="289" t="s">
        <v>3250</v>
      </c>
      <c r="D12" s="290" t="s">
        <v>3241</v>
      </c>
    </row>
    <row r="13" spans="1:4" x14ac:dyDescent="0.25">
      <c r="A13" s="287">
        <v>3</v>
      </c>
      <c r="B13" s="291">
        <v>43373</v>
      </c>
      <c r="C13" s="289" t="s">
        <v>3251</v>
      </c>
      <c r="D13" s="290" t="s">
        <v>3241</v>
      </c>
    </row>
    <row r="14" spans="1:4" x14ac:dyDescent="0.25">
      <c r="A14" s="287">
        <v>3.1</v>
      </c>
      <c r="B14" s="291">
        <v>43555</v>
      </c>
      <c r="C14" s="289" t="s">
        <v>3250</v>
      </c>
      <c r="D14" s="290" t="s">
        <v>3241</v>
      </c>
    </row>
    <row r="15" spans="1:4" x14ac:dyDescent="0.25">
      <c r="A15" s="287">
        <v>3.2</v>
      </c>
      <c r="B15" s="291">
        <v>43738</v>
      </c>
      <c r="C15" s="289" t="s">
        <v>3250</v>
      </c>
      <c r="D15" s="290" t="s">
        <v>3241</v>
      </c>
    </row>
    <row r="16" spans="1:4" x14ac:dyDescent="0.25">
      <c r="A16" s="287">
        <v>4</v>
      </c>
      <c r="B16" s="291">
        <v>43921</v>
      </c>
      <c r="C16" s="289" t="s">
        <v>3252</v>
      </c>
      <c r="D16" s="290" t="s">
        <v>3241</v>
      </c>
    </row>
    <row r="17" spans="1:4" x14ac:dyDescent="0.25">
      <c r="A17" s="287">
        <v>4.0999999999999996</v>
      </c>
      <c r="B17" s="291">
        <v>44104</v>
      </c>
      <c r="C17" s="289" t="s">
        <v>3253</v>
      </c>
      <c r="D17" s="290" t="s">
        <v>3241</v>
      </c>
    </row>
    <row r="18" spans="1:4" ht="15" customHeight="1" x14ac:dyDescent="0.25">
      <c r="A18" s="287">
        <v>4.2</v>
      </c>
      <c r="B18" s="291">
        <v>44469</v>
      </c>
      <c r="C18" s="289" t="s">
        <v>3254</v>
      </c>
      <c r="D18" s="290" t="s">
        <v>3241</v>
      </c>
    </row>
    <row r="19" spans="1:4" x14ac:dyDescent="0.25">
      <c r="A19" s="287">
        <v>4.3</v>
      </c>
      <c r="B19" s="291">
        <v>44469</v>
      </c>
      <c r="C19" s="289" t="s">
        <v>3255</v>
      </c>
      <c r="D19" s="290" t="s">
        <v>3241</v>
      </c>
    </row>
    <row r="20" spans="1:4" ht="26.25" customHeight="1" x14ac:dyDescent="0.25">
      <c r="A20" s="287">
        <v>5</v>
      </c>
      <c r="B20" s="291">
        <v>44834</v>
      </c>
      <c r="C20" s="64" t="s">
        <v>3256</v>
      </c>
      <c r="D20" s="290" t="s">
        <v>3241</v>
      </c>
    </row>
    <row r="21" spans="1:4" ht="16.5" customHeight="1" x14ac:dyDescent="0.25">
      <c r="A21" s="287">
        <v>5.0999999999999996</v>
      </c>
      <c r="B21" s="291">
        <v>45174</v>
      </c>
      <c r="C21" s="292" t="s">
        <v>3257</v>
      </c>
      <c r="D21" s="290" t="s">
        <v>3241</v>
      </c>
    </row>
    <row r="22" spans="1:4" x14ac:dyDescent="0.25">
      <c r="A22" s="287">
        <v>6</v>
      </c>
      <c r="B22" s="291">
        <v>45199</v>
      </c>
      <c r="C22" s="289" t="s">
        <v>3258</v>
      </c>
      <c r="D22" s="290" t="s">
        <v>3241</v>
      </c>
    </row>
    <row r="23" spans="1:4" x14ac:dyDescent="0.25">
      <c r="A23" s="287"/>
      <c r="B23" s="291"/>
      <c r="C23" s="293"/>
      <c r="D23" s="292"/>
    </row>
    <row r="24" spans="1:4" x14ac:dyDescent="0.25">
      <c r="A24" s="287"/>
      <c r="B24" s="291"/>
      <c r="C24" s="293"/>
      <c r="D24" s="292"/>
    </row>
    <row r="25" spans="1:4" x14ac:dyDescent="0.25">
      <c r="A25" s="287"/>
      <c r="B25" s="291"/>
      <c r="C25" s="293"/>
      <c r="D25" s="292"/>
    </row>
    <row r="26" spans="1:4" x14ac:dyDescent="0.25">
      <c r="A26" s="287"/>
      <c r="B26" s="291"/>
      <c r="C26" s="293"/>
      <c r="D26" s="292"/>
    </row>
    <row r="27" spans="1:4" x14ac:dyDescent="0.25">
      <c r="A27" s="287"/>
      <c r="B27" s="291"/>
      <c r="C27" s="293"/>
      <c r="D27" s="292"/>
    </row>
    <row r="28" spans="1:4" x14ac:dyDescent="0.25">
      <c r="A28" s="287"/>
      <c r="B28" s="291"/>
      <c r="C28" s="293"/>
      <c r="D28" s="292"/>
    </row>
    <row r="29" spans="1:4" x14ac:dyDescent="0.25">
      <c r="A29" s="287"/>
      <c r="B29" s="291"/>
      <c r="C29" s="293"/>
      <c r="D29" s="292"/>
    </row>
    <row r="30" spans="1:4" x14ac:dyDescent="0.25">
      <c r="A30" s="287"/>
      <c r="B30" s="291"/>
      <c r="C30" s="293"/>
      <c r="D30" s="292"/>
    </row>
    <row r="31" spans="1:4" x14ac:dyDescent="0.25">
      <c r="A31" s="287"/>
      <c r="B31" s="291"/>
      <c r="C31" s="293"/>
      <c r="D31" s="292"/>
    </row>
    <row r="32" spans="1:4" x14ac:dyDescent="0.25">
      <c r="A32" s="287"/>
      <c r="B32" s="291"/>
      <c r="C32" s="293"/>
      <c r="D32" s="292"/>
    </row>
    <row r="33" spans="1:4" x14ac:dyDescent="0.25">
      <c r="A33" s="287"/>
      <c r="B33" s="291"/>
      <c r="C33" s="293"/>
      <c r="D33" s="292"/>
    </row>
    <row r="34" spans="1:4" x14ac:dyDescent="0.25">
      <c r="A34" s="287"/>
      <c r="B34" s="291"/>
      <c r="C34" s="293"/>
      <c r="D34" s="292"/>
    </row>
    <row r="35" spans="1:4" x14ac:dyDescent="0.25">
      <c r="A35" s="287"/>
      <c r="B35" s="291"/>
      <c r="C35" s="293"/>
      <c r="D35" s="292"/>
    </row>
    <row r="36" spans="1:4" x14ac:dyDescent="0.25">
      <c r="A36" s="287"/>
      <c r="B36" s="291"/>
      <c r="C36" s="293"/>
      <c r="D36" s="292"/>
    </row>
  </sheetData>
  <sheetProtection sort="0" autoFilter="0"/>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33874043-1092-46f2-b7ed-3863b0441e7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790626B-622B-4C5C-AF54-321155B41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E0E293-E666-4F63-9217-D078610B338E}">
  <ds:schemaRefs>
    <ds:schemaRef ds:uri="http://schemas.microsoft.com/sharepoint/v3/contenttype/forms"/>
  </ds:schemaRefs>
</ds:datastoreItem>
</file>

<file path=customXml/itemProps3.xml><?xml version="1.0" encoding="utf-8"?>
<ds:datastoreItem xmlns:ds="http://schemas.openxmlformats.org/officeDocument/2006/customXml" ds:itemID="{EF05E6E4-2F4A-40F4-AD56-2FBD69C82402}">
  <ds:schemaRefs>
    <ds:schemaRef ds:uri="http://purl.org/dc/elements/1.1/"/>
    <ds:schemaRef ds:uri="http://schemas.microsoft.com/office/2006/metadata/properties"/>
    <ds:schemaRef ds:uri="http://purl.org/dc/dcmitype/"/>
    <ds:schemaRef ds:uri="2c75e67c-ed2d-4c91-baba-8aa4949e551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3874043-1092-46f2-b7ed-3863b0441e79"/>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Dashboard</vt:lpstr>
      <vt:lpstr>Results</vt:lpstr>
      <vt:lpstr>Instructions</vt:lpstr>
      <vt:lpstr>Gen Test Cases</vt:lpstr>
      <vt:lpstr>AWS Foundations</vt:lpstr>
      <vt:lpstr>Office 365 </vt:lpstr>
      <vt:lpstr>Azure</vt:lpstr>
      <vt:lpstr>Google</vt:lpstr>
      <vt:lpstr>Change Log</vt:lpstr>
      <vt:lpstr>New Release Changes</vt:lpstr>
      <vt:lpstr>Issue Code Table</vt:lpstr>
      <vt:lpstr>'Change Log'!Print_Area</vt:lpstr>
      <vt:lpstr>Dashboard!Print_Area</vt:lpstr>
      <vt:lpstr>'Gen Test Cases'!Print_Area</vt:lpstr>
      <vt:lpstr>Instructions!Print_Area</vt:lpstr>
      <vt:lpstr>'New Release Changes'!Print_Area</vt:lpstr>
      <vt:lpstr>Results!Print_Area</vt:lpstr>
      <vt:lpstr>'Gen 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2023-11-20T17:39:41Z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0x010100BB5B4DEE38E943499C2C7511919B72BA</vt:lpwstr>
  </property>
</Properties>
</file>