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3495547E-AE62-4F4D-A03D-5D5F408EC510}" xr6:coauthVersionLast="47" xr6:coauthVersionMax="47" xr10:uidLastSave="{00000000-0000-0000-0000-000000000000}"/>
  <bookViews>
    <workbookView xWindow="-110" yWindow="-110" windowWidth="19420" windowHeight="10420" tabRatio="832" xr2:uid="{00000000-000D-0000-FFFF-FFFF00000000}"/>
  </bookViews>
  <sheets>
    <sheet name="Dashboard" sheetId="1" r:id="rId1"/>
    <sheet name="Results" sheetId="8" r:id="rId2"/>
    <sheet name="Instructions" sheetId="9" r:id="rId3"/>
    <sheet name="Gen Test Cases" sheetId="4" r:id="rId4"/>
    <sheet name="Tomcat9" sheetId="26" r:id="rId5"/>
    <sheet name="Tomcat10" sheetId="28" r:id="rId6"/>
    <sheet name="Change Log" sheetId="11" r:id="rId7"/>
    <sheet name="New Release Changes" sheetId="27" r:id="rId8"/>
    <sheet name="Issue Code Table" sheetId="12" r:id="rId9"/>
  </sheets>
  <definedNames>
    <definedName name="_xlnm._FilterDatabase" localSheetId="3" hidden="1">'Gen Test Cases'!$A$2:$N$14</definedName>
    <definedName name="_xlnm._FilterDatabase" localSheetId="8" hidden="1">'Issue Code Table'!$A$1:$U$522</definedName>
    <definedName name="_xlnm._FilterDatabase" localSheetId="5" hidden="1">Tomcat10!$A$2:$AA$41</definedName>
    <definedName name="_xlnm._FilterDatabase" localSheetId="4" hidden="1">Tomcat9!$A$2:$AA$41</definedName>
    <definedName name="_xlnm.Print_Area" localSheetId="6">'Change Log'!$A$1:$D$11</definedName>
    <definedName name="_xlnm.Print_Area" localSheetId="0">Dashboard!$A$1:$C$45</definedName>
    <definedName name="_xlnm.Print_Area" localSheetId="3">'Gen Test Cases'!$A$1:$K$14</definedName>
    <definedName name="_xlnm.Print_Area" localSheetId="2">Instructions!$A$1:$N$37</definedName>
    <definedName name="_xlnm.Print_Area" localSheetId="7">'New Release Changes'!$A$1:$D$3</definedName>
    <definedName name="_xlnm.Print_Area" localSheetId="1">Results!$A$1:$N$7</definedName>
    <definedName name="_xlnm.Print_Area" localSheetId="5">Tomcat10!$A$1:$L$40</definedName>
    <definedName name="_xlnm.Print_Area" localSheetId="4">Tomcat9!$A$1:$L$40</definedName>
    <definedName name="_xlnm.Print_Titles" localSheetId="3">'Gen Test Cases'!$2:$2</definedName>
    <definedName name="_xlnm.Print_Titles" localSheetId="5">Tomcat10!$2:$2</definedName>
    <definedName name="_xlnm.Print_Titles" localSheetId="4">Tomcat9!$2:$2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8" l="1"/>
  <c r="O32" i="8"/>
  <c r="M32" i="8"/>
  <c r="AA41" i="28"/>
  <c r="AA40" i="28"/>
  <c r="AA39" i="28"/>
  <c r="AA38" i="28"/>
  <c r="AA37" i="28"/>
  <c r="AA36" i="28"/>
  <c r="AA35" i="28"/>
  <c r="AA34" i="28"/>
  <c r="AA33" i="28"/>
  <c r="AA32" i="28"/>
  <c r="AA31" i="28"/>
  <c r="AA30" i="28"/>
  <c r="AA29" i="28"/>
  <c r="AA24" i="28"/>
  <c r="AA23" i="28"/>
  <c r="AA21" i="28"/>
  <c r="AA20" i="28"/>
  <c r="AA19" i="28"/>
  <c r="AA18" i="28"/>
  <c r="AA17" i="28"/>
  <c r="AA16" i="28"/>
  <c r="AA15" i="28"/>
  <c r="AA14" i="28"/>
  <c r="AA13" i="28"/>
  <c r="AA12" i="28"/>
  <c r="AA11" i="28"/>
  <c r="AA10" i="28"/>
  <c r="AA9" i="28"/>
  <c r="AA8" i="28"/>
  <c r="AA7" i="28"/>
  <c r="AA6" i="28"/>
  <c r="AA5" i="28"/>
  <c r="AA4" i="28"/>
  <c r="D32" i="8"/>
  <c r="E32" i="8"/>
  <c r="C32" i="8"/>
  <c r="B32" i="8"/>
  <c r="K40" i="8"/>
  <c r="K39" i="8"/>
  <c r="J39" i="8"/>
  <c r="J38" i="8"/>
  <c r="K37" i="8"/>
  <c r="K36" i="8"/>
  <c r="AA28" i="28"/>
  <c r="AA27" i="28"/>
  <c r="AA26" i="28"/>
  <c r="AA25" i="28"/>
  <c r="AA22" i="28"/>
  <c r="AA3" i="28"/>
  <c r="AA41" i="26"/>
  <c r="AA40" i="26"/>
  <c r="AA39" i="26"/>
  <c r="AA38" i="26"/>
  <c r="AA37" i="26"/>
  <c r="AA36" i="26"/>
  <c r="AA35" i="26"/>
  <c r="AA34" i="26"/>
  <c r="AA33" i="26"/>
  <c r="AA32" i="26"/>
  <c r="AA31" i="26"/>
  <c r="AA30" i="26"/>
  <c r="AA29" i="26"/>
  <c r="AA24" i="26"/>
  <c r="AA23" i="26"/>
  <c r="AA21" i="26"/>
  <c r="AA20" i="26"/>
  <c r="AA19" i="26"/>
  <c r="AA18" i="26"/>
  <c r="AA17" i="26"/>
  <c r="AA16" i="26"/>
  <c r="AA15" i="26"/>
  <c r="AA14" i="26"/>
  <c r="AA13" i="26"/>
  <c r="AA12" i="26"/>
  <c r="AA11" i="26"/>
  <c r="AA10" i="26"/>
  <c r="AA9" i="26"/>
  <c r="AA8" i="26"/>
  <c r="AA7" i="26"/>
  <c r="AA6" i="26"/>
  <c r="AA5" i="26"/>
  <c r="AA4" i="26"/>
  <c r="F32" i="8" l="1"/>
  <c r="N32" i="8"/>
  <c r="J36" i="8" s="1"/>
  <c r="AA4" i="4"/>
  <c r="AA5" i="4"/>
  <c r="AA6" i="4"/>
  <c r="AA7" i="4"/>
  <c r="AA8" i="4"/>
  <c r="AA9" i="4"/>
  <c r="AA10" i="4"/>
  <c r="AA11" i="4"/>
  <c r="AA12" i="4"/>
  <c r="AA13" i="4"/>
  <c r="AA14" i="4"/>
  <c r="M13" i="8" l="1"/>
  <c r="B13" i="8"/>
  <c r="D13" i="8"/>
  <c r="E13" i="8"/>
  <c r="C13" i="8"/>
  <c r="AA22" i="26"/>
  <c r="AA25" i="26"/>
  <c r="AA26" i="26"/>
  <c r="AA27" i="26"/>
  <c r="AA28" i="26"/>
  <c r="AA3" i="26"/>
  <c r="K21" i="8"/>
  <c r="K20" i="8"/>
  <c r="J19" i="8"/>
  <c r="K18" i="8"/>
  <c r="K17" i="8"/>
  <c r="AA3" i="4"/>
  <c r="F37" i="8" l="1"/>
  <c r="F38" i="8"/>
  <c r="F39" i="8"/>
  <c r="F40" i="8"/>
  <c r="F41" i="8"/>
  <c r="F42" i="8"/>
  <c r="F43" i="8"/>
  <c r="E37" i="8"/>
  <c r="E38" i="8"/>
  <c r="E39" i="8"/>
  <c r="E40" i="8"/>
  <c r="E41" i="8"/>
  <c r="E42" i="8"/>
  <c r="E43" i="8"/>
  <c r="D37" i="8"/>
  <c r="I37" i="8" s="1"/>
  <c r="D38" i="8"/>
  <c r="I38" i="8" s="1"/>
  <c r="D39" i="8"/>
  <c r="I39" i="8" s="1"/>
  <c r="D40" i="8"/>
  <c r="I40" i="8" s="1"/>
  <c r="D41" i="8"/>
  <c r="I41" i="8" s="1"/>
  <c r="D42" i="8"/>
  <c r="I42" i="8" s="1"/>
  <c r="D43" i="8"/>
  <c r="I43" i="8" s="1"/>
  <c r="F36" i="8"/>
  <c r="C37" i="8"/>
  <c r="C38" i="8"/>
  <c r="C39" i="8"/>
  <c r="C40" i="8"/>
  <c r="C41" i="8"/>
  <c r="C42" i="8"/>
  <c r="C43" i="8"/>
  <c r="E36" i="8"/>
  <c r="C36" i="8"/>
  <c r="D36" i="8"/>
  <c r="I36" i="8" s="1"/>
  <c r="C18" i="8"/>
  <c r="C19" i="8"/>
  <c r="C23" i="8"/>
  <c r="C20" i="8"/>
  <c r="C21" i="8"/>
  <c r="C22" i="8"/>
  <c r="C24" i="8"/>
  <c r="E18" i="8"/>
  <c r="E19" i="8"/>
  <c r="E20" i="8"/>
  <c r="E21" i="8"/>
  <c r="E22" i="8"/>
  <c r="E23" i="8"/>
  <c r="E24" i="8"/>
  <c r="D18" i="8"/>
  <c r="I18" i="8" s="1"/>
  <c r="D19" i="8"/>
  <c r="I19" i="8" s="1"/>
  <c r="D20" i="8"/>
  <c r="I20" i="8" s="1"/>
  <c r="D21" i="8"/>
  <c r="I21" i="8" s="1"/>
  <c r="D22" i="8"/>
  <c r="I22" i="8" s="1"/>
  <c r="D23" i="8"/>
  <c r="I23" i="8" s="1"/>
  <c r="D24" i="8"/>
  <c r="I24" i="8" s="1"/>
  <c r="F18" i="8"/>
  <c r="F22" i="8"/>
  <c r="F19" i="8"/>
  <c r="F20" i="8"/>
  <c r="F24" i="8"/>
  <c r="F21" i="8"/>
  <c r="F23" i="8"/>
  <c r="F13" i="8"/>
  <c r="N13" i="8"/>
  <c r="J17" i="8" s="1"/>
  <c r="J20" i="8"/>
  <c r="E17" i="8"/>
  <c r="F17" i="8"/>
  <c r="C17" i="8"/>
  <c r="D17" i="8"/>
  <c r="I17" i="8" s="1"/>
  <c r="H37" i="8" l="1"/>
  <c r="H36" i="8"/>
  <c r="H40" i="8"/>
  <c r="H43" i="8"/>
  <c r="H42" i="8"/>
  <c r="H38" i="8"/>
  <c r="H41" i="8"/>
  <c r="H39" i="8"/>
  <c r="H19" i="8"/>
  <c r="H24" i="8"/>
  <c r="H23" i="8"/>
  <c r="H17" i="8"/>
  <c r="H18" i="8"/>
  <c r="H21" i="8"/>
  <c r="H20" i="8"/>
  <c r="H22" i="8"/>
  <c r="D44" i="8" l="1"/>
  <c r="G32" i="8" s="1"/>
  <c r="D25" i="8"/>
  <c r="G13" i="8" s="1"/>
</calcChain>
</file>

<file path=xl/sharedStrings.xml><?xml version="1.0" encoding="utf-8"?>
<sst xmlns="http://schemas.openxmlformats.org/spreadsheetml/2006/main" count="2903" uniqueCount="1871">
  <si>
    <t>Internal Revenue Service</t>
  </si>
  <si>
    <t>Office of Safeguards</t>
  </si>
  <si>
    <t xml:space="preserve"> ▪ SCSEM Subject: Application Server</t>
  </si>
  <si>
    <t xml:space="preserve"> ▪ SCSEM Version: 3.0</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</si>
  <si>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</si>
  <si>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</si>
  <si>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</si>
  <si>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</si>
  <si>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</si>
  <si>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</si>
  <si>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</si>
  <si>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</si>
  <si>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</si>
  <si>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</si>
  <si>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</si>
  <si>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</si>
  <si>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</si>
  <si>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</si>
  <si>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</si>
  <si>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</si>
  <si>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</si>
  <si>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</si>
  <si>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</si>
  <si>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</si>
  <si>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</si>
  <si>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</si>
  <si>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</si>
  <si>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</si>
  <si>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</si>
  <si>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</si>
  <si>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</si>
  <si>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</si>
  <si>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</si>
  <si>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</si>
  <si>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</si>
  <si>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</si>
  <si>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</si>
  <si>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</si>
  <si>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</si>
  <si>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</si>
  <si>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Tomcat 9 Results</t>
  </si>
  <si>
    <t xml:space="preserve">       Use this box if New Tomcat9 tests were conducted.</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</si>
  <si>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</si>
  <si>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</si>
  <si>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</si>
  <si>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</si>
  <si>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</si>
  <si>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</si>
  <si>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</si>
  <si>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</si>
  <si>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</si>
  <si>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</si>
  <si>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</si>
  <si>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</si>
  <si>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</si>
  <si>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</si>
  <si>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</si>
  <si>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</si>
  <si>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</si>
  <si>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</si>
  <si>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</si>
  <si>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</si>
  <si>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</si>
  <si>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</si>
  <si>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</si>
  <si>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Tomcat 10 Results</t>
  </si>
  <si>
    <t xml:space="preserve">       Use this box if New Tomcat10 tests were conducted.</t>
  </si>
  <si>
    <t>Instructions</t>
  </si>
  <si>
    <t>Introduction and Purpose:</t>
  </si>
  <si>
    <t xml:space="preserve">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These platforms include Internet 
Information Server (IIS), Apache, Tomcat, Sun Java, and WebLogic for both Windows and UNIX Hosts.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STIG, Web Servers, Version: 7, Release: 1 (September 2010)
▪CIS Apache Tomcat 9 Benchmark v1.2.0
▪CIS Apache Tomcat 10 Benchmark v1.0.0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</si>
  <si>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</si>
  <si>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</si>
  <si>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</si>
  <si>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</si>
  <si>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</si>
  <si>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</si>
  <si>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</si>
  <si>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</si>
  <si>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</si>
  <si>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</si>
  <si>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</si>
  <si>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</si>
  <si>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</si>
  <si>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</si>
  <si>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</si>
  <si>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</si>
  <si>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</si>
  <si>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</si>
  <si>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</si>
  <si>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</si>
  <si>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</si>
  <si>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</si>
  <si>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</si>
  <si>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</si>
  <si>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</si>
  <si>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</si>
  <si>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</si>
  <si>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</si>
  <si>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</si>
  <si>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</si>
  <si>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</si>
  <si>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</si>
  <si>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</si>
  <si>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</si>
  <si>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</si>
  <si>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</si>
  <si>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</si>
  <si>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</si>
  <si>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</si>
  <si>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</si>
  <si>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</si>
  <si>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</si>
  <si>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</si>
  <si>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</si>
  <si>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</si>
  <si>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</si>
  <si>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</si>
  <si>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</si>
  <si>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</si>
  <si>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</si>
  <si>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</si>
  <si>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</si>
  <si>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</si>
  <si>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AppServer-01</t>
  </si>
  <si>
    <t>SA-22</t>
  </si>
  <si>
    <t>Unsupported System Components</t>
  </si>
  <si>
    <t>Interview, Examine</t>
  </si>
  <si>
    <t>All</t>
  </si>
  <si>
    <t>The agency maintaining the application server ensures the application server operating system is supported.</t>
  </si>
  <si>
    <t>The reviewer should verify what versions of the application server software are running on the server by examining the server.
The reviewer will need to have the SA or the application administrator provide evidence that the vendor is still supporting the product. This can be done by visiting the vendor's application site, viewing a service agreement that the site has with the vendor, or observing recent patches provided by the vendor for the application server software. These are not the only ways that are acceptable to verify this, so the reviewer will have to make a determination if the site has provided sufficient evidence that the application server software is supported.</t>
  </si>
  <si>
    <t>Current version of the application server software is installed and the agency maintains appropriate service packs.</t>
  </si>
  <si>
    <r>
      <rPr>
        <b/>
        <sz val="10"/>
        <rFont val="Arial"/>
        <family val="2"/>
      </rPr>
      <t xml:space="preserve">End of General Support:
</t>
    </r>
    <r>
      <rPr>
        <sz val="10"/>
        <rFont val="Arial"/>
        <family val="2"/>
      </rPr>
      <t>Tomcat 8.0 06/30/2018 
(Note - 8.5 is supported as of 9/30/2021 with no EOL date announced)
For the most up-to-date information regarding versions of tomcat please refer to the foundation's website: 
https://tomcat.apache.org/</t>
    </r>
  </si>
  <si>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</si>
  <si>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</si>
  <si>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</si>
  <si>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AppServer-02</t>
  </si>
  <si>
    <t>SI-2</t>
  </si>
  <si>
    <t>Flaw Remediation</t>
  </si>
  <si>
    <t>Interview,
Examine</t>
  </si>
  <si>
    <t>Verify that the application server's patch levels are up-to-date.</t>
  </si>
  <si>
    <t>Refer to the vendors support application 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</si>
  <si>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</si>
  <si>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</si>
  <si>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</si>
  <si>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HSI2: System patch level is insufficient
HSI27: Critical security patches have not been applied</t>
  </si>
  <si>
    <t>AppServer-03</t>
  </si>
  <si>
    <t>IA-2</t>
  </si>
  <si>
    <t>Identification and Authentication (Organizational Users)</t>
  </si>
  <si>
    <t>Examine &amp; Interview</t>
  </si>
  <si>
    <t>COTS/
Custom</t>
  </si>
  <si>
    <t>The agency employs sufficient multi-factor authentication mechanisms for all internal access to the application for all privileged and non-privileged users.</t>
  </si>
  <si>
    <r>
      <t xml:space="preserve">1. Interview agency personnel to determine if the agency requires multi-factor authentication (MFA) for all internal access, unless the terminal is in a restricted area per Pub 1075 requirements.
2. Examine procedures to determine how multi-factor authentication is implemented for all .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 </t>
    </r>
  </si>
  <si>
    <t>1. The agency requires multi-factor authentication for local access to the applications that receive, store, process, or transmit FTI.
2. The multi-factor authentication mechanism is sufficient and implemented for all local access to the application.
3. Minimum requirements are met as outlined in test case if a PIN is used.
Note - If the application is only accessible from agency owned equipment and MFA is enforced at the workstation level then this is inherited.</t>
  </si>
  <si>
    <t>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</si>
  <si>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</si>
  <si>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</si>
  <si>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AppServer-04</t>
  </si>
  <si>
    <t>AC-6</t>
  </si>
  <si>
    <t>Least Privilege</t>
  </si>
  <si>
    <t>Examine</t>
  </si>
  <si>
    <t>The minimum amount of administrators, application managers, developers, auditors, and application author accounts exist on the machine hosting the application server.
Sensitive system files are restricted to appropriate accounts.</t>
  </si>
  <si>
    <t>Interview the System Administrator and obtain a copy of user accounts with access to the application server.
WINDOWS -
Search all of the system's hard drives for the command.com and cmd.exe files. The allowed permissions on these files are:
- System Full Control
- Administrators Full Control
1. Non-administrator account, group membership, or service ID should not have access to command.com or cmd.exe files
2. Examine users with access to operating system configuration files, scripts, utilities, privileges, and functions.
3. Access to operating system components is restricted.   Access is documented and approved.
UNIX -
1. Use the command more /etc/passwd to get a list of accounts.  Examine the list of user accounts, noting any privileged UIDs (0 to 100) or GIDs (0 to 100). Also, examine their shells to see if they are /etc/bin or /etc/sbin. 
2. Verify with the system administrator that all privileged accounts are necessary.
3. Access to shell scripts or operating system functions are restricted.  Access is documented and approved.</t>
  </si>
  <si>
    <t>Ensure non-administrators are not allowed access to the directory tree, the shell, or other operating system functions and utilities.</t>
  </si>
  <si>
    <t>HAC11</t>
  </si>
  <si>
    <t>HAC11: User access was not established with concept of least privilege</t>
  </si>
  <si>
    <t>AppServer-05</t>
  </si>
  <si>
    <t>Interview</t>
  </si>
  <si>
    <t>The key application service administrative and configuration tools must only be accessible by the application server staff.</t>
  </si>
  <si>
    <t>Interview the SA to determine what tool or control file is used to control the configuration of the application server. The tool or files need to be restricted to the application manager and assigned designees.
If the control of the application server is done via control files (e.g. web.xml), the reviewer will need to verify who has update access to them. If tools are being used to configure the application server, the reviewer will need to determine who has access to execute the tools.</t>
  </si>
  <si>
    <t>Access is restricted to the application administration tool to only the application manager and the application manager's designees.</t>
  </si>
  <si>
    <t>AppServer-06</t>
  </si>
  <si>
    <t>AC-8</t>
  </si>
  <si>
    <t>System Use Notification</t>
  </si>
  <si>
    <t>A warning screen is displayed at the logon screen.</t>
  </si>
  <si>
    <t>Interview the SA and examine system configuration settings to ensure that access to content served by the application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</si>
  <si>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</si>
  <si>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</si>
  <si>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</si>
  <si>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</si>
  <si>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AppServer-07</t>
  </si>
  <si>
    <t>AU-2</t>
  </si>
  <si>
    <t>Audit Events</t>
  </si>
  <si>
    <t>Ensure the system audits security relevant events.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</si>
  <si>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</si>
  <si>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</si>
  <si>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Moderate</t>
  </si>
  <si>
    <t>HAU2
HAU6
HAU17
HAU21</t>
  </si>
  <si>
    <t>HAU2: No auditing is being performed on the system
HAU6: System does not audit changes to access control settings
HAU17: Audit logs do not capture sufficient auditable events
HAU21: System does not audit all attempts to gain access </t>
  </si>
  <si>
    <t>AppServer-08</t>
  </si>
  <si>
    <t>AU-4</t>
  </si>
  <si>
    <t>Audit Storage Capacity</t>
  </si>
  <si>
    <t>The agency shall require audit logs to be kept for at least 7 years per IRS requirements</t>
  </si>
  <si>
    <t>Examine the audit log retention for the application server.</t>
  </si>
  <si>
    <t>Audit log data is retained using sufficient audit space for 7 years.</t>
  </si>
  <si>
    <t>HAU7</t>
  </si>
  <si>
    <t>HAU7: Audit records are not retained per Pub 1075</t>
  </si>
  <si>
    <t>AppServer-09</t>
  </si>
  <si>
    <t>AU-9</t>
  </si>
  <si>
    <t>Protection of Audit Information</t>
  </si>
  <si>
    <t>Windows</t>
  </si>
  <si>
    <t>Audit logs are protected from unauthorized access or modification</t>
  </si>
  <si>
    <t>Interview the SA to determine who has access to the application server log files.</t>
  </si>
  <si>
    <t>Grant permission to read log files to only the members of the Auditors group, administrators, and the user assigned to run the application server software.
If any account has access to the log files other than those authorized, this is a finding.
If access is granted to anyone other than the auditors, the administrators, the application administrators, the application server account, or the service used to generate the log files, this is a finding.</t>
  </si>
  <si>
    <t>HCM47</t>
  </si>
  <si>
    <t>HCM47: System error messages display system configuration information</t>
  </si>
  <si>
    <t>AppServer-10</t>
  </si>
  <si>
    <t>CM-6</t>
  </si>
  <si>
    <t>Configuration Settings</t>
  </si>
  <si>
    <t>Development and testing environments do not exist on the production server</t>
  </si>
  <si>
    <t>Interview the System Administrator to find out if development application sites are being housed on production application servers. 
- Do you have development sites on your production application server?
- What is your process to get development application sites / content posted to the production server?
- Do you use under construction notices on production application pages?
The reviewer can also do a manual check or perform a navigation of the application site via a browser could be used to confirm the information provided from interviewing the application staff. Graphics or texts which proclaim Under Construction or Under Development are frequently used to mark folders or directories in that status.</t>
  </si>
  <si>
    <t>Application site pages that proclaim Under Construction or Under Development are clear indications that a production application server is being used for development.  These pages should not exist as well as any other development pages or scripts accessible on the application server.</t>
  </si>
  <si>
    <t>HSC32: PKI certificates are not issued from an approved authority</t>
  </si>
  <si>
    <t>AppServer-11</t>
  </si>
  <si>
    <t>SC-17</t>
  </si>
  <si>
    <t>Public Key Infrastructure Certificates</t>
  </si>
  <si>
    <t>The application server is issued a valid certificate from a valid Certificate Authority (CA)</t>
  </si>
  <si>
    <t>Interview the SA and determine if the application server is assigned a valid certificate from a valid CA.
Navigate to the application site and validate the certificate authority.  Digital certificates are authenticated, issued, and managed by a trusted Certificate Authority (CA).</t>
  </si>
  <si>
    <t>The application server is issued a valid certificate from a valid CA.</t>
  </si>
  <si>
    <t>HSC32</t>
  </si>
  <si>
    <t>HSC15: PKI certificates are not issued from an approved authority</t>
  </si>
  <si>
    <t>AppServer-12</t>
  </si>
  <si>
    <t>SC-8</t>
  </si>
  <si>
    <t>Transmission Confidentiality and Integrity</t>
  </si>
  <si>
    <t xml:space="preserve">If users authenticate to the application interface or has database connectivity (internally or externally facing) to access FTI, TLS 1.2 or above is required </t>
  </si>
  <si>
    <r>
      <t xml:space="preserve">This test applies to both internally and externally facing application servers.
Interview the SA to demonstrate how the application server encrypts application interface traffic (if applicable - may only use configuration files) to manage the application and how the application server connects to the database (e.g. jdbc over TLS 1.2)
</t>
    </r>
    <r>
      <rPr>
        <b/>
        <sz val="10"/>
        <rFont val="Arial"/>
        <family val="2"/>
      </rPr>
      <t>Note -</t>
    </r>
    <r>
      <rPr>
        <sz val="10"/>
        <rFont val="Arial"/>
        <family val="2"/>
      </rPr>
      <t xml:space="preserve"> As of 9/30/2021, TLS 1.2 does not have an announced end of life date and is still acceptable.  Refer to NIST 800-52 Rev 2 for further information.</t>
    </r>
  </si>
  <si>
    <t>An application server must use TLS if it allows customers access to FTI records.  The server must meet the following requirements:
- only allow access to FTI through the TLS protocol version 1.2 or above with 128 bit encryption or higher that is FIPS compliant and operating in FIPS mode.
- prevents the use of the Secure Socket Layer (SSL) protocol on the server. (Verify that TLS is enabled and that SSL is disabled.)</t>
  </si>
  <si>
    <t>HSC42</t>
  </si>
  <si>
    <t>HSC42: Encryption capabilities do not meet the latest FIPS 140 requirements</t>
  </si>
  <si>
    <t>Do not edit below</t>
  </si>
  <si>
    <t>Info</t>
  </si>
  <si>
    <t>Test (Automated)</t>
  </si>
  <si>
    <t>Test (Manual)</t>
  </si>
  <si>
    <t>Criticality Ratings</t>
  </si>
  <si>
    <t>Section Title</t>
  </si>
  <si>
    <t>Description</t>
  </si>
  <si>
    <t>Finding Statement (Internal Use Only)</t>
  </si>
  <si>
    <r>
      <t xml:space="preserve">Issue Code Mapping (Select </t>
    </r>
    <r>
      <rPr>
        <b/>
        <u/>
        <sz val="10"/>
        <rFont val="Arial"/>
        <family val="2"/>
      </rPr>
      <t>one</t>
    </r>
    <r>
      <rPr>
        <b/>
        <sz val="10"/>
        <rFont val="Arial"/>
        <family val="2"/>
      </rPr>
      <t xml:space="preserve"> to enter in column N)</t>
    </r>
  </si>
  <si>
    <t>CIS Benchmark Section#</t>
  </si>
  <si>
    <t>Recommendation#</t>
  </si>
  <si>
    <t>Rationale Statement</t>
  </si>
  <si>
    <t>Remediation Procedure</t>
  </si>
  <si>
    <t xml:space="preserve">Remediation Statement (Internal Use Only)         </t>
  </si>
  <si>
    <t>CAP Request Statement (Internal Use Only)</t>
  </si>
  <si>
    <t>Tomcat9-01</t>
  </si>
  <si>
    <t>CM-7</t>
  </si>
  <si>
    <t>Least Functionality</t>
  </si>
  <si>
    <t>Disable client facing Stack Traces</t>
  </si>
  <si>
    <t>When a runtime error occurs during request processing, Apache Tomcat will display debugging information to the requestor. It is recommended that such debug information be withheld from the requestor.</t>
  </si>
  <si>
    <t>Perform the following to determine if Tomcat is configured to prevent sending debug information to the requestor:
1) Ensure an &lt;error-page&gt; element is defined in $CATALINA_HOME/conf/web.xml.
2) Ensure the &lt;error-page&gt; element has an &lt;exception-type&gt; child element with a value of java.lang.Throwable.
3) Ensure the &lt;error-page&gt; element has a &lt;location&gt; child element.
Note: Perform the above for each application hosted within Tomcat. Per application instances of web.xml can be found at $CATALINA_HOME/webapps/_&lt;app_name&gt;_/WEB-INF/web.xml.</t>
  </si>
  <si>
    <t>Tomcat is configured to prevent sending debug information to the requestor.</t>
  </si>
  <si>
    <t>Tomcat is not configured to prevent sending debug information to the requestor.</t>
  </si>
  <si>
    <t>HCM10</t>
  </si>
  <si>
    <t>HCM10: System has unneeded functionality installed</t>
  </si>
  <si>
    <t>2</t>
  </si>
  <si>
    <t>2.5</t>
  </si>
  <si>
    <t>Debugging information, such as that found in call stacks, often contains sensitive information which may be useful to an attacker. By preventing Tomcat from providing this information, the risk of leaking sensitive information to a potential attacker is reduced.</t>
  </si>
  <si>
    <t>Perform the following to prevent Tomcat from providing debug information to the requestor during runtime errors:
1)Create a web page that contains the logic or message you wish to invoke when encountering a runtime error. For example purposes, assume this page is located at /error.jsp.
2) Add a child element, &lt;error-page&gt;, to the &lt;web-app&gt; element, in the $CATALINA_HOME/conf/web.xml file.
3) Add a child element, &lt;exception-type&gt;, to the &lt;error-page&gt; element. Set the value of the &lt;exception-type&gt; element to java.lang.Throwable.
4) Add a child element &lt;location&gt; to the &lt;error-page&gt; element. Set the value of the &lt;location&gt; element to the location of page created in step 1.
The resulting entry will look as follows:
&lt;error-page&gt;
&lt;exception-type&gt;java.lang.Throwable&lt;/exception-type&gt;
&lt;location&gt;/error.jsp&lt;/location&gt;
&lt;/error-page&gt;</t>
  </si>
  <si>
    <t>Prevent Tomcat from providing debug information to the requestor during runtime errors. One method to achieve the recommended state is to execute the following:
1) Create a web page that contains the logic or message you wish to invoke when encountering a runtime error. For example purposes, assume this page is located at /error.jsp.
2) Add a child element, &lt;error-page&gt;, to the &lt;web-app&gt; element, in the $CATALINA_HOME/conf/web.xml file.
3) Add a child element, &lt;exception-type&gt;, to the &lt;error-page&gt; element. Set the value of the &lt;exception-type&gt; element to java.lang.Throwable.
4) Add a child element &lt;location&gt; to the &lt;error-page&gt; element. Set the value of the &lt;location&gt; element to the location of page created in step 1.
The resulting entry will look as follows:
&lt;error-page&gt;
&lt;exception-type&gt;java.lang.Throwable&lt;/exception-type&gt;
&lt;location&gt;/error.jsp&lt;/location&gt;
&lt;/error-page&gt;</t>
  </si>
  <si>
    <t>To close this finding, please provide a screenshot showing client facing Stack traces is disabled with the agency's CAP.</t>
  </si>
  <si>
    <t>Tomcat9-02</t>
  </si>
  <si>
    <t>Turn off TRACE</t>
  </si>
  <si>
    <t>The HTTP TRACE verb provides debugging and diagnostics information for a given request.</t>
  </si>
  <si>
    <t>Perform the following to determine if the server platform, as advertised in the HTTP Server header, has been changed:
1) Locate all Connector elements in $CATALINA_HOME/conf/server.xml.
2) Ensure each Connector does not have an allowTrace attribute or, if present, the allowTrace attribute is **NOT** set true.
Perform the following for each application hosted within Tomcat with a web-app root element in the web.xml:
1) Locate each application instance of web.xml in $CATALINA_HOME/webapps/_&lt;app_name&gt;_/WEB-INF/web.xml.
2) Ensure a security-constraint/web-resource-collection exists the child value pairings:
a) web-resource-name with a value of restricted methods.
b) url-pattern with a value of /*.
c) http-method with a value of TRACE.</t>
  </si>
  <si>
    <t>Each Connector does not have a "allowTrace" attribute or the allowTrace attribute is not set true.</t>
  </si>
  <si>
    <t xml:space="preserve">Each connector has a "allowTrace" attribute or  the allowTrace attribute is set true. </t>
  </si>
  <si>
    <t>2.6</t>
  </si>
  <si>
    <t>Diagnostic information, such as that found in the response to a TRACE request, often contains sensitive information which may useful to an attacker. By preventing Tomcat from providing this information, the risk of leaking sensitive information to a potential attacker is reduced.</t>
  </si>
  <si>
    <t>Perform the following to prevent Tomcat from accepting a TRACE request:
1) Set the allowTrace attribute for each Connector specified in $CATALINA_HOME/conf/server.xml to false.
&lt;Connector  allowTrace="false" /&gt; 
Alternatively, ensure the allowTrace attribute is absent from each Connector specified in $CATALINA_HOME/conf/server.xml.
2) Add the following as a child of the web-app root element, if present, in each web applications web.xml:
&lt;security-constraint&gt;
&lt;web-resource-collection&gt;
&lt;web-resource-name&gt;restricted methods&lt;/web-resource-name&gt;
&lt;http-method&gt;TRACE&lt;/http-method&gt;
&lt;/web-resource-collection&gt;
&lt;/security-constraint&gt;</t>
  </si>
  <si>
    <t>Prevent Tomcat from accepting a TRACE request. One method to achieve the recommended state is to execute the following:
1) Set the allowTrace attribute for each Connector specified in $CATALINA_HOME/conf/server.xml to false.
&lt;Connector  allowTrace="false" /&gt; 
Alternatively, ensure the allowTrace attribute is absent from each Connector specified in $CATALINA_HOME/conf/server.xml.
2) Add the following as a child of the web-app root element, if present, in each web applications web.xml:
&lt;security-constraint&gt;
&lt;web-resource-collection&gt;
&lt;web-resource-name&gt;restricted methods&lt;/web-resource-name&gt;
&lt;http-method&gt;TRACE&lt;/http-method&gt;
&lt;/web-resource-collection&gt;
&lt;/security-constraint&gt;</t>
  </si>
  <si>
    <t>To close this finding, please provide a screenshot showing TRACE settings has been turned off with the agency's CAP.</t>
  </si>
  <si>
    <t>Tomcat9-03</t>
  </si>
  <si>
    <t>Set a nondeterministic Shutdown command value</t>
  </si>
  <si>
    <t>Tomcat listens on TCP port 8005 to accept shutdown requests. By connecting to this port and sending the SHUTDOWN command, all applications within Tomcat are halted. The shutdown port is not exposed to the network as it is bound to the loopback interface. It is recommended that a nondeterministic value be set for the shutdown attribute in $CATALINA_HOME/conf/server.xml.</t>
  </si>
  <si>
    <t>Perform the following to determine if the shutdown port is configured to use the default shutdown command:
Ensure the shutdown attribute in $CATALINA_HOME/conf/server.xml is not set to SHUTDOWN. 
$ cd $CATALINA_HOME/conf 
$ grep 'shutdown[[:space:]]*=[[:space:]]*"SHUTDOWN"' server.xml</t>
  </si>
  <si>
    <t>The shutdown attribute is not set to SHUTDOWN.</t>
  </si>
  <si>
    <t>The shutdown attribute is set to SHUTDOWN.</t>
  </si>
  <si>
    <t>HCM45</t>
  </si>
  <si>
    <t>HCM45: System configuration provides additional attack surface</t>
  </si>
  <si>
    <t>3</t>
  </si>
  <si>
    <t>3.1</t>
  </si>
  <si>
    <t>Setting the shutdown attribute to a nondeterministic value will prevent malicious local users from shutting down Tomcat.</t>
  </si>
  <si>
    <t>Perform the following to set a nondeterministic value for the shutdown attribute.
Update the shutdown attribute in $CATALINA_HOME/conf/server.xml as follows:
&lt;Server port="8005" shutdown="NONDETERMINISTICVALUE"&gt;</t>
  </si>
  <si>
    <t>Set a nondeterministic Shutdown command value. One method to achieve the recommended state is to execute the following:
Update the shutdown attribute in $CATALINA_HOME/conf/server.xml as follows:
&lt;Server port="8005" shutdown="NONDETERMINISTICVALUE"&gt;</t>
  </si>
  <si>
    <t>To close this finding, please provide a screenshot showing shutdown attribute settings is set for a nondeterministic value with the agency's CAP.</t>
  </si>
  <si>
    <t>Tomcat9-04</t>
  </si>
  <si>
    <t>AC-3</t>
  </si>
  <si>
    <t>Access Enforcement</t>
  </si>
  <si>
    <t>Restrict access to $CATALINA_HOME</t>
  </si>
  <si>
    <t>$CATALINA_HOME is the environment variable which holds the path to the root Tomcat directory. It is important to protect access to this in order to protect the Tomcat binaries and libraries from unauthorized modification. It is recommended that the ownership of $CATALINA_HOME be tomcat_admin:tomcat. It is also recommended that the permission on $CATALINA_HOME block read, write, and execute for the world (o-rwx) and block write access to the group (g-w).</t>
  </si>
  <si>
    <t>Perform the following to ensure the permission on the $CATALINA_HOME directory prevent unauthorized modification.
$ cd $CATALINA_HOME
$ find . -follow -maxdepth 0 \( -perm /o+rwx,g=w -o ! -user tomcat_admin -o ! -group tomcat \) -ls
The above command should not produce any output.</t>
  </si>
  <si>
    <t>No output should be displayed.</t>
  </si>
  <si>
    <t>The permission on the $CATALINA_HOME directory does not prevent unauthorized modification.</t>
  </si>
  <si>
    <t>HCM9</t>
  </si>
  <si>
    <t>HCM9: Systems are not deployed using the concept of least privilege</t>
  </si>
  <si>
    <t>4</t>
  </si>
  <si>
    <t>4.1</t>
  </si>
  <si>
    <t>The security of processes and data which traverse or depend on Tomcat may become compromised if the $CATALINA_HOME is not secured.</t>
  </si>
  <si>
    <t>Perform the following to establish the recommended state:
1) Set the ownership of the $CATALINA_HOME to tomcat_admin:tomcat.
# chown tomcat_admin.tomcat $CATALINA_HOME
2) Remove write permissions for the group and read, write, and execute permissions for the world
# chmod g-w,o-rwx $CATALINA_HOME</t>
  </si>
  <si>
    <t>Restrict access to $CATALINA_HOME. One method to achieve the recommended state is to execute the following:
1) Set the ownership of the $CATALINA_HOME to tomcat_admin:tomcat.
# chown tomcat_admin.tomcat $CATALINA_HOME
2) Remove write permissions for the group and read, write, and execute permissions for the world
# chmod g-w,o-rwx $CATALINA_HOME</t>
  </si>
  <si>
    <t>To close this finding, please provide a screenshot showing $CATALINA_HOME settings file with the agency's CAP.</t>
  </si>
  <si>
    <t>Tomcat9-05</t>
  </si>
  <si>
    <t>Restrict access to $CATALINA_BASE</t>
  </si>
  <si>
    <t>$CATALINA_BASE is the environment variable that specifies the base directory which most relative paths are resolved. $CATALINA_BASE is usually used when there are multiple instances of Tomcat running. It is important to protect access to this in order to protect the Tomcat-related binaries and libraries from unauthorized modification. It is recommended that the ownership of $CATALINA_BASE be tomcat_admin:tomcat. It is also recommended that the permission on $CATALINA_BASE block read, write, and execute for the world (o-rwx) and block write access to the group (g-w).</t>
  </si>
  <si>
    <t>Perform the following to ensure the permission on the $CATALINA_BASE directory prevent unauthorized modification.
$ cd $CATALINA_BASE
$ find . -follow -maxdepth 0 \( -perm /o+rwx,g=w -o ! -user tomcat_admin -o ! -group tomcat \) -ls
The above command should not produce any output.</t>
  </si>
  <si>
    <t>The permission on the $CATALINA_BASE directory does not prevent unauthorized modification.</t>
  </si>
  <si>
    <t>4.2</t>
  </si>
  <si>
    <t>The security of processes and data which traverse or depend on Tomcat may become compromised if the $CATALINA_BASE is not secured.</t>
  </si>
  <si>
    <t>Perform the following to establish the recommended state:
1) Set the ownership of the $CATALINA_BASE to tomcat_admin:tomcat.
# chown tomcat_admin.tomcat $CATALINA_BASE
2) Remove write permissions for the group and read, write, and execute permissions for the world
# chmod g-w,o-rwx $CATALINA_BASE</t>
  </si>
  <si>
    <t>Restrict access to $CATALINA_BASE. One method to achieve the recommended state is to execute the following:
1) Set the ownership of the $CATALINA_BASE to tomcat_admin:tomcat.
# chown tomcat_admin.tomcat $CATALINA_BASE
2) Remove write permissions for the group and read, write, and execute permissions for the world
# chmod g-w,o-rwx $CATALINA_BASE</t>
  </si>
  <si>
    <t>To close this finding, please provide a screenshot showing $CATALINA_BASE settings file with the agency's CAP.</t>
  </si>
  <si>
    <t>Tomcat9-06</t>
  </si>
  <si>
    <t>Restrict access to Tomcat configuration directory</t>
  </si>
  <si>
    <t>The Tomcat $CATALINA_HOME/conf directory contains Tomcat configuration files. It is recommended that the ownership of this directory be tomcat_admin:tomcat. It is also recommended that the permissions on this directory deny read, write, and execute for the world (o-rwx) and deny write access to the group (g-w).</t>
  </si>
  <si>
    <t>Perform the following to determine if the ownership and permissions on $CATALINA_HOME/conf are securely configured.
# cd $CATALINA_HOME/conf 
# find . -maxdepth 0 \( -perm /o+rwx,g=w -o ! -user tomcat_admin -o ! -group tomcat \) -ls
The above command should not produce any output.</t>
  </si>
  <si>
    <t>The ownership and permissions on $CATALINA_HOME/conf are not securely configured.</t>
  </si>
  <si>
    <t>4.3</t>
  </si>
  <si>
    <t>Restricting access to these directories will prevent local users from maliciously or inadvertently altering Tomcat’s configuration.</t>
  </si>
  <si>
    <t>Perform the following to restrict access to Tomcat configuration files:
1) Set the ownership of the $CATALINA_HOME/conf to tomcat_admin:tomcat.
# chown tomcat_admin:tomcat $CATALINA_HOME/conf
2) Remove write permissions for the group and read, write, and execute permissions for the world. 
# chmod g-w,o-rwx $CATALINA_HOME/conf</t>
  </si>
  <si>
    <t>Restrict access to Tomcat configuration directory. One method to achieve the recommended state is to execute the following:
1) Set the ownership of the $CATALINA_HOME/conf to tomcat_admin:tomcat.
# chown tomcat_admin:tomcat $CATALINA_HOME/conf
2) Remove write permissions for the group and read, write, and execute permissions for the world. 
# chmod g-w,o-rwx $CATALINA_HOME/conf</t>
  </si>
  <si>
    <t>To close this finding, please provide a screenshot showing $CATALINA_HOME/conf settings file with the agency's CAP.</t>
  </si>
  <si>
    <t>Tomcat9-07</t>
  </si>
  <si>
    <t>Restrict access to Tomcat logs directory</t>
  </si>
  <si>
    <t>The Tomcat $CATALINA_HOME/logs directory contains Tomcat logs. It is recommended that the ownership of this directory be tomcat_admin:tomcat. It is also recommended that the permissions on this directory deny read, write, and execute for the world (o-rwx).</t>
  </si>
  <si>
    <t>Perform the following to determine if the ownership and permissions on $CATALINA_HOME/logs are securely configured.
# cd $CATALINA_HOME 
# find logs -follow -maxdepth 0 \( -perm /o+rwx -o ! -user tomcat_admin -o ! -group tomcat \) -ls 
The above command should not produce any output.</t>
  </si>
  <si>
    <t>The ownership and permissions on $CATALINA_HOME/logs are not securely configured.</t>
  </si>
  <si>
    <t>4.4</t>
  </si>
  <si>
    <t>Restricting access to these directories will prevent local users from maliciously or inadvertently altering Tomcat’s logs.</t>
  </si>
  <si>
    <t>Perform the following to restrict access to Tomcat log files:
1) Set the ownership of the $CATALINA_HOME/logs to tomcat_admin:tomcat.
# chown tomcat_admin:tomcat $CATALINA_HOME/logs
2) Remove read, write, and execute permissions for the world 
# chmod o-rwx $CATALINA_HOME/logs</t>
  </si>
  <si>
    <t>Restrict access to Tomcat logs directory. One method to achieve the recommended state is to execute the following:
1) Set the ownership of the $CATALINA_HOME/logs to tomcat_admin:tomcat.
# chown tomcat_admin:tomcat $CATALINA_HOME/logs
2) Remove read, write, and execute permissions for the world 
# chmod o-rwx $CATALINA_HOME/logs</t>
  </si>
  <si>
    <t>To close this finding, please provide a screenshot showing $CATALINA_HOME/logs settings file with the agency's CAP.</t>
  </si>
  <si>
    <t>Tomcat9-08</t>
  </si>
  <si>
    <t>Restrict access to Tomcat temp directory</t>
  </si>
  <si>
    <t>The Tomcat $CATALINA_HOME/temp directory is used by Tomcat to persist temporary information to disk. It is recommended that the ownership of this directory be tomcat_admin:tomcat. It is also recommended that the permissions on this directory deny read, write, and execute for the world (o-rwx).</t>
  </si>
  <si>
    <t>Perform the following to determine if the ownership and permissions on $CATALINA_HOME/temp are securely configured.
# cd $CATALINA_HOME 
# find temp -follow -maxdepth 0 \( -perm /o+rwx -o ! -user tomcat_admin -o ! -group tomcat \) -ls 
The above command should not produce any output.</t>
  </si>
  <si>
    <t>The ownership and permissions on $CATALINA_HOME/temp are not securely configured.</t>
  </si>
  <si>
    <t>4.5</t>
  </si>
  <si>
    <t>Restricting access to these directories will prevent local users from maliciously or inadvertently affecting the integrity of Tomcat processes.</t>
  </si>
  <si>
    <t>Perform the following to restrict access to Tomcat temp directory:
1) Set the ownership of the $CATALINA_HOME/temp to tomcat_admin:tomcat.
# chown tomcat_admin:tomcat $CATALINA_HOME/temp 
2) Remove read, write, and execute permissions for the world 
# chmod o-rwx $CATALINA_HOME/temp</t>
  </si>
  <si>
    <t>Restrict access to Tomcat temp directory. One method to accomplish the recommendation is to perform the following commands:
1) Set the ownership of the $CATALINA_HOME/temp to tomcat_admin:tomcat.
# chown tomcat_admin:tomcat $CATALINA_HOME/temp 
2) Remove read, write, and execute permissions for the world 
# chmod o-rwx $CATALINA_HOME/temp</t>
  </si>
  <si>
    <t>To close this finding, please provide a screenshot showing $CATALINA_HOME/temp settings file with the agency's CAP.</t>
  </si>
  <si>
    <t>Tomcat9-09</t>
  </si>
  <si>
    <t>Restrict access to Tomcat binaries directory</t>
  </si>
  <si>
    <t>The Tomcat $CATALINA_HOME/bin directory contains executes that are part of the Tomcat run-time. It is recommended that the ownership of this directory be tomcat_admin:tomcat. It is also recommended that the permission on this directory deny read, write, and execute for the world (o-rwx) and deny write access to the group (g-w).</t>
  </si>
  <si>
    <t>Perform the following to determine if the ownership and permissions on $CATALINA_HOME/bin are securely configured.
# cd $CATALINA_HOME
# find bin -follow -maxdepth 0 \( -perm /o+rwx,g=w -o ! -user tomcat_admin -o ! -group tomcat \) -ls 
The above command should not produce any output.</t>
  </si>
  <si>
    <t>The ownership and permissions on $CATALINA_HOME/bin are not securely configured.</t>
  </si>
  <si>
    <t>4.6</t>
  </si>
  <si>
    <t>Perform the following to restrict access to Tomcat bin directory:
1) Set the ownership of the $CATALINA_HOME/bin to tomcat_admin:tomcat.
# chown tomcat_admin:tomcat $CATALINA_HOME/bin
2) Remove read, write, and execute permissions for the world
# chmod g-w,o-rwx $CATALINA_HOME/bin</t>
  </si>
  <si>
    <t>Restrict access to Tomcat binaries directory. One method to accomplish the recommendation is to perform the following command:
1) Set the ownership of the $CATALINA_HOME/bin to tomcat_admin:tomcat.
# chown tomcat_admin:tomcat $CATALINA_HOME/bin
2) Remove read, write, and execute permissions for the world
# chmod g-w,o-rwx $CATALINA_HOME/bin</t>
  </si>
  <si>
    <t>To close this finding, please provide a screenshot showing $CATALINA_HOME/bin settings file with the agency's CAP.</t>
  </si>
  <si>
    <t>Tomcat9-10</t>
  </si>
  <si>
    <t>Restrict access to Tomcat web application directory</t>
  </si>
  <si>
    <t>The Tomcat $CATALINA_HOME/webapps directory contains web applications that are deployed through Tomcat. It is recommended that the ownership of this directory be tomcat_admin:tomcat. It is also recommended that the permission on this directory eny read, write, and execute for the world (o-rwx) and deny write access to the group (g-w).</t>
  </si>
  <si>
    <t>Perform the following to determine if the ownership and permissions on $CATALINA_HOME/webapps are securely configured.
# cd $CATALINA_HOME 
# find webapps -follow -maxdepth 0 \( -perm /o+rwx,g=w -o ! -user tomcat_admin -o ! -group tomcat \) -ls
The above command should not produce any output.</t>
  </si>
  <si>
    <t>The ownership and permissions on $CATALINA_HOME/webapps are not securely configured.</t>
  </si>
  <si>
    <t>4.7</t>
  </si>
  <si>
    <t>Restricting access to these directories will prevent local users from maliciously or inadvertently affecting the integrity of web applications.</t>
  </si>
  <si>
    <t>Perform the following to restrict access to Tomcat webapps directory:
1) Set the ownership of the $CATALINA_HOME/webapps to tomcat_admin:tomcat.
# chown tomcat_admin:tomcat $CATALINA_HOME/webapps
2) Remove read, write, and execute permissions for the world. 
# chmod g-w,o-rwx $CATALINA_HOME/webapps</t>
  </si>
  <si>
    <t>Restrict access to Tomcat web application directory. One method to achieve the recommended state is to execute the following:
1) Set the ownership of the $CATALINA_HOME/webapps to tomcat_admin:tomcat.
# chown tomcat_admin:tomcat $CATALINA_HOME/webapps
2) Remove read, write, and execute permissions for the world. 
# chmod g-w,o-rwx $CATALINA_HOME/webapps</t>
  </si>
  <si>
    <t>To close this finding, please provide a screenshot showing $CATALINA_HOME/webapps settings file with the agency's CAP.</t>
  </si>
  <si>
    <t>Tomcat9-11</t>
  </si>
  <si>
    <t>Restrict access to Tomcat catalina.properties</t>
  </si>
  <si>
    <t>catalina.properties is a Java properties file which contains settings for Tomcat including class loader information, security package lists, and performance properties. It is recommended that access to this file properly protect from unauthorized changes.</t>
  </si>
  <si>
    <t>Perform the following to determine if the ownership and permissions on $CATALINA_HOME/conf/catalina.properties are securely configured.
# cd $CATALINA_HOME/conf/ 
# find catalina.properties -follow -maxdepth 0 \( -perm /o+rwx,g+rwx,u+x -o ! -user tomcat_admin -o ! -group tomcat \) -ls
The above command should not produce any output.</t>
  </si>
  <si>
    <t>The ownership and permissions on $CATALINA_HOME/conf/catalina.properties are not securely configured.</t>
  </si>
  <si>
    <t>4.8</t>
  </si>
  <si>
    <t>Restricting access to this file will prevent local users from maliciously or inadvertently altering Tomcat’s security policy.</t>
  </si>
  <si>
    <t>Perform the following to restrict access to catalina.properties:
1) Set the ownership of the $CATALINA_HOME/conf/catalina.properties to tomcat_admin:tomcat.
# chown tomcat_admin:tomcat $CATALINA_HOME/conf/catalina.properties 
2) Set the permissions of the $CATALINA_HOME/conf/catalina.properties to 600
# chmod 600 $CATALINA_HOME/conf/catalina.properties</t>
  </si>
  <si>
    <t>Restrict access to Tomcat catalina.properties. One method to achieve the recommended state is to execute the following:
1) Set the ownership of the $CATALINA_HOME/conf/catalina.properties to tomcat_admin:tomcat.
# chown tomcat_admin:tomcat $CATALINA_HOME/conf/catalina.properties 
2) Set the permissions of the $CATALINA_HOME/conf/catalina.properties to 600
# chmod 600 $CATALINA_HOME/conf/catalina.properties</t>
  </si>
  <si>
    <t>To close this finding, please provide a screenshot showing $CATALINA_HOME/conf/catalina.properties settings file with the agency's CAP.</t>
  </si>
  <si>
    <t>Tomcat9-12</t>
  </si>
  <si>
    <t>Restrict access to Tomcat catalina.policy</t>
  </si>
  <si>
    <t>The catalina.policy file is used to configure security policies for Tomcat. It is recommended that access to this file has the proper permissions to properly protect from unauthorized changes.</t>
  </si>
  <si>
    <t>Perform the following to determine if the ownership and permissions on $CATALINA_HOME/conf/catalina.policy are securely configured.
# cd $CATALINA_HOME/conf/ 
# find catalina.policy -follow -maxdepth 0 \( -perm /o+rwx,g+rwx,u+x -o ! -user tomcat_admin -o ! -group tomcat \) -ls
The above command should not produce any output.</t>
  </si>
  <si>
    <t>The ownership and permissions on $CATALINA_HOME/conf/catalina.policy are not securely configured.</t>
  </si>
  <si>
    <t>4.9</t>
  </si>
  <si>
    <t>Perform the following to restrict access to $CATALINA_HOME/conf/catalina.policy.
1) Set the owner and group owner of the contents of $CATALINA_HOME/conf/catalina.policy to tomcat_admin:tomcat.
# chown tomcat_admin:tomcat $CATALINA_HOME/conf/catalina.policy 
2) Set the permissions of the $CATALINA_HOME/conf/catalina.policy file to 600.
# chmod 600 $CATALINA_HOME/conf/catalina.policy</t>
  </si>
  <si>
    <t>Restrict access to Tomcat catalina.policy. One method to achieve the recommended state is to execute the following:
1) Set the owner and group owner of the contents of $CATALINA_HOME/conf/catalina.policy to tomcat_admin:tomcat.
# chown tomcat_admin:tomcat $CATALINA_HOME/conf/catalina.policy 
2) Set the permissions of the $CATALINA_HOME/conf/catalina.policy file to 600.
# chmod 600 $CATALINA_HOME/conf/catalina.policy</t>
  </si>
  <si>
    <t>To close this finding, please provide a screenshot showing $CATALINA_HOME/conf/catalina.policy settings file with the agency's CAP.</t>
  </si>
  <si>
    <t>Tomcat9-13</t>
  </si>
  <si>
    <t>Restrict access to Tomcat context.xml</t>
  </si>
  <si>
    <t>The context.xml file is loaded by all web applications and sets certain configuration options. It is recommended that access to this file properly protect from unauthorized changes.</t>
  </si>
  <si>
    <t>Perform the following to determine if the ownership and permissions on $CATALINA_HOME/conf/context.xml care securely configured.
# cd $CATALINA_HOME/conf 
# find context.xml -follow -maxdepth 0 \( -perm /o+rwx,g+rwx,u+x -o ! -user tomcat_admin -o ! -group tomcat \) -ls
The above command should not produce any output.</t>
  </si>
  <si>
    <t>The ownership and permissions on $CATALINA_HOME/conf/context.xml are not securely configured.</t>
  </si>
  <si>
    <t>4.10</t>
  </si>
  <si>
    <t>Perform the following to restrict access to context.xml:
1) Set the ownership of the $CATALINA_HOME/conf/context.xml to tomcat_admin:tomcat.
# chown tomcat_admin:tomcat $CATALINA_HOME/conf/context.xml 
2) Set the permissions for the $CATALINA_HOME/conf/context.xml to 600.
# chmod 600 $CATALINA_HOME/conf/context.xml</t>
  </si>
  <si>
    <t>Restrict access to Tomcat context.xml. One method to achieve the recommended state is to execute the following:
1) Set the ownership of the $CATALINA_HOME/conf/context.xml to tomcat_admin:tomcat.
# chown tomcat_admin:tomcat $CATALINA_HOME/conf/context.xml 
2) Set the permissions for the $CATALINA_HOME/conf/context.xml to 600.
# chmod 600 $CATALINA_HOME/conf/context.xml</t>
  </si>
  <si>
    <t>To close this finding, please provide a screenshot showing $CATALINA_HOME/conf/context.xml settings file with the agency's CAP.</t>
  </si>
  <si>
    <t>Tomcat9-14</t>
  </si>
  <si>
    <t>Restrict access to Tomcat logging.properties</t>
  </si>
  <si>
    <t>logging.properties is a Tomcat files which specifies the logging configuration. It is recommended that access to this file properly protect from unauthorized changes.</t>
  </si>
  <si>
    <t>Perform the following to determine if the ownership and permissions on $CATALINA_HOME/conf/logging.properties care securely configured.
# cd $CATALINA_HOME/conf/ 
# find logging.properties -follow -maxdepth 0 \( -perm /o+rwx,g+rwx,u+x -o ! -user tomcat_admin -o ! -group tomcat \) -ls
The above command should not produce any output.</t>
  </si>
  <si>
    <t>The ownership and permissions on $CATALINA_HOME/conf/logging.properties are not securely configured.</t>
  </si>
  <si>
    <t>4.11</t>
  </si>
  <si>
    <t>Perform the following to restrict access to logging.properties:
1) Set the ownership of the $CATALINA_HOME/conf/logging.properties to tomcat_admin:tomcat.
# chown tomcat_admin:tomcat $CATALINA_HOME/conf/logging.properties
2) Set the permissions for the $CATALINA_HOME/conf/logging.properties file to 600.
# chmod 600 $CATALINA_HOME/conf/logging.properties</t>
  </si>
  <si>
    <t>Restrict access to Tomcat logging.properties. One method to achieve the recommended state is to execute the following:
1) Set the ownership of the $CATALINA_HOME/conf/logging.properties to tomcat_admin:tomcat.
# chown tomcat_admin:tomcat $CATALINA_HOME/conf/logging.properties
2) Set the permissions for the $CATALINA_HOME/conf/logging.properties file to 600.
# chmod 600 $CATALINA_HOME/conf/logging.properties</t>
  </si>
  <si>
    <t>To close this finding, please provide a screenshot showing $CATALINA_HOME/conf/logging.properties  settings file with the agency's CAP.</t>
  </si>
  <si>
    <t>Tomcat9-15</t>
  </si>
  <si>
    <t>Restrict access to Tomcat server.xml</t>
  </si>
  <si>
    <t>server.xml contains Tomcat servlet definitions and configurations. It is recommended that access to this file properly protect from unauthorized changes.</t>
  </si>
  <si>
    <t>Perform the following to determine if the ownership and permissions on $CATALINA_HOME/conf/server.xml care securely configured.
# cd $CATALINA_HOME/conf/ 
# find server.xml -follow -maxdepth 0 \( -perm /o+rwx,g+rwx,u+x -o ! -user tomcat_admin -o ! -group tomcat \) -ls
The above command should not produce any output.</t>
  </si>
  <si>
    <t>The ownership and permissions on $CATALINA_HOME/conf/server.xml are not securely configured.</t>
  </si>
  <si>
    <t>4.12</t>
  </si>
  <si>
    <t>Perform the following to restrict access to server.xml:
1) Set the ownership of the $CATALINA_HOME/conf/server.xml to tomcat_admin:tomcat.
# chown tomcat_admin:tomcat $CATALINA_HOME/conf/server.xml
2) Set the permissions of the $CATALINA_HOME/conf/server.xml to 600
# chmod 600 $CATALINA_HOME/conf/server.xml</t>
  </si>
  <si>
    <t>Restrict access to Tomcat server.xml. One method to achieve the recommended state is to execute the following:
1) Set the ownership of the $CATALINA_HOME/conf/server.xml to tomcat_admin:tomcat.
# chown tomcat_admin:tomcat $CATALINA_HOME/conf/server.xml
2) Set the permissions of the $CATALINA_HOME/conf/server.xml to 600
# chmod 600 $CATALINA_HOME/conf/server.xml</t>
  </si>
  <si>
    <t>To close this finding, please provide a screenshot showing $CATALINA_HOME/conf/server.xml settings file with the agency's CAP.</t>
  </si>
  <si>
    <t>Tomcat9-16</t>
  </si>
  <si>
    <t>Restrict access to Tomcat tomcat-users.xml</t>
  </si>
  <si>
    <t>tomcat-users.xml contains authentication information for Tomcat applications. It is recommended that access to this file properly protect from unauthorized changes.</t>
  </si>
  <si>
    <t>Perform the following to determine if the ownership and permissions on $CATALINA_HOME/conf/tomcat-users.xml care securely configured.
# cd $CATALINA_HOME/conf/ 
# find tomcat-users.xml -follow -maxdepth 0 \( -perm /o+rwx,g+rwx,u+x -o ! -user tomcat_admin -o ! -group tomcat \) -ls
The above command should not produce any output.</t>
  </si>
  <si>
    <t>The ownership and permissions on $CATALINA_HOME/conf/tomcat-users.xml are not securely configured.</t>
  </si>
  <si>
    <t>4.13</t>
  </si>
  <si>
    <t>Perform the following to restrict access to tomcat-users.xml:
1) Set the ownership of the $CATALINA_HOME/conf/tomcat-users.xml to tomcat_admin:tomcat.
# chown tomcat_admin:tomcat $CATALINA_HOME/conf/tomcat-users.xml 
2) Set the permissions of the $CATALINA_HOME/conf/tomcat-users.xml to 600
# chmod 600 $CATALINA_HOME/conf/tomcat-users.xml</t>
  </si>
  <si>
    <t>Restrict access to Tomcat tomcat-users.xml. One method to achieve the recommended state is to execute the following:
1) Set the ownership of the $CATALINA_HOME/conf/tomcat-users.xml to tomcat_admin:tomcat.
# chown tomcat_admin:tomcat $CATALINA_HOME/conf/tomcat-users.xml 
2) Set the permissions of the $CATALINA_HOME/conf/tomcat-users.xml to 600
# chmod 600 $CATALINA_HOME/conf/tomcat-users.xml</t>
  </si>
  <si>
    <t>To close this finding, please provide a screenshot showing $CATALINA_HOME/conf/tomcat-users.xml settings file with the agency's CAP.</t>
  </si>
  <si>
    <t>Tomcat9-17</t>
  </si>
  <si>
    <t>Restrict access to Tomcat web.xml</t>
  </si>
  <si>
    <t>The Tomcat configuration file web.xml stores application configuration settings. It is recommended that access to this file properly protect from unauthorized changes.</t>
  </si>
  <si>
    <t>Perform the following to determine if the ownership and permissions on $CATALINA_HOME/conf/web.xml care securely configured.
# cd $CATALINA_HOME/conf/ 
# find web.xml -follow -maxdepth 0 \( -perm /o+rwx,g+rwx,u+wx -o ! -user tomcat_admin -o ! -group tomcat \) -ls
The above command should not produce any output.</t>
  </si>
  <si>
    <t>The ownership and permissions on $CATALINA_HOME/conf/web.xml are not securely configured.</t>
  </si>
  <si>
    <t>4.14</t>
  </si>
  <si>
    <t xml:space="preserve">Perform the following to restrict access to web.xml:
1) Set the ownership of the $CATALINA_HOME/conf/web.xml to tomcat_admin:tomcat.
# chown tomcat_admin:tomcat $CATALINA_HOME/conf/web.xml 
2) Set the permissions for the $CATALINA_HOME/conf/web.xml file to 400.
# chmod 400 $CATALINA_HOME/conf/web.xml </t>
  </si>
  <si>
    <t xml:space="preserve">Restrict access to Tomcat web.xml. One method to achieve the recommended state is to execute the following:
1) Set the ownership of the $CATALINA_HOME/conf/web.xml to tomcat_admin:tomcat.
# chown tomcat_admin:tomcat $CATALINA_HOME/conf/web.xml 
2) Set the permissions for the $CATALINA_HOME/conf/web.xml file to 400.
# chmod 400 $CATALINA_HOME/conf/web.xml </t>
  </si>
  <si>
    <t>To close this finding, please provide a screenshot showing $CATALINA_HOME/conf/web.xml settings file with the agency's CAP.</t>
  </si>
  <si>
    <t>Tomcat9-18</t>
  </si>
  <si>
    <t>Restrict access to jaspic-providers.xml</t>
  </si>
  <si>
    <t>Tomcat implements JASPIC 1.1 Maintenance Release B (JSR 196). The implementation is primarily intended to enable the integration of 3rd party JASPIC authentication implementations with Tomcat.
JASPIC may be configured dynamically by an application or statically via the $CATALINA_BASE/conf/jaspic-providers.xml configuration file. It is recommended that access to this file properly protect from unauthorized changes.</t>
  </si>
  <si>
    <t>Perform the following to determine if the ownership and permissions on $CATALINA_HOME/conf/jaspic-providers.xml are securely configured.
# cd $CATALINA_HOME/conf/ 
# find jaspic-providers.xml -follow -maxdepth 0 \( -perm /o+rwx,g+rwx,u+x -o ! -user tomcat_admin -o ! -group tomcat \) -ls
The above command should not produce any output.</t>
  </si>
  <si>
    <t>All Connectors sending or receiving sensitive information have the SSLEnabled attribute set to true.</t>
  </si>
  <si>
    <t>All Connectors sending or receiving sensitive information don't have the SSLEnabled attribute set to true.</t>
  </si>
  <si>
    <t>4.15</t>
  </si>
  <si>
    <t>Perform the following to restrict access to $CATALINA_HOME/conf/jaspic-providers.xml.
1) Set the ownership of the $CATALINA_HOME/conf/jaspic-providers.xml file to tomcat_admin:tomcat.
# chown tomcat_admin:tomcat $CATALINA_HOME/conf/jaspic-providers.xml
2) Set the permissions for the $CATALINA_HOME/conf/jaspic-providers.xml file to 600.
# chmod 600 $CATALINA_HOME/conf/jaspic-providers.xml</t>
  </si>
  <si>
    <t>Restrict access to jaspic-providers.xml. One method to achieve the recommended state is to execute the following:
1) Set the ownership of the $CATALINA_HOME/conf/jaspic-providers.xml file to tomcat_admin:tomcat.
# chown tomcat_admin:tomcat $CATALINA_HOME/conf/jaspic-providers.xml
2) Set the permissions for the $CATALINA_HOME/conf/jaspic-providers.xml file to 600.
# chmod 600 $CATALINA_HOME/conf/jaspic-providers.xml</t>
  </si>
  <si>
    <t>To close this finding, please provide a screenshot showing $CATALINA_HOME/conf/jaspic-providers.xml settings file with the agency's CAP.</t>
  </si>
  <si>
    <t>Tomcat9-19</t>
  </si>
  <si>
    <t xml:space="preserve">Transmission Confidentiality and Integrity </t>
  </si>
  <si>
    <t>Set SSLEnabled to True for Sensitive Connectors</t>
  </si>
  <si>
    <t>The SSLEnabled setting determines if SSL is enabled for a specific Connector. It is recommended that SSL be utilized for any Connector that sends or receives sensitive information, such as authentication credentials or personal information.</t>
  </si>
  <si>
    <t>Review the server.xml and ensure all Connectors sending or receiving sensitive information have the SSLEnabled attribute set to true.</t>
  </si>
  <si>
    <t>6</t>
  </si>
  <si>
    <t>6.2</t>
  </si>
  <si>
    <t>The SSLEnabled setting ensures SSL is active, which will in-turn ensure the confidentiality and integrity of sensitive information while in transit.</t>
  </si>
  <si>
    <t>In server.xml, set the SSLEnabled attribute to true for each Connector that sends or receives sensitive information
&lt;Connector 
SSLEnabled="true"
/&gt;</t>
  </si>
  <si>
    <t>Set SSLEnabled to True for Sensitive Connectors. One method to achieve the recommended state is to execute the following:
In server.xml, set the SSLEnabled attribute to true for each Connector that sends or receives sensitive information
&lt;Connector 
SSLEnabled="true"
/&gt;</t>
  </si>
  <si>
    <t xml:space="preserve">To close this finding, please provide screenshot showing SSLEnabled is set to true for sensitive connectors with the agency's CAP. </t>
  </si>
  <si>
    <t>Tomcat9-20</t>
  </si>
  <si>
    <t>Set scheme accurately</t>
  </si>
  <si>
    <t>The scheme attribute is used to indicate to callers of request.getScheme() which scheme is in use by the Connector. Ensure the scheme attribute is set to http for Connectors operating over HTTP. Ensure the scheme attribute is set to https for Connectors operating over HTTPS.</t>
  </si>
  <si>
    <t>Review the server.xml to ensure the Connector’s scheme attribute is set to http for Connectors operating over HTTP. Also ensure the Connector’s scheme attribute is set to https for Connectors operating over HTTPS.</t>
  </si>
  <si>
    <t>The scheme attribute is set correctly.</t>
  </si>
  <si>
    <t>The scheme attribute is not set correctly.</t>
  </si>
  <si>
    <t>HCM100</t>
  </si>
  <si>
    <t>Other</t>
  </si>
  <si>
    <t>6.3</t>
  </si>
  <si>
    <t>Maintaining parity between the scheme in use by the Connector and advertised by request.getScheme() will ensure applications built on Tomcat have an accurate depiction of the context and security guarantees provided to them.</t>
  </si>
  <si>
    <t>In server.xml, set the Connector’s scheme attribute to http for Connectors operating over HTTP. Set the Connector’s scheme attribute to https for Connectors operating over HTTPS.
&lt;Connector
scheme="https"
/&gt;</t>
  </si>
  <si>
    <t>Set scheme accurately. One method to achieve the recommended state is to execute the following:
In server.xml, set the Connector’s scheme attribute to http for Connectors operating over HTTP. Set the Connector’s scheme attribute to https for Connectors operating over HTTPS.
&lt;Connector
scheme="https"
/&gt;</t>
  </si>
  <si>
    <t>Tomcat9-21</t>
  </si>
  <si>
    <t>Set secure to true only for SSL-enabled Connectors</t>
  </si>
  <si>
    <t>The secure attribute is used to convey Connector security status to applications operating over the Connector. This is typically achieved by calling request.isSecure(). Ensure the secure attribute is only set to true for Connectors operating with the SSLEnabled attribute set to true.</t>
  </si>
  <si>
    <t>Review the server.xml and ensure the secure attribute is set to true for those Connectors having SSLEnabled set to true. Also, ensure the secure attribute is set to false for those Connectors having SSLEnabled set to false.</t>
  </si>
  <si>
    <t>The secure attribute is set to true only for SSL-enabled Connectors.</t>
  </si>
  <si>
    <t>The secure attribute is not set to true only for SSL-enabled Connectors.</t>
  </si>
  <si>
    <t>6.4</t>
  </si>
  <si>
    <t>Accurately reporting the security state of the Connector will help ensure that applications built on Tomcat are not unknowingly relying on security controls that are not in place.</t>
  </si>
  <si>
    <t>For each Connector defined in server.xml, set the secure attribute to true for those Connectors having SSLEnabled set to true. Set the secure attribute to false for those Connectors having SSLEnabled set to false.
&lt;Connector SSLEnabled="true"
secure="true" 
/&gt;
&lt;Connector SSLEnabled="false"
secure="false" 
/&gt;</t>
  </si>
  <si>
    <t>Set secure to true only for SSL-enabled Connectors. One method to achieve the recommended state is to execute the following:
For each Connector defined in server.xml, set the secure attribute to true for those Connectors having SSLEnabled set to true. Set the secure attribute to false for those Connectors having SSLEnabled set to false.
&lt;Connector SSLEnabled="true"
secure="true" 
/&gt;
&lt;Connector SSLEnabled="false"
secure="false" 
/&gt;</t>
  </si>
  <si>
    <t xml:space="preserve">To close this finding, please provide screenshot showing secure attribute is set to true only for SSL-enabled connectors with the agency's CAP. </t>
  </si>
  <si>
    <t>Tomcat9-22</t>
  </si>
  <si>
    <t>Set the sslProtocol attribute to TLSv1.2+TLSv1.3 for Connectors having SSLEnabled set to true</t>
  </si>
  <si>
    <t>The TLSv1.0 and TLSv1.1 protocols should be disabled via the sslProtocol directive. The TLSv1.0 protocol is vulnerable to information disclosure and both protocols lack support for modern cryptographic algorithms including authenticated encryption. The only SSL/TLS protocols which should be allowed are TLSv1.2 and the newer TLSv1.3 protocol.</t>
  </si>
  <si>
    <t>Review server.xml to ensure the sslProtocol attribute is set to TLSv1.2, TLSv1.3, or TLSv1.2+TLSv1.3 for all Connectors having SSLEnabled set to true.</t>
  </si>
  <si>
    <t>The sslProtocol attribute is set to TLS for all Connectors having SSLEngine set to on.</t>
  </si>
  <si>
    <t>The sslProtocol attribute is not set to TLS for all Connectors having SSLEngine set to on.</t>
  </si>
  <si>
    <t>Note - As of 9/30/2021, TLS 1.2 does not have an announced end of life date and is still acceptable.  Refer to NIST 800-52 Rev 2 for further information.</t>
  </si>
  <si>
    <t>6.5</t>
  </si>
  <si>
    <t>The TLSv1.0 protocol is vulnerable to the BEAST attack when used in CBC mode (October 2011). Unfortunately, the TLSv1.0 uses CBC modes for all of the block mode ciphers, which only leaves the RC4 streaming cipher which is also weak and is not recommended. Therefore, it is recommended that the TLSv1.0 protocol be disabled. The TLSv1.1 protocol does not support Authenticated Encryption with Associated Data (AEAD) which is designed to simultaneously provide confidentiality, integrity, and authenticity. All major up-to-date browsers support TLSv1.2, and most recent versions of FireFox and Chrome support the newer TLSv1.3 protocol, since 2017.
The NIST SP 800-52r2 guidelines for TLS configuration require that TLS 1.2 is configured with FIPS-based cipher suites be supported by all government TLS servers and clients and requires support of TLS 1.3 by January 1, 2024. A September 2018 IETF draft also depreciates the usage of TLSv1.0 and TLSv1.1 as shown in the references.
As of March 2020 all major browsers will no longer support TLS 1.0 or TLS 1.1.</t>
  </si>
  <si>
    <t>In server.xml, set the sslProtocol attribute to TLSv1.2+TLSv1.3 for Connectors having SSLEnabled set to true.
&lt;Connector
sslProtocol="TLSv1.2+TLSv1.3"
/&gt;</t>
  </si>
  <si>
    <t>Set the sslProtocol attribute to TLSv1.2+TLSv1.3 for Connectors having SSLEnabled set to true. One method to achieve the recommended state is to execute the following:
In server.xml, set the sslProtocol attribute to TLSv1.2+TLSv1.3 for Connectors having SSLEnabled set to true.
&lt;Connector
sslProtocol="TLSv1.2+TLSv1.3"
/&gt;</t>
  </si>
  <si>
    <t>To close this finding, please provide screenshot showing SSL Protocol is set to TLS for Secure Connectors with the agency's CAP.</t>
  </si>
  <si>
    <t>Tomcat9-23</t>
  </si>
  <si>
    <t xml:space="preserve">Protection of Audit Information </t>
  </si>
  <si>
    <t>Specify file handler in logging.properties files</t>
  </si>
  <si>
    <t>Handlers specify where log messages are sent. Console handlers send log messages to the Java console and File handlers specify logging to a file.</t>
  </si>
  <si>
    <t>Review each application’s logging.properties file located in the applications $CATALINA_BASE/webapps/_&lt;app_name&gt;_/WEB-INF/classes directory and determine if the file handler properties are set.
$ grep handlers \
$ CATALINA_BASE/webapps/&lt;app_name&gt;/WEB-INF/classes/logging.properties
In the instance where an application specific logging has not been created, the logging.properties file will be located in $CATALINA_BASE/conf
$ grep handlers $CATALINA_BASE/conf/logging.properties</t>
  </si>
  <si>
    <t>The file handler properties are set.</t>
  </si>
  <si>
    <t>The file handler properties are not set.</t>
  </si>
  <si>
    <t>HAU9</t>
  </si>
  <si>
    <t>HAU9: No log reduction system exists</t>
  </si>
  <si>
    <t>7</t>
  </si>
  <si>
    <t>7.2</t>
  </si>
  <si>
    <t>Utilizing file handlers will ensure that security event information is persisted to disk.</t>
  </si>
  <si>
    <t>Add the following entries, replacing _&lt;file_handler&gt;_ with either FileHandler or AsyncFileHandler, to your logging.properties file if they do not exist.
handlers=1catalina.org.apache.juli.&lt;file_handler&gt;, 2localhost.org.apache.juli.&lt;file_handler&gt;, 3manager.org.apache.juli.&lt;file_handler&gt;, 4host-manager.org.apache.juli.&lt;file_handler&gt;, java.util.logging.ConsoleHandler 
Ensure logging is not off and set the _&lt;logging_level&gt;_ to the desired level (SEVERE, WARNING, INFO, CONFIG, FINE, FINER, FINEST or ALL), for example:
org.apache.juli.FileHandler.level=&lt;logging_level&gt;</t>
  </si>
  <si>
    <t>Specify file handler in logging.properties files. One method to achieve the recommended state is to execute the following:
Add the following entries, replacing _&lt;file_handler&gt;_ with either FileHandler or AsyncFileHandler, to your logging.properties file if they do not exist.
handlers=1catalina.org.apache.juli.&lt;file_handler&gt;, 2localhost.org.apache.juli.&lt;file_handler&gt;, 3manager.org.apache.juli.&lt;file_handler&gt;, 4host-manager.org.apache.juli.&lt;file_handler&gt;, java.util.logging.ConsoleHandler 
Ensure logging is not off and set the _&lt;logging_level&gt;_ to the desired level (SEVERE, WARNING, INFO, CONFIG, FINE, FINER, FINEST or ALL), for example:
org.apache.juli.FileHandler.level=&lt;logging_level&gt;</t>
  </si>
  <si>
    <t>Tomcat9-24</t>
  </si>
  <si>
    <t>Ensure directory in context.xml is a secure location</t>
  </si>
  <si>
    <t>The directory attribute tells Tomcat where to store logs. It is recommended that the location referenced by the directory attribute be secured.</t>
  </si>
  <si>
    <t>Review the permissions of the directory specified by the directory attribute to ensure the permissions are o-rwx and owned by tomcat_admin:tomcat:
# grep directory context.xml
# ls –ld &lt;log_location&gt;</t>
  </si>
  <si>
    <t>The permissions are o-rwx and owned by tomcat_admin:tomcat.</t>
  </si>
  <si>
    <t>The permissions are not o-rwx and not owned by tomcat_admin:tomcat.</t>
  </si>
  <si>
    <t>HAU10</t>
  </si>
  <si>
    <t>HAU10: Audit logs are not properly protected</t>
  </si>
  <si>
    <t>7.4</t>
  </si>
  <si>
    <t>Securing the log location will help ensure the integrity and confidentiality of web application activity.</t>
  </si>
  <si>
    <t>Perform the following:
1) 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
2) Set the location pointed to by the directory attribute to be owned by tomcat_admin:tomcat with permissions of o-rwx.
# chown tomcat_admin:tomcat $CATALINA_HOME/logs
# chmod o-rwx $CATALINA_HOME/logs</t>
  </si>
  <si>
    <t>Ensure directory in context.xml is a secure location. One method to achieve the recommended state is to execute the following:
1) 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
2) Set the location pointed to by the directory attribute to be owned by tomcat_admin:tomcat with permissions of o-rwx.
# chown tomcat_admin:tomcat $CATALINA_HOME/logs
# chmod o-rwx $CATALINA_HOME/logs</t>
  </si>
  <si>
    <t>Tomcat9-25</t>
  </si>
  <si>
    <t>Ensure pattern in context.xml is correct</t>
  </si>
  <si>
    <t xml:space="preserve">The pattern setting informs Tomcat what information should be logged per application. At a minimum, enough information to uniquely identify a request, what was requested, where the requested originated from, and when the request occurred should be logged. The following will log the request date and time (%t), the requested URL (%U), the remote IP address (%a), the local IP address (%A), the request method (%m), the local port (%p), query string, if present, (%q), and the HTTP status code of the response (%s).
pattern="%t %U %a %A %m %p %q %s” 
</t>
  </si>
  <si>
    <t>Review the pattern settings to ensure it contains all of the variables required by the installation.
# grep pattern $CATALINA_BASE/webapps/&lt;app_name&gt;/META-INF/context.xml</t>
  </si>
  <si>
    <t>The pattern settings per application contains all the variables required by the installation.</t>
  </si>
  <si>
    <t>The pattern settings per application do not contain all the variables required by the installation.</t>
  </si>
  <si>
    <t>7.5</t>
  </si>
  <si>
    <t>The level of logging detail prescribed will assist in identifying correlating security events or incidents.</t>
  </si>
  <si>
    <t>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t>
  </si>
  <si>
    <t>Ensure pattern in context.xml is correct. One method to achieve the recommended state is to execute the following:
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t>
  </si>
  <si>
    <t>Tomcat9-26</t>
  </si>
  <si>
    <t>Ensure directory in logging.properties is a secure location</t>
  </si>
  <si>
    <t>The directory attribute tells Tomcat where to store logs. The directory value should be a secure location with restricted access.</t>
  </si>
  <si>
    <t>Review the permissions of the directory specified by the directory setting to ensure the permissions are o-rwx and owned by tomcat_admin:tomcat:
Default:
# grep directory $CATALINA_BASE/conf/logging.properties
# ls –ld &lt;log_location&gt;
Application specific:
# grep directory $CATALINA_BASE/webapps/&lt;app_name&gt;/WEB-INF/classes/logging.properties
# ls –ld &lt;log_location&gt;</t>
  </si>
  <si>
    <t>The permissions of the directory specified by the directory setting permissions are o-rwx and owned by tomcat_admin:tomcat.</t>
  </si>
  <si>
    <t>The permissions of the directory specified by the directory setting permissions are not o-rwx and not owned by tomcat_admin:tomcat.</t>
  </si>
  <si>
    <t>7.6</t>
  </si>
  <si>
    <t>Securing the log location will help ensure the integrity and confidentiality of web application activity records.</t>
  </si>
  <si>
    <t>Perform the following:
1) Add the following properties into your logging.properties file if they do not exist
&lt;application_name&gt;.org.apache.juli.AsyncFileHandler.directory=&lt;log_location&gt;
&lt;application_name&gt;.org.apache.juli.AsyncFileHandler.prefix=&lt;application_name&gt;
2) Set the location pointed to by the directory attribute to be owned by tomcat_admin:tomcat with permissions of o-rwx.
# chown tomcat_admin:tomcat &lt;log_location&gt;
# chmod o-rwx &lt;log_location&gt;</t>
  </si>
  <si>
    <t>Ensure directory in logging.properties is a secure location. One method to achieve the recommended state is to execute the following:
1) Add the following properties into your logging.properties file if they do not exist
&lt;application_name&gt;.org.apache.juli.AsyncFileHandler.directory=&lt;log_location&gt;
&lt;application_name&gt;.org.apache.juli.AsyncFileHandler.prefix=&lt;application_name&gt;
2) Set the location pointed to by the directory attribute to be owned by tomcat_admin:tomcat with permissions of o-rwx.
# chown tomcat_admin:tomcat &lt;log_location&gt;
# chmod o-rwx &lt;log_location&gt;</t>
  </si>
  <si>
    <t>Tomcat9-27</t>
  </si>
  <si>
    <t>Restrict runtime access to sensitive packages</t>
  </si>
  <si>
    <t>Package.access grants or revokes access to listed packages during runtime.It is recommended that application access to certain packages be restricted.</t>
  </si>
  <si>
    <t>Review package.access list in
$CATALINA_BASE/conf/catalina.properties to ensure only allowed packages are defined.</t>
  </si>
  <si>
    <t>The package.access list only allowed packages are defined.</t>
  </si>
  <si>
    <t>The package.access list only allowed packages are not defined.</t>
  </si>
  <si>
    <t>System configuration provides additional attack surface</t>
  </si>
  <si>
    <t>8</t>
  </si>
  <si>
    <t>8.1</t>
  </si>
  <si>
    <t>Prevent web applications from accessing restricted or unknown packages which may be malicious or dangerous to the application.</t>
  </si>
  <si>
    <t>Edit $CATALINA_BASE/conf/catalina.properties by adding allowed packages to the package.access list:
package.access = sun.,org.apache.catalina.,org.apache.coyote.,org.apache.jasper.,org.apache.tomcat.</t>
  </si>
  <si>
    <t>Restrict runtime access to sensitive packages. One method to achieve the recommended state is to execute the following:
Edit $CATALINA_BASE/conf/catalina.properties by adding allowed packages to the package.access list:
package.access = sun.,org.apache.catalina.,org.apache.coyote.,org.apache.jasper.,org.apache.tomcat.</t>
  </si>
  <si>
    <t>To close this finding, please provide a screenshot showing package.access list only allowed packages are defined with the agency's CAP.</t>
  </si>
  <si>
    <t>Tomcat9-28</t>
  </si>
  <si>
    <t>Starting Tomcat with Security Manager</t>
  </si>
  <si>
    <t>Configure applications to run in a sandbox using the Security Manager. The Security Manager restricts what classes Tomcat can access thus protecting your server from mistakes, Trojans, and malicious code.</t>
  </si>
  <si>
    <t>Review the startup configuration in /etc/init.d for Tomcat to ascertain if Tomcat is started with the -security option.</t>
  </si>
  <si>
    <t xml:space="preserve">The applications are configured to run using the Security Manager. </t>
  </si>
  <si>
    <t xml:space="preserve">The applications are not configured to run using the Security Manager. </t>
  </si>
  <si>
    <t>9</t>
  </si>
  <si>
    <t>9.1</t>
  </si>
  <si>
    <t>By running Tomcat with the Security Manager, applications are run in a sandbox which can prevent untrusted code from accessing files on the file system.</t>
  </si>
  <si>
    <t>The security policies implemented by the Java SecurityManager are configured in the $CATALINA_HOME/conf/catalina.policy file. Once you have configured the catalina.policy file for use with a SecurityManager, Tomcat can be started with a SecurityManager in place by using the -security option:
On Unix:
$ $CATALINA_HOME/bin/catalina.sh start -security
On Windows:
C:\&gt; %CATALINA_HOME%\bin\catalina start -security</t>
  </si>
  <si>
    <t>Configure applications to run in a sandbox using the Security Manager. One method to achieve the recommended state is to execute the following:
The security policies implemented by the Java SecurityManager are configured in the $CATALINA_HOME/conf/catalina.policy file. Once you have configured the catalina.policy file for use with a SecurityManager, Tomcat can be started with a SecurityManager in place by using the -security option:
On Unix:
$ $CATALINA_HOME/bin/catalina.sh start -security
On Windows:
C:\&gt; %CATALINA_HOME%\bin\catalina start -security</t>
  </si>
  <si>
    <t>To close this finding, please provide a screenshot showing applications are configured to run using the security manager with the agency's CAP.</t>
  </si>
  <si>
    <t>Tomcat9-29</t>
  </si>
  <si>
    <t>Ensure Web content directory is on a separate partition from the Tomcat system files</t>
  </si>
  <si>
    <t>Store web content on a separate partition from Tomcat system files.</t>
  </si>
  <si>
    <t>Locate the Tomcat system files and web content directory. Review the system partitions and ensure the system files and web content directory are on separate partitions.
# df $CATALINA_HOME/webapps
# df $CATALINA_HOME
Note: Use the default value webapps which is defined by appBase attribute here.</t>
  </si>
  <si>
    <t>The system files and web content directory are on separate partitions.</t>
  </si>
  <si>
    <t>The system files and web content directory are not on separate partitions.</t>
  </si>
  <si>
    <t>10</t>
  </si>
  <si>
    <t>10.1</t>
  </si>
  <si>
    <t>The web document directory is where the files which are served to the end user reside. In the past, directory traversal exploits have allowed malicious users to wreak havoc on a web server including executing code, uploading files, and reading sensitive data. Even if you do not have any directory traversal exploits in your server or code at this time, that doesn’t mean they won’t be introduced in the future. Moving your web document directory onto a different partition will prevent these kinds of attacks from doing more damage to other parts of the file system.</t>
  </si>
  <si>
    <t>Move the web content files to a separate partition from the tomcat system files and update your configuration.</t>
  </si>
  <si>
    <t>Ensure Web content directory is on a separate partition from the Tomcat system files. One method to achieve the recommended state is to execute the following:
Move the web content files to a separate partition from the tomcat system files and update your configuration.</t>
  </si>
  <si>
    <t>To close this finding, please provide a screenshot showing system files and web content directory are on separate partitions with the agency's CAP.</t>
  </si>
  <si>
    <t>Tomcat9-30</t>
  </si>
  <si>
    <t>Restrict access to the web administration application</t>
  </si>
  <si>
    <t>Limit access to the web administration application to only those with a justified need.</t>
  </si>
  <si>
    <t>Review $CATALINA_HOME/conf/server.xml to determine whether the RemoteAddrValve option is uncommented and configured to only allow access to systems required to connect.</t>
  </si>
  <si>
    <t>The RemoteAddrValve option is uncommented and configured to only allow access to systems required to connect.</t>
  </si>
  <si>
    <t>The RemoteAddrValve option is not uncommented and not configured to only allow access to systems required to connect.</t>
  </si>
  <si>
    <t>10.2</t>
  </si>
  <si>
    <t>Limiting access to the least privilege will ensure only those people with justified need will have access to a resource. The web administration application should be limited to only administrators.</t>
  </si>
  <si>
    <t>For the administration application, edit $CATALINA_HOME/conf/server.xml and uncomment the following:
&lt;Valve className="org.apache.catalina.valves.RemoteAddrValve" allow="127\.0\.0\.1"/&gt; 
Note: The RemoteAddrValve property expects a regular expression, therefore periods and other regular expression meta-characters must be escaped.</t>
  </si>
  <si>
    <t>Restrict access to the web administration application. One method to achieve the recommended state is to execute the following:
For the administration application, edit $CATALINA_HOME/conf/server.xml and uncomment the following:
&lt;Valve className="org.apache.catalina.valves.RemoteAddrValve" allow="127\.0\.0\.1"/&gt;</t>
  </si>
  <si>
    <t>Tomcat9-31</t>
  </si>
  <si>
    <t>Force SSL when accessing the manager application via HTTP</t>
  </si>
  <si>
    <t>Use the transport-guarantee attribute to ensure SSL protection when accessing the manager application.</t>
  </si>
  <si>
    <t xml:space="preserve">Ensure $CATALINA_HOME/webapps/manager/WEB-INF/web.xml has the &lt;transport-guarantee&gt; set to CONFIDENTIAL.
# grep transport-guarantee $CATALINA_HOME/webapps/manager/WEB-INF/web.xml </t>
  </si>
  <si>
    <t>The $CATALINA_HOME/webapps/manager/WEB-INF/web.xml has the &lt;transport-guarantee&gt; set to CONFIDENTIAL.</t>
  </si>
  <si>
    <t>The $CATALINA_HOME/webapps/manager/WEB-INF/web.xml does not has the &lt;transport-guarantee&gt; set to CONFIDENTIAL.</t>
  </si>
  <si>
    <t>10.4</t>
  </si>
  <si>
    <t>By default when accessing the manager application via HTTP, login information is sent over the wire in plain text. By setting the transport-guarantee within web.xml, SSL is enforced. 
**Note:** This requires SSL to be configured.</t>
  </si>
  <si>
    <t xml:space="preserve">Set &lt;transport-guarantee&gt; to CONFIDENTIAL in $CATALINA_HOME/webapps/manager/WEB-INF/web.xml:
&lt;security-constraint&gt;
&lt;user-data-constraint&gt;
&lt;transport-guarantee&gt;CONFIDENTIAL&lt;/transport-guarantee&gt;
&lt;/user-data-constraint&gt;
&lt;/security-constraint&gt; </t>
  </si>
  <si>
    <t xml:space="preserve">Set &lt;transport-guarantee&gt; to CONFIDENTIAL in $CATALINA_HOME/webapps/manager/WEB-INF/web.xml. One method to achieve the recommended state is to execute the following:
&lt;security-constraint&gt;
&lt;user-data-constraint&gt;
&lt;transport-guarantee&gt;CONFIDENTIAL&lt;/transport-guarantee&gt;
&lt;/user-data-constraint&gt;
&lt;/security-constraint&gt; </t>
  </si>
  <si>
    <t>To close this finding, please provide screenshot showing $CATALINA_HOME/webapps/manager/WEB-INF/web.xml has the &lt;transport-guarantee&gt; set to CONFIDENTIAL with the agency's CAP.</t>
  </si>
  <si>
    <t>Tomcat9-32</t>
  </si>
  <si>
    <t>Turn off session facade recycling</t>
  </si>
  <si>
    <t>The RECYCLE_FACADES can specify if a new facade will be created for each request. If a new facade is not created there is a potential for information leakage from other sessions.</t>
  </si>
  <si>
    <t>Ensure -Dorg.apache.catalina.connector.RECYCLE_FACADES=true is added to the startup script which, by default, is located at $CATALINA_HOME/bin/catalina.sh.</t>
  </si>
  <si>
    <t>The -Dorg.apache.catalina.connector.RECYCLE_FACADES=true is added to the startup script.</t>
  </si>
  <si>
    <t>The -Dorg.apache.catalina.connector.RECYCLE_FACADES=true is not added to the startup script.</t>
  </si>
  <si>
    <t>10.7</t>
  </si>
  <si>
    <t>When RECYCLE_FACADES is set to false, Tomcat will recycle the session facade between requests which may result in information leakage.</t>
  </si>
  <si>
    <t>Start Tomcat with RECYCLE_FACADES set to true. Add -Dorg.apache.catalina.connector.RECYCLE_FACADES=true to your startup script.</t>
  </si>
  <si>
    <t>Turn off session facade recycling. One method to achieve the recommended state is to execute the following:
Start Tomcat with RECYCLE_FACADES set to true. Add -Dorg.apache.catalina.connector.RECYCLE_FACADES=true to your startup script.</t>
  </si>
  <si>
    <t>To close this finding, please provide screenshot showing Dorg.apache.catalina.connector.RECYCLE_FACADES=true is added to the startup script with the agency's CAP.</t>
  </si>
  <si>
    <t>Tomcat9-33</t>
  </si>
  <si>
    <t>Do not allow symbolic linking</t>
  </si>
  <si>
    <t>Symbolic links permit one application to include the libraries from another. This allows for re-use of code but also allows for potential security issues when applications include libraries from other applications to which they should not have access.</t>
  </si>
  <si>
    <t xml:space="preserve">Ensure the allowLinking attribute in all context.xml does not exist or is set to false.
# find . -name context.xml | xargs grep "allowLinking" </t>
  </si>
  <si>
    <t>All context.xml have the allowLinking attribute is set to false or allowLinking does not exist.</t>
  </si>
  <si>
    <t>All context.xml have the allowLinking attribute is not set to false or allowLinking does exist.</t>
  </si>
  <si>
    <t>10.12</t>
  </si>
  <si>
    <t>Allowing symbolic links makes Tomcat susceptible to directory traversal vulnerability. Also, there is a potential that an application could link to another application to which it should not be linking. On case-insensitive operating systems there is also the threat of source code disclosure.</t>
  </si>
  <si>
    <t>In all context.xml, set the allowLinking attribute to false:
&lt;Context 
&lt;Resources  allowLinking=”false” /&gt; 
&lt;/Context&gt;</t>
  </si>
  <si>
    <t>Set the allowLinking attribute to false. One method to achieve the recommended state is to execute the following:
In all context.xml, set the allowLinking attribute to false:
&lt;Context 
&lt;Resources  allowLinking=”false” /&gt; 
&lt;/Context&gt;</t>
  </si>
  <si>
    <t>To close this finding, please provide screenshot showing all context.xml have the allowLinking attribute is set to false or allowLinking does not exist with the agency's CAP.</t>
  </si>
  <si>
    <t>Tomcat9-34</t>
  </si>
  <si>
    <t>Do not run applications as privileged</t>
  </si>
  <si>
    <t>Setting the privileged attribute for an application changes the class loader to the Server class loader instead of the Shared class loader.</t>
  </si>
  <si>
    <t>Ensure the privileged attribute in each context.xml file does not exist or is set to false.
# find . -name context.xml | xargs grep "privileged"</t>
  </si>
  <si>
    <t>All context.xml have the privileged attribute is set to false or privileged does not exist.</t>
  </si>
  <si>
    <t>All context.xml have the privileged attribute is not set to false or privileged does exist.</t>
  </si>
  <si>
    <t>10.13</t>
  </si>
  <si>
    <t>Running an application in privileged mode allows an application to load the manager libraries.</t>
  </si>
  <si>
    <t>Set the privileged attribute in all context.xml files to false unless it is required as for the manager application:
&lt;Context  privileged=”false” /&gt;</t>
  </si>
  <si>
    <t>Set the privileged attribute in all context.xml files to false unless it is required as for the manager application. One method to achieve the recommended state is to execute the following:
&lt;Context  privileged=”false” /&gt;</t>
  </si>
  <si>
    <t>To close this finding, please provide screenshot showing all context.xml have the privileged attribute is set to false or privileged does not exist with the agency's CAP.</t>
  </si>
  <si>
    <t>Tomcat9-35</t>
  </si>
  <si>
    <t>Do not allow cross context requests</t>
  </si>
  <si>
    <t>Setting crossContext to true allows for an application to call ServletConext.getContext to return a dispatcher for another application.</t>
  </si>
  <si>
    <t>Ensure the crossContext attribute in all context.xml does not exist or is set to false.
# find . -name context.xml | xargs grep "crossContext"</t>
  </si>
  <si>
    <t>All context.xml have the crossContext attribute is set to false or privileged does not exist.</t>
  </si>
  <si>
    <t>All context.xml have the crossContext attribute is not set to false or privileged does exist.</t>
  </si>
  <si>
    <t>10.14</t>
  </si>
  <si>
    <t>Allowing crossContext creates the possibility for a malicious application to make requests to a restricted application.</t>
  </si>
  <si>
    <t>Set the crossContext attribute in all context.xml files to false:
&lt;Context  crossContext=”false” /&gt;</t>
  </si>
  <si>
    <t>Set the crossContext attribute in all context.xml files to false. One method to achieve the recommended state is to execute the following:
&lt;Context  crossContext=”false” /&gt;</t>
  </si>
  <si>
    <t>To close this finding, please provide screenshot showing all context.xml have the crossContext attribute is set to false or privileged does not exist with the agency's CAP.</t>
  </si>
  <si>
    <t>Tomcat9-36</t>
  </si>
  <si>
    <t>Enable memory leak listener</t>
  </si>
  <si>
    <t>The JRE Memory Leak Prevention Listener provides work-arounds for known places where the Java Runtime environment uses the context class loader to load a singleton as this will cause a memory leak if a web application class loader happens to be the context class loader at the time. The work-around is to initialize these singletons when this listener starts as Tomcat's common class loader is the context class loader at that time. It also provides work-arounds for known issues that can result in locked JAR files.</t>
  </si>
  <si>
    <t xml:space="preserve">Ensure this line is present and not commented out in the $CATALINA_HOME/conf/server.xml:
&lt;Listener className="org.apache.catalina.core.JreMemoryLeakPreventionListener" /&gt; </t>
  </si>
  <si>
    <t>The JRE Memory Leak Prevention Listener is enabled.</t>
  </si>
  <si>
    <t>The JRE Memory Leak Prevention Listener is not enabled.</t>
  </si>
  <si>
    <t>10.16</t>
  </si>
  <si>
    <t>Enabling the JRE Memory Leak Prevention Listener provides work-arounds for preventing memory leaks.</t>
  </si>
  <si>
    <t>Uncomment the JRE Memory Leak Prevention Listener in $CATALINA_HOME/conf/server.xml
&lt;Listener className="org.apache.catalina.core.JreMemoryLeakPreventionListener" /&gt;</t>
  </si>
  <si>
    <t>Enable memory leak listener. One method to achieve the recommended state is to execute the following:
Uncomment the JRE Memory Leak Prevention Listener in $CATALINA_HOME/conf/server.xml
&lt;Listener className="org.apache.catalina.core.JreMemoryLeakPreventionListener" /&gt;</t>
  </si>
  <si>
    <t>To close this finding, please provide screenshot showing JRE memory leak prevention listener is enabled with the agency's CAP.</t>
  </si>
  <si>
    <t>Tomcat9-37</t>
  </si>
  <si>
    <t>Setting Security Lifecycle Listener</t>
  </si>
  <si>
    <t>The Security Lifecycle Listener performs a number of security checks when Tomcat starts and prevents Tomcat from starting if they fail.</t>
  </si>
  <si>
    <t>Review server.xml to ensure the Security Lifecycle Listener element is uncommented with the checkedOsUsers and minimumUmask attributes set with expected values.</t>
  </si>
  <si>
    <t>The Security Lifecycle Listener element is uncommented with the checkedOsUsers and minimumUmask attributes is set with expected values.</t>
  </si>
  <si>
    <t>The Security Lifecycle Listener element is not  uncommented with the checkedOsUsers and minimumUmask attributes is not set with expected values.</t>
  </si>
  <si>
    <t>10.17</t>
  </si>
  <si>
    <t>When enabled, the **Security Lifecycle Listener** can
- Enforce a blacklist of OS users that must not be used to start Tomcat.
- Set the least restrictive umask before Tomcat start</t>
  </si>
  <si>
    <t>Uncomment the listener in $CATALINA_BASE/conf/server.xml. If the operating system supports umask then the line in $CATALINA_HOME/bin/catalina.sh that obtains the umask also needs to be uncommented.
Within Server elements add:
CheckedOsUsers: A comma separated list of OS users that must not be used to start Tomcat. If not specified, the default value of **root** is used.
MinimumUmask: The least restrictive umask that must be configured before Tomcat will start. If not specified, the default value of **0007** is used. 
&lt;Listener className="org.apache.catalina.security.SecurityListener" checkedOsUsers="alex,bob" minimumUmask="0007" /&gt;</t>
  </si>
  <si>
    <t>Ensure this line is present and not commented out in the $CATALINA_HOME/conf/server.xml. One method to achieve the recommended state is to execute the following:
Uncomment the listener in $CATALINA_BASE/conf/server.xml. If the operating system supports umask then the line in $CATALINA_HOME/bin/catalina.sh that obtains the umask also needs to be uncommented.
Within Server elements add:
CheckedOsUsers: A comma separated list of OS users that must not be used to start Tomcat. If not specified, the default value of **root** is used.
MinimumUmask: The least restrictive umask that must be configured before Tomcat will start. If not specified, the default value of **0007** is used. 
&lt;Listener className="org.apache.catalina.security.SecurityListener" checkedOsUsers="alex,bob" minimumUmask="0007" /&gt;</t>
  </si>
  <si>
    <t>To close this finding, please provide screenshot showing security lifecycle listener element is uncommented with the checkedOsUsers and minimumUmask attributes is set with expected values with the agency's CAP.</t>
  </si>
  <si>
    <t>Tomcat9-38</t>
  </si>
  <si>
    <t>AU-3</t>
  </si>
  <si>
    <t>Content of Audit Records</t>
  </si>
  <si>
    <t>Use the logEffectiveWebXml and metadata-complete settings for deploying applications in production</t>
  </si>
  <si>
    <t>Both fragments and annotations give rise to security concerns. web.xml contains a metadata-complete attribute on the web-app element whose binary value defines whether other sources of metadata should be considered when deploying this web application, this includes annotations on class files (@WebServlet, but also @WebListener, @WebFilter, …), web-fragment.xml as well as classes located in WEB-INF/classes. In addition, Tomcat could allow you to log the effective web.xml, when an application starts, and the effective web.xml is the result of taking the main web.xml for your application merging in all the fragments applying all the annotations. By logging that, you are able to review it, and see if that is in fact what you actually want.</t>
  </si>
  <si>
    <t>1) Review each application’s web.xml file located in the applications $CATALINA_HOME/webapps/_&lt;app_name&gt;_/WEB-INF/web.xml and determine if the logEffectiveWebXml is property is set. 
&lt;web-app
metadata-complete="true"
&gt; 
2) Review each application’s context.xml file located in the applications $CATALINA_HOME/webapps/_&lt;app_name&gt;_/META-INF/context.xml and determine if the metadata-complete property is set. 
&lt;Context
logEffectiveWebXml="true"
&gt;</t>
  </si>
  <si>
    <t>The logEffectiveWebXml and metadata-complete settings is used for deploying applications in production.</t>
  </si>
  <si>
    <t>The logEffectiveWebXml and metadata-complete settings is not used for deploying applications in production.</t>
  </si>
  <si>
    <t>10.18</t>
  </si>
  <si>
    <t>Enable logEffectiveWebXml will allow you to log the effective web.xml and you are able to see if that is in fact what you actually want. Enable metadata-complete so that the web.xml is the only metadata considered.</t>
  </si>
  <si>
    <t>Set the metadata-complete value in the web.xml in each of the applications to true.
Note: The metadata-complete option is not enough to disable all of annotation scanning. If there is a ServletContainerInitializer with a @HandlesTypes annotation, Tomcat has to scan your application for classes that use annotations or interfaces specified in that annotation.
Set the logEffectiveWebXml value in the context.xml in each of the application to true.</t>
  </si>
  <si>
    <t>Use the logEffectiveWebXml and metadata-complete settings for deploying applications in production. One method to achieve the recommended state is to execute the following:
'Set the metadata-complete value in the web.xml in each of the applications to true.
Note: The metadata-complete option is not enough to disable all of annotation scanning. If there is a ServletContainerInitializer with a @HandlesTypes annotation, Tomcat has to scan your application for classes that use annotations or interfaces specified in that annotation.
Set the logEffectiveWebXml value in the context.xml in each of the application to true.</t>
  </si>
  <si>
    <t>To close this finding, please provide screenshot showing logEffectiveWebXml and metadata-complete settings is used for deploying applications in production with the agency's CAP.</t>
  </si>
  <si>
    <t>Tomcat9-39</t>
  </si>
  <si>
    <t>SC-28</t>
  </si>
  <si>
    <t xml:space="preserve">Protection of Information at Rest </t>
  </si>
  <si>
    <t>Ensure Manager Application Passwords are encrypted</t>
  </si>
  <si>
    <t>Apache Tomcat ships with a Manager Application which requires users with a role of manager-gui, manager-status, manager-script, and/or manager-jmx to authenticate. The usernames and passwords to log onto the Manager Application are stored in the tomcat-users.xml in plain text by default.</t>
  </si>
  <si>
    <t>Perform the following to determine if password digests are in use:
$ grep -i &lt;login-config&gt;[.\n]*&lt;auth-method&gt;DIGEST&lt;/auth-method&gt;[.\n]*&lt;realm-name&gt;UserDatabase&lt;/realm-name&gt;[.\n]*&lt;/login-config&gt; $CATALINA_HOME/webapps/manager/WEB-INF/web.xml
If a Realm exists without a digest attribute or without a value for the digest attribute, this is a fail.</t>
  </si>
  <si>
    <t>The Manager Application passwords are encrypted.</t>
  </si>
  <si>
    <t>The Manager Application passwords are not  encrypted.</t>
  </si>
  <si>
    <t>10.19</t>
  </si>
  <si>
    <t>Storing passwords in plain text may allow users with access to read the tomcat-users.xml file to obtain the credentials of user who have been assigned roles for the Manager Application. This may allow for accounts to be compromised on Tomcat and elsewhere.</t>
  </si>
  <si>
    <t>1) Generate the encrypted password:
cd $CATALINA_HOME/bin
digest.bat -a sha-256 YOURPASSWORD
This will return the original password followed by encrypted password:
YOURPASSWORD:240be518fabd2724ddb6f04eeb1da5967448d7e831c08c8fa822809f74c720a9
2) Replace the plain text password with the above encrypted password generated above in CATALINA_HOME/conf/tomcat-user.xml file as follows.
&lt;user username="admin" password="240be518fabd2724ddb6f04eeb1da5967448d7e831c08c8fa822809f74c720a9" 
roles="manager-gui"/&gt;
3) Add the digest element as a child to the login-config element where the realm-name element has a value of UserDatabase. For example:
&lt;login-config&gt;
&lt;auth-method&gt;DIGEST&lt;/auth-method&gt;
&lt;realm-name&gt;UserDatabase&lt;/realm-name&gt;
&lt;/login-config&gt;</t>
  </si>
  <si>
    <t>Ensure Manager Application Passwords are encrypted. One method to achieve the recommended state is to execute the following:
1) Generate the encrypted password:
 cd $CATALINA_HOME/bin
digest.bat -a sha-256 YOURPASSWORD
This will return the original password followed by encrypted password:
YOURPASSWORD:240be518fabd2724ddb6f04eeb1da5967448d7e831c08c8fa822809f74c720a9
2) Replace the plain text password with the above encrypted password generated above in CATALINA_HOME/conf/tomcat-user.xml file as follows.
&lt;user username="admin" password="240be518fabd2724ddb6f04eeb1da5967448d7e831c08c8fa822809f74c720a9" 
roles="manager-gui"/&gt;
3) Add the digest element as a child to the login-config element where the realm-name element has a value of UserDatabase. For example:
&lt;login-config&gt;
&lt;auth-method&gt;DIGEST&lt;/auth-method&gt;
&lt;realm-name&gt;UserDatabase&lt;/realm-name&gt;
&lt;/login-config&gt;</t>
  </si>
  <si>
    <t>To close this finding, please provide screenshot showing manager application passwords are encrypted with the agency's CAP.</t>
  </si>
  <si>
    <t>Tomcat10-01</t>
  </si>
  <si>
    <t>Tomcat10-02</t>
  </si>
  <si>
    <t>The HTTP `TRACE` verb provides debugging and diagnostics information for a given request.</t>
  </si>
  <si>
    <t>Tomcat10-03</t>
  </si>
  <si>
    <t>Tomcat listens on TCP port `8005` to accept shutdown requests. By connecting to this port and sending the `SHUTDOWN` command, all applications within Tomcat are halted. The shutdown port is not exposed to the network as it is bound to the loopback interface. It is recommended that a nondeterministic value be set for the shutdown attribute in `$CATALINA_HOME/conf/server.xml`.</t>
  </si>
  <si>
    <t>Tomcat10-04</t>
  </si>
  <si>
    <t>`$CATALINA_HOME` is the environment variable which holds the path to the root Tomcat directory. It is important to protect access to this in order to protect the Tomcat binaries and libraries from unauthorized modification. It is recommended that the ownership of `$CATALINA_HOME` be `tomcat_admin:tomcat`. It is also recommended that the permission on `$CATALINA_HOME` block read, write, and execute for the world (`o-rwx`) and block write access to the group (`g-w`).</t>
  </si>
  <si>
    <t>Tomcat10-05</t>
  </si>
  <si>
    <t>`$CATALINA_BASE` is the environment variable that specifies the base directory which most relative paths are resolved. `$CATALINA_BASE` is usually used when there are multiple instances of Tomcat running. It is important to protect access to this in order to protect the Tomcat-related binaries and libraries from unauthorized modification. It is recommended that the ownership of `$CATALINA_BASE` be `tomcat_admin:tomcat`. It is also recommended that the permission on `$CATALINA_BASE` block read, write, and execute for the world (`o-rwx`) and block write access to the group (`g-w`).</t>
  </si>
  <si>
    <t>Tomcat10-06</t>
  </si>
  <si>
    <t>The Tomcat `$CATALINA_HOME/conf` directory contains Tomcat configuration files. It is recommended that the ownership of this directory be `tomcat_admin:tomcat`. It is also recommended that the permissions on this directory deny read, write, and execute for the world (`o-rwx`) and deny write access to the group (`g-w`).</t>
  </si>
  <si>
    <t>Tomcat10-07</t>
  </si>
  <si>
    <t>The Tomcat `$CATALINA_HOME/logs` directory contains Tomcat logs. It is recommended that the ownership of this directory be `tomcat_admin:tomcat`. It is also recommended that the permissions on this directory deny read, write, and execute for the world (`o-rwx`).</t>
  </si>
  <si>
    <t>Tomcat10-08</t>
  </si>
  <si>
    <t>The Tomcat `$CATALINA_HOME/temp` directory is used by Tomcat to persist temporary information to disk. It is recommended that the ownership of this directory be `tomcat_admin:tomcat`. It is also recommended that the permissions on this directory deny read, write, and execute for the world (`o-rwx`).</t>
  </si>
  <si>
    <t>Tomcat10-09</t>
  </si>
  <si>
    <t>The Tomcat `$CATALINA_HOME/bin` directory contains executes that are part of the Tomcat run-time. It is recommended that the ownership of this directory be `tomcat_admin:tomcat`. It is also recommended that the permission on this directory deny read, write, and execute for the world (`o-rwx`) and deny write access to the group (`g-w`).</t>
  </si>
  <si>
    <t>Tomcat10-10</t>
  </si>
  <si>
    <t>The Tomcat `$CATALINA_HOME/webapps` directory contains web applications that are deployed through Tomcat. It is recommended that the ownership of this directory be `tomcat_admin:tomcat`. It is also recommended that the permission on this directory deny read, write, and execute for the world (`o-rwx`) and deny write access to the group (`g-w`).</t>
  </si>
  <si>
    <t>Tomcat10-11</t>
  </si>
  <si>
    <t>Restrict access to Tomcat Catalina.properties</t>
  </si>
  <si>
    <t>`Catalina.properties` is a Java properties file which contains settings for Tomcat including class loader information, security package lists, and performance properties. It is recommended that access to this file properly protect from unauthorized changes.</t>
  </si>
  <si>
    <t>Perform the following to determine if the ownership and permissions on $CATALINA_HOME/conf/Catalina.properties are securely configured.
# cd $CATALINA_HOME/conf/ 
# find Catalina.properties -follow -maxdepth 0 \( -perm /o+rwx,g+rwx,u+x -o ! -user tomcat_admin -o ! -group tomcat \) -ls
The above command should not produce any output.</t>
  </si>
  <si>
    <t>The ownership and permissions on $CATALINA_HOME/conf/Catalina.properties are not securely configured.</t>
  </si>
  <si>
    <t>Perform the following to restrict access to Catalina.properties:
1) Set the ownership of the $CATALINA_HOME/conf/Catalina.properties to tomcat_admin:tomcat.
# chown tomcat_admin:tomcat $CATALINA_HOME/conf/Catalina.properties 
2) Set the permissions of the $CATALINA_HOME/conf/Catalina.properties to 600
# chmod 600 $CATALINA_HOME/conf/Catalina.properties</t>
  </si>
  <si>
    <t>Restrict access to Tomcat Catalina.properties. One method to achieve the recommended state is to execute the following:
1) Set the ownership of the $CATALINA_HOME/conf/Catalina.properties to tomcat_admin:tomcat.
# chown tomcat_admin:tomcat $CATALINA_HOME/conf/Catalina.properties 
2) Set the permissions of the $CATALINA_HOME/conf/Catalina.properties to 600
# chmod 600 $CATALINA_HOME/conf/Catalina.properties</t>
  </si>
  <si>
    <t>To close this finding, please provide a screenshot showing $CATALINA_HOME/conf/Catalina.properties settings file with the agency's CAP.</t>
  </si>
  <si>
    <t>Tomcat10-12</t>
  </si>
  <si>
    <t>Restrict access to Tomcat Catalina.policy</t>
  </si>
  <si>
    <t>The `Catalina.policy` file is used to configure security policies for Tomcat. It is recommended that access to this file has the proper permissions to properly protect from unauthorized changes.</t>
  </si>
  <si>
    <t>Perform the following to determine if the ownership and permissions on $CATALINA_HOME/conf/Catalina.policy are securely configured.
# cd $CATALINA_HOME/conf/ 
# find Catalina.policy -follow -maxdepth 0 \( -perm /o+rwx,g+rwx,u+x -o ! -user tomcat_admin -o ! -group tomcat \) -ls
The above command should not produce any output.</t>
  </si>
  <si>
    <t>The ownership and permissions on $CATALINA_HOME/conf/Catalina.policy are not securely configured.</t>
  </si>
  <si>
    <t>Perform the following to restrict access to $CATALINA_HOME/conf/Catalina.policy.
1) Set the owner and group owner of the contents of $CATALINA_HOME/conf/Catalina.policy to tomcat_admin:tomcat.
# chown tomcat_admin:tomcat $CATALINA_HOME/conf/Catalina.policy 
2) Set the permissions of the $CATALINA_HOME/conf/Catalina.policy file to 600.
# chmod 600 $CATALINA_HOME/conf/Catalina.policy</t>
  </si>
  <si>
    <t>Restrict access to Tomcat Catalina.policy. One method to achieve the recommended state is to execute the following:
1) Set the owner and group owner of the contents of $CATALINA_HOME/conf/Catalina.policy to tomcat_admin:tomcat.
# chown tomcat_admin:tomcat $CATALINA_HOME/conf/Catalina.policy 
2) Set the permissions of the $CATALINA_HOME/conf/Catalina.policy file to 600.
# chmod 600 $CATALINA_HOME/conf/Catalina.policy</t>
  </si>
  <si>
    <t>To close this finding, please provide a screenshot showing $CATALINA_HOME/conf/Catalina.policy settings file with the agency's CAP.</t>
  </si>
  <si>
    <t>Tomcat10-13</t>
  </si>
  <si>
    <t>The `context.xml` file is loaded by all web applications and sets certain configuration options. It is recommended that access to this file properly protect from unauthorized changes.</t>
  </si>
  <si>
    <t>Tomcat10-14</t>
  </si>
  <si>
    <t>`logging.properties` is a Tomcat files which specifies the logging configuration. It is recommended that access to this file properly protect from unauthorized changes.</t>
  </si>
  <si>
    <t>Tomcat10-15</t>
  </si>
  <si>
    <t>`server.xml` contains Tomcat servlet definitions and configurations. It is recommended that access to this file properly protect from unauthorized changes.</t>
  </si>
  <si>
    <t>Tomcat10-16</t>
  </si>
  <si>
    <t>Tomcat10-17</t>
  </si>
  <si>
    <t>The Tomcat configuration file `web.xml` stores application configuration settings. It is recommended that access to this file properly protect from unauthorized changes.</t>
  </si>
  <si>
    <t>Tomcat10-18</t>
  </si>
  <si>
    <t>Tomcat implements JASPIC 1.1 Maintenance Release B (JSR 196). The implementation is primarily intended to enable the integration of 3rd party JASPIC authentication implementations with Tomcat.
JASPIC may be configured dynamically by an application or statically via the `$CATALINA_BASE/conf/jaspic-providers.xml` configuration file. It is recommended that access to this file properly protect from unauthorized changes.</t>
  </si>
  <si>
    <t>All Connectors sending or receiving sensitive information have the SSL enabled attribute set to true.</t>
  </si>
  <si>
    <t>Tomcat10-19</t>
  </si>
  <si>
    <t>Set SSL Enabled to True for Sensitive Connectors</t>
  </si>
  <si>
    <t>The `SSL Enabled` setting determines if SSL is enabled for a specific Connector. It is recommended that SSL be utilized for any Connector that sends or receives sensitive information, such as authentication credentials or personal information.</t>
  </si>
  <si>
    <t>All Connectors sending or receiving sensitive information don't have the SSL Enabled attribute set to true.</t>
  </si>
  <si>
    <t>The SSL Enabled setting ensures SSL is active, which will in-turn ensure the confidentiality and integrity of sensitive information while in transit.</t>
  </si>
  <si>
    <t>In server.xml, set the SSL Enabled attribute to true for each Connector that sends or receives sensitive information
&lt;Connector 
SSLEnabled="true"
/&gt;</t>
  </si>
  <si>
    <t>Tomcat10-20</t>
  </si>
  <si>
    <t>The `scheme` attribute is used to indicate to callers of `request.getScheme()` which scheme is in use by the Connector. Ensure the `scheme` attribute is set to `http` for Connectors operating over HTTP. Ensure the scheme attribute is set to `HTTPs' for Connectors operating over HTTPS.</t>
  </si>
  <si>
    <t>Tomcat10-21</t>
  </si>
  <si>
    <t>The `secure` attribute is used to convey Connector security status to applications operating over the Connector. This is typically achieved by calling `request.isSecure()`. Ensure the `secure` attribute is only set to `true` for Connectors operating with the `SSLEnabled` attribute set to `true`.</t>
  </si>
  <si>
    <t>Tomcat10-22</t>
  </si>
  <si>
    <t>The TLSv1.0 protocol is vulnerable to the BEAST attack when used in CBC mode (October 2011). Unfortunately, the TLSv1.0 uses CBC modes for all of the block mode ciphers, which only leaves the RC4 streaming cipher which is also weak and is not recommended. Therefore, it is recommended that the TLSv1.0 protocol be disabled. The TLSv1.1 protocol does not support Authenticated Encryption with Associated Data (AEAD) which is designed to simultaneously provide confidentiality, integrity, and authenticity. All major up-to-date browsers support TLSv1.2, and most recent versions of Firefox and Chrome support the newer TLSv1.3 protocol, since 2017.
The NIST SP 800-52r2 guidelines for TLS configuration require that TLS 1.2 is configured with FIPS-based cipher suites be supported by all government TLS servers and clients and requires support of TLS 1.3 by January 1, 2024. A September 2018 IETF draft also depreciates the usage of TLSv1.0 and TLSv1.1 as shown in the references.
As of March 2020 all major browsers will no longer support TLS 1.0 or TLS 1.1.</t>
  </si>
  <si>
    <t>Tomcat10-23</t>
  </si>
  <si>
    <t>Tomcat10-24</t>
  </si>
  <si>
    <t>The `directory` attribute tells Tomcat where to store logs. It is recommended that the location referenced by the `directory` attribute be secured.</t>
  </si>
  <si>
    <t>Perform the following:
1) 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
2) Set the location pointed to by the directory attribute to be owned by tomcat_admin:tomcat with permissions of o-rwx.
# chown tomcat_admin:tomcat $CATALINA_HOME/logs
# chmod o-rwx $CATALINA_HOME/logs</t>
  </si>
  <si>
    <t>Ensure directory in context.xml is a secure location. One method to achieve the recommended state is to execute the following:
1) 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
2) Set the location pointed to by the directory attribute to be owned by tomcat_admin:tomcat with permissions of o-rwx.
# chown tomcat_admin:tomcat $CATALINA_HOME/logs
# chmod o-rwx $CATALINA_HOME/logs</t>
  </si>
  <si>
    <t>Tomcat10-25</t>
  </si>
  <si>
    <t>The pattern setting informs Tomcat what information should be logged per application. At a minimum, enough information to uniquely identify a request, what was requested, where the requested originated from, and when the request occurred should be logged. The following will log the request date and time (`%t`), the requested URL (`%U`), the remote IP address (`%a`), the local IP address (`%A`), the request method (`%m`), the local port (`%p`), query string, if present, (`%q`), and the HTTP status code of the response (`%s`).
```
pattern="%t %U %a %A %m %p %q %s” 
```</t>
  </si>
  <si>
    <t>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t>
  </si>
  <si>
    <t>Ensure pattern in context.xml is correct. One method to achieve the recommended state is to execute the following:
Add the following statement into the $CATALINA_BASE/webapps/_&lt;app_name&gt;_/META-INF/context.xml file if it does not already exist.
&lt;Valve
className="org.apache.Catalina.valves.AccessLogValve" directory="$CATALINA_HOME/logs/" prefix="access_log" fileDateFormat="yyyy-MM-dd.HH" suffix=".log"
pattern="%h %t %H cookie:%{SESSIONID}c request:%{SESSIONID}r %m %U %s %q %r"
/&gt;</t>
  </si>
  <si>
    <t>Tomcat10-26</t>
  </si>
  <si>
    <t>Tomcat10-27</t>
  </si>
  <si>
    <t>`package.access` grants or revokes access to listed packages during runtime. It is recommended that application access to certain packages be restricted.</t>
  </si>
  <si>
    <t>Review package.access list in
$CATALINA_BASE/conf/Catalina.properties to ensure only allowed packages are defined.</t>
  </si>
  <si>
    <t>Edit $CATALINA_BASE/conf/Catalina.properties by adding allowed packages to the package.access list:
package.access = sun.,org.apache.Catalina.,org.apache.coyote.,org.apache.jasper.,org.apache.tomcat.</t>
  </si>
  <si>
    <t>Restrict runtime access to sensitive packages. One method to achieve the recommended state is to execute the following:
Edit $CATALINA_BASE/conf/Catalina.properties by adding allowed packages to the package.access list:
package.access = sun.,org.apache.Catalina.,org.apache.coyote.,org.apache.jasper.,org.apache.tomcat.</t>
  </si>
  <si>
    <t>Tomcat10-28</t>
  </si>
  <si>
    <t>The security policies implemented by the Java Security Manager are configured in the $CATALINA_HOME/conf/Catalina.policy file. Once you have configured the Catalina.policy file for use with a Security Manager, Tomcat can be started with a Security Manager in place by using the -security option:
On Unix:
$ $CATALINA_HOME/bin/Catalina.sh start -security
On Windows:
C:\&gt; %CATALINA_HOME%\bin\Catalina start -security</t>
  </si>
  <si>
    <t>Configure applications to run in a sandbox using the Security Manager. One method to achieve the recommended state is to execute the following:
The security policies implemented by the Java Security Manager are configured in the $CATALINA_HOME/conf/Catalina.policy file. Once you have configured the Catalina.policy file for use with a Security Manager, Tomcat can be started with a Security Manager in place by using the -security option:
On Unix:
$ $CATALINA_HOME/bin/Catalina.sh start -security
On Windows:
C:\&gt; %CATALINA_HOME%\bin\Catalina start -security</t>
  </si>
  <si>
    <t>Tomcat10-29</t>
  </si>
  <si>
    <t>Tomcat10-30</t>
  </si>
  <si>
    <t>For the administration application, edit $CATALINA_HOME/conf/server.xml and uncomment the following:
&lt;Valve className="org.apache.Catalina.valves.RemoteAddrValve" allow="127\.0\.0\.1"/&gt; 
Note: The RemoteAddrValve property expects a regular expression, therefore periods and other regular expression meta-characters must be escaped.</t>
  </si>
  <si>
    <t>Restrict access to the web administration application. One method to achieve the recommended state is to execute the following:
For the administration application, edit $CATALINA_HOME/conf/server.xml and uncomment the following:
&lt;Valve className="org.apache.Catalina.valves.RemoteAddrValve" allow="127\.0\.0\.1"/&gt;</t>
  </si>
  <si>
    <t>Tomcat10-31</t>
  </si>
  <si>
    <t>Tomcat10-32</t>
  </si>
  <si>
    <t>The `RECYCLE_FACADES` can specify if a new facade will be created for each request. If a new facade is not created there is a potential for information leakage from other sessions.</t>
  </si>
  <si>
    <t>Ensure -Dorg.apache.Catalina.connector.RECYCLE_FACADES=true is added to the startup script which, by default, is located at $CATALINA_HOME/bin/Catalina.sh.</t>
  </si>
  <si>
    <t>The -Dorg.apache.Catalina.connector.RECYCLE_FACADES=true is added to the startup script.</t>
  </si>
  <si>
    <t>The -Dorg.apache.Catalina.connector.RECYCLE_FACADES=true is not added to the startup script.</t>
  </si>
  <si>
    <t>Start Tomcat with RECYCLE_FACADES set to true. Add -Dorg.apache.Catalina.connector.RECYCLE_FACADES=true to your startup script.</t>
  </si>
  <si>
    <t>Turn off session facade recycling. One method to achieve the recommended state is to execute the following:
Start Tomcat with RECYCLE_FACADES set to true. Add -Dorg.apache.Catalina.connector.RECYCLE_FACADES=true to your startup script.</t>
  </si>
  <si>
    <t>To close this finding, please provide screenshot showing Dorg.apache.Catalina.connector.RECYCLE_FACADES=true is added to the startup script with the agency's CAP.</t>
  </si>
  <si>
    <t>Tomcat10-33</t>
  </si>
  <si>
    <t>Tomcat10-34</t>
  </si>
  <si>
    <t>Setting the `privileged` attribute for an application changes the class loader to the Server class loader instead of the Shared class loader.</t>
  </si>
  <si>
    <t>Tomcat10-35</t>
  </si>
  <si>
    <t>Setting `crossContext` to `true` allows for an application to call `ServletConext.getContext` to return a dispatcher for another application.</t>
  </si>
  <si>
    <t>Tomcat10-36</t>
  </si>
  <si>
    <t xml:space="preserve">Ensure this line is present and not commented out in the $CATALINA_HOME/conf/server.xml:
&lt;Listener className="org.apache.Catalina.core.JreMemoryLeakPreventionListener" /&gt; </t>
  </si>
  <si>
    <t>Uncomment the JRE Memory Leak Prevention Listener in $CATALINA_HOME/conf/server.xml
&lt;Listener className="org.apache.Catalina.core.JreMemoryLeakPreventionListener" /&gt;</t>
  </si>
  <si>
    <t>Enable memory leak listener. One method to achieve the recommended state is to execute the following:
Uncomment the JRE Memory Leak Prevention Listener in $CATALINA_HOME/conf/server.xml
&lt;Listener className="org.apache.Catalina.core.JreMemoryLeakPreventionListener" /&gt;</t>
  </si>
  <si>
    <t>Tomcat10-37</t>
  </si>
  <si>
    <t>Review server.xml to ensure the Security Lifecycle Listener element is uncommented with the CheckedOsUsers and minimum mask attributes set with expected values.</t>
  </si>
  <si>
    <t>The Security Lifecycle Listener element is uncommented with the CheckedOsUsers and minimum Unmask attributes is set with expected values.</t>
  </si>
  <si>
    <t>The Security Lifecycle Listener element is not  uncommented with the CheckedOsUsers and minimum Unmask attributes is not set with expected values.</t>
  </si>
  <si>
    <t>When enabled, the **Security Lifecycle Listener** can
- Enforce a blacklist of OS users that must not be used to start Tomcat.
- Set the least restrictive unmask before Tomcat start</t>
  </si>
  <si>
    <t>Uncomment the listener in $CATALINA_BASE/conf/server.xml. If the operating system supports unmask then the line in $CATALINA_HOME/bin/Catalina.sh that obtains the unmask also needs to be uncommented.
Within Server elements add:
CheckedOsUsers: A comma separated list of OS users that must not be used to start Tomcat. If not specified, the default value of **root** is used.
Minimum mask: The least restrictive unmask that must be configured before Tomcat will start. If not specified, the default value of **0007** is used. 
&lt;Listener className="org.apache.Catalina.security.SecurityListener" checkedOsUsers="alex,bob" minimumUmask="0007" /&gt;</t>
  </si>
  <si>
    <t>Ensure this line is present and not commented out in the $CATALINA_HOME/conf/server.xml. One method to achieve the recommended state is to execute the following:
Uncomment the listener in $CATALINA_BASE/conf/server.xml. If the operating system supports unmask then the line in $CATALINA_HOME/bin/Catalina.sh that obtains the unmask also needs to be uncommented.
Within Server elements add:
CheckedOsUsers: A comma separated list of OS users that must not be used to start Tomcat. If not specified, the default value of **root** is used.
Minimum mask: The least restrictive unmask that must be configured before Tomcat will start. If not specified, the default value of **0007** is used. 
&lt;Listener className="org.apache.Catalina.security.SecurityListener" checkedOsUsers="alex,bob" minimumUmask="0007" /&gt;</t>
  </si>
  <si>
    <t>Tomcat10-38</t>
  </si>
  <si>
    <t>Both fragments and annotations give rise to security concerns. `web.xml` contains a `metadata-complete` attribute on the `web-app` element whose binary value defines whether other sources of metadata should be considered when deploying this web application, this includes annotations on class files (`@WebServlet`, but also `@WebListener`, `@WebFilter`, …), `web-fragment.xml` as well as classes located in `WEB-INF/classes`. In addition, Tomcat could allow you to log the effective `web.xml`, when an application starts, and the effective `web.xml` is the result of taking the main `web.xml` for your application merging in all the fragments applying all the annotations. By logging that, you are able to review it, and see if that is in fact what you actually want.</t>
  </si>
  <si>
    <t>Tomcat10-39</t>
  </si>
  <si>
    <t>Apache Tomcat ships with a Manager Application which requires users with a role of `manager-gui`, `manager-status`, `manager-script`, and/or `manager-jmx` to authenticate. The usernames and passwords to log onto the Manager Application are stored in the `tomcat-users.xml` in plain text by default.</t>
  </si>
  <si>
    <t>Change Log</t>
  </si>
  <si>
    <t>Version</t>
  </si>
  <si>
    <t>Date</t>
  </si>
  <si>
    <t>Description of Changes</t>
  </si>
  <si>
    <t>Author</t>
  </si>
  <si>
    <t>First Release - CIS Apache Tomcat 8 v1.0.1 and Apache Tomcat 7 v1.0.1 Benchmarks</t>
  </si>
  <si>
    <t xml:space="preserve">Internal Revenue Service </t>
  </si>
  <si>
    <t>Internal Updates</t>
  </si>
  <si>
    <t>Updated issue code table</t>
  </si>
  <si>
    <t xml:space="preserve">Added CIS Apache Tomcat 9 v1.0.1, changed all cases changed to manual and Updated issue code table </t>
  </si>
  <si>
    <t>Removed Tomcat 7 tab and updated based on IRS Publication 1075 (November 2021) Internal updates and Issue Code Table updates</t>
  </si>
  <si>
    <t>Updated Issue Code Table</t>
  </si>
  <si>
    <t>Added CIS Apache Tomcat 9 Benchmark v1.2.0</t>
  </si>
  <si>
    <t>Removed test Tomcat8 test case, and Added CIS Apache Tomcat 10 Benchmark v1.0.0 and Updated Issue Code Table</t>
  </si>
  <si>
    <t xml:space="preserve">Test Case Tab </t>
  </si>
  <si>
    <t xml:space="preserve">Date </t>
  </si>
  <si>
    <t>Tomcat9</t>
  </si>
  <si>
    <t>Added CIS_Apache Tomcat 9 Benchmark v1.2.0</t>
  </si>
  <si>
    <t xml:space="preserve">Tomcat9-32, and Added test case Tomcat9-39 </t>
  </si>
  <si>
    <t>Removed test case Tomcat9-32 Enable strict servlet Compliance
Added test case Tomcat9-39 Ensure Manager Application Passwords are encrypted</t>
  </si>
  <si>
    <t>Added Tomcat10 test Cases Tab</t>
  </si>
  <si>
    <t>Removed test Tomcat8 test case, and Added CIS Apache Tomcat 10 Benchmark v1.0.0</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</si>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</sst>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46"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Arial"/>
      <family val="2"/>
    </font>
    <font>
      <sz val="9"/>
      <color indexed="8"/>
      <name val="Arial"/>
      <family val="2"/>
    </font>
    <font>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rgb="FF000000"/>
      <name val="Arial"/>
      <family val="2"/>
    </font>
    <font>
      <sz val="9"/>
      <color rgb="FF000000"/>
      <name val="Helvetica"/>
    </font>
    <font>
      <sz val="9"/>
      <color rgb="FF000000"/>
      <name val="Arial"/>
      <family val="2"/>
    </font>
    <font>
      <sz val="10"/>
      <color rgb="FF000000"/>
      <name val="Helvetica"/>
    </font>
    <font>
      <sz val="11"/>
      <name val="Calibri"/>
      <family val="2"/>
    </font>
    <font>
      <sz val="8"/>
      <name val="Arial"/>
      <family val="2"/>
    </font>
    <font>
      <sz val="10"/>
      <color theme="1" tint="4.9989318521683403E-2"/>
      <name val="Arial"/>
      <family val="2"/>
    </font>
    <font>
      <b/>
      <sz val="11"/>
      <color rgb="FF000000"/>
      <name val="Calibri"/>
      <family val="2"/>
    </font>
    <font>
      <sz val="12"/>
      <color rgb="FF000000"/>
      <name val="Calibri"/>
      <family val="2"/>
    </font>
  </fonts>
  <fills count="31">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25"/>
      </patternFill>
    </fill>
    <fill>
      <patternFill patternType="solid">
        <fgColor indexed="42"/>
      </patternFill>
    </fill>
    <fill>
      <patternFill patternType="solid">
        <fgColor indexed="41"/>
      </patternFill>
    </fill>
    <fill>
      <patternFill patternType="solid">
        <fgColor indexed="47"/>
      </patternFill>
    </fill>
    <fill>
      <patternFill patternType="solid">
        <fgColor indexed="44"/>
      </patternFill>
    </fill>
    <fill>
      <patternFill patternType="solid">
        <fgColor indexed="22"/>
      </patternFill>
    </fill>
    <fill>
      <patternFill patternType="solid">
        <fgColor indexed="26"/>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99CCFF"/>
        <bgColor indexed="64"/>
      </patternFill>
    </fill>
    <fill>
      <patternFill patternType="solid">
        <fgColor rgb="FFFFFF00"/>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rgb="FFA4BED4"/>
      </left>
      <right style="thin">
        <color rgb="FFA4BED4"/>
      </right>
      <top style="thin">
        <color rgb="FFA4BED4"/>
      </top>
      <bottom style="thin">
        <color rgb="FFA4BED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50">
    <xf numFmtId="0" fontId="0" fillId="0" borderId="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3" fillId="11"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24" fillId="4" borderId="0" applyNumberFormat="0" applyBorder="0" applyAlignment="0" applyProtection="0"/>
    <xf numFmtId="0" fontId="14" fillId="3" borderId="1" applyNumberFormat="0" applyAlignment="0" applyProtection="0"/>
    <xf numFmtId="0" fontId="15" fillId="16" borderId="2" applyNumberFormat="0" applyAlignment="0" applyProtection="0"/>
    <xf numFmtId="0" fontId="16" fillId="0" borderId="0" applyNumberFormat="0" applyFill="0" applyBorder="0" applyAlignment="0" applyProtection="0"/>
    <xf numFmtId="0" fontId="17"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8" fillId="8" borderId="1" applyNumberFormat="0" applyAlignment="0" applyProtection="0"/>
    <xf numFmtId="0" fontId="19" fillId="0" borderId="6" applyNumberFormat="0" applyFill="0" applyAlignment="0" applyProtection="0"/>
    <xf numFmtId="0" fontId="20" fillId="17" borderId="0" applyNumberFormat="0" applyBorder="0" applyAlignment="0" applyProtection="0"/>
    <xf numFmtId="0" fontId="31" fillId="0" borderId="0"/>
    <xf numFmtId="0" fontId="7" fillId="0" borderId="0"/>
    <xf numFmtId="0" fontId="31" fillId="0" borderId="0"/>
    <xf numFmtId="0" fontId="7" fillId="0" borderId="0"/>
    <xf numFmtId="0" fontId="7" fillId="0" borderId="0"/>
    <xf numFmtId="0" fontId="12" fillId="0" borderId="0" applyFill="0" applyProtection="0"/>
    <xf numFmtId="0" fontId="1" fillId="0" borderId="0" applyFill="0" applyProtection="0"/>
    <xf numFmtId="0" fontId="7" fillId="0" borderId="0"/>
    <xf numFmtId="0" fontId="7" fillId="2" borderId="7" applyNumberFormat="0" applyFont="0" applyAlignment="0" applyProtection="0"/>
    <xf numFmtId="0" fontId="21" fillId="3" borderId="8" applyNumberFormat="0" applyAlignment="0" applyProtection="0"/>
    <xf numFmtId="0" fontId="28"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263">
    <xf numFmtId="0" fontId="0" fillId="0" borderId="0" xfId="0"/>
    <xf numFmtId="0" fontId="5" fillId="0" borderId="0" xfId="0" applyFont="1" applyAlignment="1">
      <alignment vertical="top" wrapText="1"/>
    </xf>
    <xf numFmtId="14" fontId="0" fillId="0" borderId="0" xfId="0" applyNumberFormat="1"/>
    <xf numFmtId="0" fontId="7" fillId="0" borderId="10" xfId="0" applyFont="1" applyBorder="1" applyAlignment="1">
      <alignment vertical="top"/>
    </xf>
    <xf numFmtId="0" fontId="7" fillId="0" borderId="0" xfId="0" applyFont="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5" fillId="0" borderId="0" xfId="0" applyFont="1" applyAlignment="1">
      <alignment vertical="top"/>
    </xf>
    <xf numFmtId="0" fontId="7" fillId="0" borderId="14" xfId="0" applyFont="1" applyBorder="1" applyAlignment="1">
      <alignment vertical="top"/>
    </xf>
    <xf numFmtId="0" fontId="9" fillId="19" borderId="0" xfId="0" applyFont="1" applyFill="1"/>
    <xf numFmtId="0" fontId="7" fillId="19" borderId="0" xfId="0" applyFont="1" applyFill="1"/>
    <xf numFmtId="0" fontId="0" fillId="19" borderId="14" xfId="0" applyFill="1" applyBorder="1"/>
    <xf numFmtId="0" fontId="7" fillId="19" borderId="12" xfId="0" applyFont="1" applyFill="1" applyBorder="1"/>
    <xf numFmtId="0" fontId="7" fillId="20" borderId="10" xfId="0" applyFont="1" applyFill="1" applyBorder="1" applyAlignment="1">
      <alignment vertical="top"/>
    </xf>
    <xf numFmtId="0" fontId="0" fillId="20" borderId="0" xfId="0" applyFill="1" applyAlignment="1">
      <alignment vertical="top"/>
    </xf>
    <xf numFmtId="0" fontId="0" fillId="20" borderId="14" xfId="0" applyFill="1" applyBorder="1" applyAlignment="1">
      <alignment vertical="top"/>
    </xf>
    <xf numFmtId="0" fontId="0" fillId="20" borderId="12" xfId="0" applyFill="1" applyBorder="1" applyAlignment="1">
      <alignment vertical="top"/>
    </xf>
    <xf numFmtId="0" fontId="7" fillId="0" borderId="0" xfId="0" applyFont="1"/>
    <xf numFmtId="0" fontId="33" fillId="0" borderId="0" xfId="0" applyFont="1"/>
    <xf numFmtId="0" fontId="3" fillId="22" borderId="14" xfId="0" applyFont="1" applyFill="1" applyBorder="1" applyAlignment="1">
      <alignment vertical="top"/>
    </xf>
    <xf numFmtId="0" fontId="3" fillId="22" borderId="12" xfId="0" applyFont="1" applyFill="1" applyBorder="1" applyAlignment="1">
      <alignment vertical="top"/>
    </xf>
    <xf numFmtId="0" fontId="3" fillId="22" borderId="13" xfId="0" applyFont="1" applyFill="1" applyBorder="1" applyAlignment="1">
      <alignment vertical="top"/>
    </xf>
    <xf numFmtId="0" fontId="3" fillId="22" borderId="10" xfId="0" applyFont="1" applyFill="1" applyBorder="1" applyAlignment="1">
      <alignment vertical="top"/>
    </xf>
    <xf numFmtId="0" fontId="3" fillId="22" borderId="0" xfId="0" applyFont="1" applyFill="1" applyAlignment="1">
      <alignment vertical="top"/>
    </xf>
    <xf numFmtId="0" fontId="3" fillId="22" borderId="11" xfId="0" applyFont="1" applyFill="1" applyBorder="1" applyAlignment="1">
      <alignment vertical="top"/>
    </xf>
    <xf numFmtId="0" fontId="6" fillId="20" borderId="0" xfId="0" applyFont="1" applyFill="1"/>
    <xf numFmtId="0" fontId="4" fillId="19" borderId="10" xfId="0" applyFont="1" applyFill="1" applyBorder="1"/>
    <xf numFmtId="0" fontId="32" fillId="19" borderId="10" xfId="0" applyFont="1" applyFill="1" applyBorder="1"/>
    <xf numFmtId="0" fontId="32" fillId="0" borderId="14" xfId="0" applyFont="1" applyBorder="1" applyAlignment="1">
      <alignment vertical="top"/>
    </xf>
    <xf numFmtId="0" fontId="34" fillId="22" borderId="14" xfId="0" applyFont="1" applyFill="1" applyBorder="1" applyAlignment="1">
      <alignment vertical="top"/>
    </xf>
    <xf numFmtId="0" fontId="34" fillId="22" borderId="12" xfId="0" applyFont="1" applyFill="1" applyBorder="1" applyAlignment="1">
      <alignment vertical="top"/>
    </xf>
    <xf numFmtId="0" fontId="34" fillId="22" borderId="13" xfId="0" applyFont="1" applyFill="1" applyBorder="1" applyAlignment="1">
      <alignment vertical="top"/>
    </xf>
    <xf numFmtId="0" fontId="32" fillId="0" borderId="12" xfId="0" applyFont="1" applyBorder="1" applyAlignment="1">
      <alignment vertical="top"/>
    </xf>
    <xf numFmtId="0" fontId="32" fillId="0" borderId="13" xfId="0" applyFont="1" applyBorder="1" applyAlignment="1">
      <alignment vertical="top"/>
    </xf>
    <xf numFmtId="0" fontId="6" fillId="20" borderId="0" xfId="0" applyFont="1" applyFill="1" applyAlignment="1">
      <alignment vertical="center"/>
    </xf>
    <xf numFmtId="0" fontId="9" fillId="19" borderId="15" xfId="0" applyFont="1" applyFill="1" applyBorder="1"/>
    <xf numFmtId="0" fontId="7" fillId="19" borderId="15" xfId="0" applyFont="1" applyFill="1" applyBorder="1"/>
    <xf numFmtId="0" fontId="7" fillId="19" borderId="16" xfId="0" applyFont="1" applyFill="1" applyBorder="1"/>
    <xf numFmtId="0" fontId="0" fillId="20" borderId="15" xfId="0" applyFill="1" applyBorder="1" applyAlignment="1">
      <alignment vertical="top"/>
    </xf>
    <xf numFmtId="0" fontId="0" fillId="20" borderId="16" xfId="0" applyFill="1" applyBorder="1" applyAlignment="1">
      <alignment vertical="top"/>
    </xf>
    <xf numFmtId="0" fontId="0" fillId="0" borderId="15" xfId="0" applyBorder="1"/>
    <xf numFmtId="0" fontId="7" fillId="0" borderId="17" xfId="0" applyFont="1" applyBorder="1" applyAlignment="1">
      <alignment horizontal="left" vertical="top" wrapText="1"/>
    </xf>
    <xf numFmtId="0" fontId="3" fillId="23" borderId="18" xfId="0" applyFont="1" applyFill="1" applyBorder="1"/>
    <xf numFmtId="0" fontId="5" fillId="23" borderId="18" xfId="0" applyFont="1" applyFill="1" applyBorder="1"/>
    <xf numFmtId="0" fontId="0" fillId="23" borderId="18" xfId="0" applyFill="1" applyBorder="1"/>
    <xf numFmtId="0" fontId="8" fillId="21" borderId="19" xfId="0" applyFont="1" applyFill="1" applyBorder="1" applyAlignment="1">
      <alignment horizontal="center" vertical="center" wrapText="1"/>
    </xf>
    <xf numFmtId="0" fontId="8" fillId="21" borderId="20" xfId="0" applyFont="1" applyFill="1" applyBorder="1" applyAlignment="1">
      <alignment horizontal="center" vertical="center" wrapText="1"/>
    </xf>
    <xf numFmtId="0" fontId="8" fillId="21" borderId="21" xfId="0" applyFont="1" applyFill="1" applyBorder="1" applyAlignment="1">
      <alignment horizontal="center" vertical="center" wrapText="1"/>
    </xf>
    <xf numFmtId="0" fontId="5" fillId="23" borderId="18" xfId="0" applyFont="1" applyFill="1" applyBorder="1" applyAlignment="1">
      <alignment vertical="top"/>
    </xf>
    <xf numFmtId="0" fontId="5" fillId="0" borderId="17" xfId="0" applyFont="1" applyBorder="1" applyAlignment="1">
      <alignment horizontal="center" vertical="center"/>
    </xf>
    <xf numFmtId="0" fontId="3" fillId="0" borderId="0" xfId="0" applyFont="1"/>
    <xf numFmtId="0" fontId="0" fillId="0" borderId="18" xfId="0" applyBorder="1"/>
    <xf numFmtId="0" fontId="8" fillId="21" borderId="22" xfId="0" applyFont="1" applyFill="1" applyBorder="1" applyAlignment="1">
      <alignment horizontal="center" vertical="center"/>
    </xf>
    <xf numFmtId="0" fontId="8" fillId="23"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3" xfId="0" applyBorder="1"/>
    <xf numFmtId="0" fontId="0" fillId="0" borderId="24" xfId="0" applyBorder="1"/>
    <xf numFmtId="0" fontId="5" fillId="0" borderId="24" xfId="0" applyFont="1" applyBorder="1" applyAlignment="1">
      <alignment vertical="top" wrapText="1"/>
    </xf>
    <xf numFmtId="0" fontId="0" fillId="0" borderId="25" xfId="0" applyBorder="1"/>
    <xf numFmtId="0" fontId="3" fillId="22" borderId="18" xfId="0" applyFont="1" applyFill="1" applyBorder="1" applyAlignment="1">
      <alignment vertical="top"/>
    </xf>
    <xf numFmtId="0" fontId="3" fillId="22" borderId="15" xfId="0" applyFont="1" applyFill="1" applyBorder="1" applyAlignment="1">
      <alignment vertical="top"/>
    </xf>
    <xf numFmtId="0" fontId="3" fillId="22" borderId="23" xfId="0" applyFont="1" applyFill="1" applyBorder="1" applyAlignment="1">
      <alignment vertical="top"/>
    </xf>
    <xf numFmtId="0" fontId="3" fillId="22" borderId="24" xfId="0" applyFont="1" applyFill="1" applyBorder="1" applyAlignment="1">
      <alignment vertical="top"/>
    </xf>
    <xf numFmtId="0" fontId="3" fillId="22" borderId="25" xfId="0" applyFont="1" applyFill="1" applyBorder="1" applyAlignment="1">
      <alignment vertical="top"/>
    </xf>
    <xf numFmtId="0" fontId="3" fillId="21" borderId="17" xfId="0" applyFont="1" applyFill="1" applyBorder="1" applyAlignment="1" applyProtection="1">
      <alignment vertical="top" wrapText="1"/>
      <protection locked="0"/>
    </xf>
    <xf numFmtId="0" fontId="0" fillId="0" borderId="0" xfId="0" applyProtection="1">
      <protection locked="0"/>
    </xf>
    <xf numFmtId="0" fontId="31" fillId="0" borderId="17" xfId="37" applyBorder="1" applyAlignment="1">
      <alignment horizontal="center" vertical="top"/>
    </xf>
    <xf numFmtId="0" fontId="7" fillId="0" borderId="0" xfId="0" applyFont="1" applyProtection="1">
      <protection locked="0"/>
    </xf>
    <xf numFmtId="14" fontId="0" fillId="0" borderId="17" xfId="0" applyNumberFormat="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9" fontId="10" fillId="0" borderId="17" xfId="0" applyNumberFormat="1" applyFont="1" applyBorder="1" applyAlignment="1">
      <alignment horizontal="center" vertical="center"/>
    </xf>
    <xf numFmtId="0" fontId="7" fillId="0" borderId="17" xfId="0" applyFont="1" applyBorder="1" applyAlignment="1" applyProtection="1">
      <alignment horizontal="left" vertical="top" wrapText="1"/>
      <protection locked="0"/>
    </xf>
    <xf numFmtId="0" fontId="1" fillId="23" borderId="0" xfId="0" applyFont="1" applyFill="1"/>
    <xf numFmtId="0" fontId="10" fillId="0" borderId="17" xfId="0" applyFont="1" applyBorder="1" applyAlignment="1">
      <alignment horizontal="center"/>
    </xf>
    <xf numFmtId="0" fontId="35" fillId="23" borderId="0" xfId="0" applyFont="1" applyFill="1"/>
    <xf numFmtId="0" fontId="36" fillId="23" borderId="0" xfId="0" applyFont="1" applyFill="1"/>
    <xf numFmtId="0" fontId="6" fillId="20" borderId="0" xfId="0" applyFont="1" applyFill="1" applyAlignment="1">
      <alignment horizontal="left" vertical="top"/>
    </xf>
    <xf numFmtId="0" fontId="0" fillId="0" borderId="0" xfId="0" applyAlignment="1" applyProtection="1">
      <alignment horizontal="left" vertical="top"/>
      <protection locked="0"/>
    </xf>
    <xf numFmtId="0" fontId="6" fillId="20" borderId="0" xfId="0" applyFont="1" applyFill="1" applyAlignment="1">
      <alignment horizontal="left" vertical="top" wrapText="1"/>
    </xf>
    <xf numFmtId="0" fontId="0" fillId="0" borderId="0" xfId="0" applyAlignment="1">
      <alignment horizontal="left" vertical="top" wrapText="1"/>
    </xf>
    <xf numFmtId="0" fontId="7" fillId="0" borderId="17" xfId="0" applyFont="1" applyBorder="1" applyAlignment="1" applyProtection="1">
      <alignment vertical="top" wrapText="1"/>
      <protection locked="0"/>
    </xf>
    <xf numFmtId="0" fontId="7" fillId="0" borderId="17" xfId="0" applyFont="1" applyBorder="1" applyAlignment="1">
      <alignment horizontal="center" vertical="center" wrapText="1"/>
    </xf>
    <xf numFmtId="0" fontId="7" fillId="0" borderId="17" xfId="40" applyBorder="1" applyAlignment="1">
      <alignment horizontal="left" vertical="top" wrapText="1"/>
    </xf>
    <xf numFmtId="0" fontId="6" fillId="20" borderId="11" xfId="0" applyFont="1" applyFill="1" applyBorder="1" applyAlignment="1">
      <alignment vertical="center"/>
    </xf>
    <xf numFmtId="0" fontId="7" fillId="0" borderId="17" xfId="40" applyBorder="1" applyAlignment="1" applyProtection="1">
      <alignment horizontal="left" vertical="top" wrapText="1"/>
      <protection locked="0"/>
    </xf>
    <xf numFmtId="0" fontId="7" fillId="0" borderId="17" xfId="39" applyFont="1" applyBorder="1" applyAlignment="1">
      <alignment horizontal="left" vertical="top" wrapText="1"/>
    </xf>
    <xf numFmtId="0" fontId="7" fillId="0" borderId="17" xfId="40" applyBorder="1" applyAlignment="1" applyProtection="1">
      <alignment vertical="top" wrapText="1"/>
      <protection locked="0"/>
    </xf>
    <xf numFmtId="0" fontId="7" fillId="23" borderId="0" xfId="38" applyFill="1"/>
    <xf numFmtId="0" fontId="7" fillId="0" borderId="0" xfId="38"/>
    <xf numFmtId="0" fontId="6" fillId="0" borderId="17" xfId="0" applyFont="1" applyBorder="1" applyAlignment="1">
      <alignment horizontal="left" vertical="top" wrapText="1"/>
    </xf>
    <xf numFmtId="0" fontId="0" fillId="0" borderId="0" xfId="0"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36" fillId="0" borderId="0" xfId="0" applyFont="1"/>
    <xf numFmtId="0" fontId="3" fillId="21" borderId="24" xfId="0" applyFont="1" applyFill="1" applyBorder="1"/>
    <xf numFmtId="0" fontId="3" fillId="21" borderId="25" xfId="0" applyFont="1" applyFill="1" applyBorder="1"/>
    <xf numFmtId="0" fontId="5" fillId="21" borderId="23" xfId="0" applyFont="1" applyFill="1" applyBorder="1" applyAlignment="1">
      <alignment vertical="center"/>
    </xf>
    <xf numFmtId="0" fontId="7" fillId="24" borderId="0" xfId="0" applyFont="1" applyFill="1" applyAlignment="1">
      <alignment horizontal="left" vertical="top" wrapText="1"/>
    </xf>
    <xf numFmtId="0" fontId="7" fillId="0" borderId="26" xfId="39" applyFont="1" applyBorder="1" applyAlignment="1">
      <alignment vertical="top" wrapText="1"/>
    </xf>
    <xf numFmtId="0" fontId="7" fillId="23" borderId="17" xfId="39" applyFont="1" applyFill="1" applyBorder="1" applyAlignment="1">
      <alignment vertical="top" wrapText="1"/>
    </xf>
    <xf numFmtId="166" fontId="7" fillId="0" borderId="17" xfId="38" applyNumberFormat="1" applyBorder="1" applyAlignment="1">
      <alignment horizontal="left" vertical="top" wrapText="1"/>
    </xf>
    <xf numFmtId="14" fontId="7" fillId="0" borderId="17" xfId="38" applyNumberFormat="1" applyBorder="1" applyAlignment="1">
      <alignment horizontal="left" vertical="top" wrapText="1"/>
    </xf>
    <xf numFmtId="0" fontId="3" fillId="26" borderId="17" xfId="0" applyFont="1" applyFill="1" applyBorder="1" applyAlignment="1">
      <alignment horizontal="left" vertical="top" wrapText="1"/>
    </xf>
    <xf numFmtId="0" fontId="3" fillId="26" borderId="17" xfId="0" applyFont="1" applyFill="1" applyBorder="1" applyAlignment="1" applyProtection="1">
      <alignment horizontal="left" vertical="top" wrapText="1"/>
      <protection locked="0"/>
    </xf>
    <xf numFmtId="0" fontId="38" fillId="0" borderId="17" xfId="0" applyFont="1" applyBorder="1" applyAlignment="1">
      <alignment horizontal="left" vertical="top" wrapText="1"/>
    </xf>
    <xf numFmtId="0" fontId="0" fillId="27" borderId="0" xfId="0" applyFill="1" applyAlignment="1">
      <alignment horizontal="left" vertical="top" wrapText="1"/>
    </xf>
    <xf numFmtId="0" fontId="0" fillId="0" borderId="0" xfId="0" applyAlignment="1">
      <alignment vertical="top" wrapText="1"/>
    </xf>
    <xf numFmtId="0" fontId="38"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vertical="top" wrapText="1"/>
    </xf>
    <xf numFmtId="0" fontId="3" fillId="25" borderId="17" xfId="43" applyFont="1" applyFill="1" applyBorder="1" applyAlignment="1" applyProtection="1">
      <alignment horizontal="left" vertical="top" wrapText="1"/>
    </xf>
    <xf numFmtId="0" fontId="3" fillId="25" borderId="17" xfId="37" applyFont="1" applyFill="1" applyBorder="1" applyAlignment="1">
      <alignment horizontal="left" vertical="top" wrapText="1"/>
    </xf>
    <xf numFmtId="0" fontId="30" fillId="0" borderId="17" xfId="0" applyFont="1" applyBorder="1" applyAlignment="1">
      <alignment horizontal="left" vertical="top" wrapText="1"/>
    </xf>
    <xf numFmtId="0" fontId="39" fillId="0" borderId="17" xfId="0" applyFont="1" applyBorder="1" applyAlignment="1">
      <alignment horizontal="left" vertical="top" wrapText="1"/>
    </xf>
    <xf numFmtId="0" fontId="37" fillId="0" borderId="17" xfId="0" applyFont="1" applyBorder="1" applyAlignment="1">
      <alignment horizontal="left" vertical="top" wrapText="1"/>
    </xf>
    <xf numFmtId="0" fontId="7" fillId="0" borderId="17" xfId="0" applyFont="1" applyBorder="1" applyAlignment="1">
      <alignment vertical="top" wrapText="1"/>
    </xf>
    <xf numFmtId="0" fontId="40" fillId="0" borderId="17" xfId="0" applyFont="1" applyBorder="1" applyAlignment="1">
      <alignment horizontal="left" vertical="top" wrapText="1"/>
    </xf>
    <xf numFmtId="49" fontId="40" fillId="0" borderId="17" xfId="0" applyNumberFormat="1" applyFont="1" applyBorder="1" applyAlignment="1">
      <alignment horizontal="left" vertical="top" wrapText="1"/>
    </xf>
    <xf numFmtId="0" fontId="41" fillId="0" borderId="0" xfId="0" applyFont="1" applyAlignment="1">
      <alignment vertical="center"/>
    </xf>
    <xf numFmtId="14" fontId="0" fillId="0" borderId="17" xfId="0" applyNumberFormat="1" applyBorder="1" applyAlignment="1">
      <alignment horizontal="left" vertical="top" wrapText="1"/>
    </xf>
    <xf numFmtId="0" fontId="0" fillId="0" borderId="17" xfId="0" applyBorder="1" applyAlignment="1">
      <alignment horizontal="left" vertical="top" wrapText="1"/>
    </xf>
    <xf numFmtId="0" fontId="7" fillId="23" borderId="17" xfId="38" applyFill="1" applyBorder="1" applyAlignment="1" applyProtection="1">
      <alignment vertical="top" wrapText="1"/>
      <protection locked="0"/>
    </xf>
    <xf numFmtId="0" fontId="7" fillId="0" borderId="17" xfId="41" applyBorder="1" applyAlignment="1">
      <alignment horizontal="left" vertical="top" wrapText="1"/>
    </xf>
    <xf numFmtId="0" fontId="7" fillId="0" borderId="17" xfId="0" applyFont="1" applyBorder="1" applyAlignment="1">
      <alignment horizontal="left" vertical="top"/>
    </xf>
    <xf numFmtId="0" fontId="37" fillId="0" borderId="17" xfId="0" quotePrefix="1" applyFont="1" applyBorder="1" applyAlignment="1">
      <alignment horizontal="left" vertical="top" wrapText="1"/>
    </xf>
    <xf numFmtId="0" fontId="7" fillId="0" borderId="17" xfId="43" applyFont="1" applyFill="1" applyBorder="1" applyAlignment="1" applyProtection="1">
      <alignment horizontal="left" vertical="top" wrapText="1"/>
    </xf>
    <xf numFmtId="10" fontId="7" fillId="0" borderId="17" xfId="43" applyNumberFormat="1" applyFont="1" applyFill="1" applyBorder="1" applyAlignment="1" applyProtection="1">
      <alignment horizontal="left" vertical="top" wrapText="1"/>
    </xf>
    <xf numFmtId="10" fontId="7" fillId="0" borderId="17" xfId="0" applyNumberFormat="1" applyFont="1" applyBorder="1" applyAlignment="1">
      <alignment horizontal="left" vertical="top" wrapText="1"/>
    </xf>
    <xf numFmtId="0" fontId="43" fillId="0" borderId="17" xfId="0" applyFont="1" applyBorder="1" applyAlignment="1">
      <alignment horizontal="left" vertical="top" wrapText="1"/>
    </xf>
    <xf numFmtId="0" fontId="6" fillId="28" borderId="17" xfId="0" applyFont="1" applyFill="1" applyBorder="1" applyAlignment="1">
      <alignment horizontal="left" vertical="top" wrapText="1"/>
    </xf>
    <xf numFmtId="0" fontId="0" fillId="0" borderId="0" xfId="0" applyFont="1" applyFill="1" applyBorder="1" applyAlignment="1"/>
    <xf numFmtId="14" fontId="0" fillId="0" borderId="0" xfId="0" applyNumberFormat="1" applyFont="1" applyFill="1" applyBorder="1" applyAlignment="1"/>
    <xf numFmtId="0" fontId="45" fillId="30" borderId="22" xfId="0" applyFont="1" applyFill="1" applyBorder="1" applyAlignment="1">
      <alignment wrapText="1"/>
    </xf>
    <xf numFmtId="0" fontId="45" fillId="30" borderId="25" xfId="0" applyFont="1" applyFill="1" applyBorder="1" applyAlignment="1">
      <alignment wrapText="1"/>
    </xf>
    <xf numFmtId="0" fontId="3" fillId="20" borderId="28" xfId="0" applyFont="1" applyFill="1" applyBorder="1"/>
    <xf numFmtId="0" fontId="4" fillId="19" borderId="30" xfId="0" applyFont="1" applyFill="1" applyBorder="1"/>
    <xf numFmtId="0" fontId="7" fillId="19" borderId="31" xfId="0" applyFont="1" applyFill="1" applyBorder="1"/>
    <xf numFmtId="0" fontId="7" fillId="19" borderId="32" xfId="0" applyFont="1" applyFill="1" applyBorder="1"/>
    <xf numFmtId="0" fontId="3" fillId="20" borderId="30" xfId="0" applyFont="1" applyFill="1" applyBorder="1" applyAlignment="1">
      <alignment vertical="center"/>
    </xf>
    <xf numFmtId="0" fontId="3" fillId="20" borderId="31" xfId="0" applyFont="1" applyFill="1" applyBorder="1" applyAlignment="1">
      <alignment vertical="center"/>
    </xf>
    <xf numFmtId="0" fontId="3" fillId="20" borderId="32" xfId="0" applyFont="1" applyFill="1" applyBorder="1" applyAlignment="1">
      <alignment vertical="center"/>
    </xf>
    <xf numFmtId="0" fontId="3" fillId="18" borderId="33" xfId="0" applyFont="1" applyFill="1" applyBorder="1" applyAlignment="1">
      <alignment vertical="center"/>
    </xf>
    <xf numFmtId="0" fontId="3" fillId="18" borderId="34" xfId="0" applyFont="1" applyFill="1" applyBorder="1" applyAlignment="1">
      <alignment vertical="center"/>
    </xf>
    <xf numFmtId="0" fontId="3" fillId="18" borderId="35" xfId="0" applyFont="1" applyFill="1" applyBorder="1" applyAlignment="1">
      <alignment vertical="center"/>
    </xf>
    <xf numFmtId="0" fontId="3" fillId="23" borderId="33" xfId="0" applyFont="1" applyFill="1" applyBorder="1" applyAlignment="1">
      <alignment horizontal="left" vertical="center"/>
    </xf>
    <xf numFmtId="0" fontId="3" fillId="23" borderId="36" xfId="0" applyFont="1" applyFill="1" applyBorder="1" applyAlignment="1">
      <alignment vertical="center"/>
    </xf>
    <xf numFmtId="0" fontId="7" fillId="0" borderId="37" xfId="0" applyFont="1" applyBorder="1" applyAlignment="1" applyProtection="1">
      <alignment horizontal="left" vertical="top" wrapText="1"/>
      <protection locked="0"/>
    </xf>
    <xf numFmtId="14" fontId="7" fillId="0" borderId="37" xfId="0" quotePrefix="1" applyNumberFormat="1" applyFont="1" applyBorder="1" applyAlignment="1" applyProtection="1">
      <alignment horizontal="left" vertical="top" wrapText="1"/>
      <protection locked="0"/>
    </xf>
    <xf numFmtId="164" fontId="7" fillId="0" borderId="37" xfId="0" applyNumberFormat="1" applyFont="1" applyBorder="1" applyAlignment="1" applyProtection="1">
      <alignment horizontal="left" vertical="top" wrapText="1"/>
      <protection locked="0"/>
    </xf>
    <xf numFmtId="0" fontId="3" fillId="0" borderId="33" xfId="0" applyFont="1" applyBorder="1" applyAlignment="1">
      <alignment horizontal="left" vertical="center"/>
    </xf>
    <xf numFmtId="0" fontId="0" fillId="21" borderId="33" xfId="0" applyFill="1" applyBorder="1" applyAlignment="1">
      <alignment vertical="center"/>
    </xf>
    <xf numFmtId="0" fontId="0" fillId="21" borderId="34" xfId="0" applyFill="1" applyBorder="1" applyAlignment="1">
      <alignment vertical="center"/>
    </xf>
    <xf numFmtId="0" fontId="0" fillId="21" borderId="35" xfId="0" applyFill="1" applyBorder="1" applyAlignment="1">
      <alignment vertical="center"/>
    </xf>
    <xf numFmtId="0" fontId="3" fillId="0" borderId="33" xfId="0" applyFont="1" applyBorder="1" applyAlignment="1">
      <alignment vertical="center"/>
    </xf>
    <xf numFmtId="0" fontId="32" fillId="0" borderId="35" xfId="0" applyFont="1" applyBorder="1" applyAlignment="1">
      <alignment vertical="center" wrapText="1"/>
    </xf>
    <xf numFmtId="0" fontId="32" fillId="0" borderId="35" xfId="0" applyFont="1" applyBorder="1" applyAlignment="1" applyProtection="1">
      <alignment horizontal="left" vertical="top" wrapText="1"/>
      <protection locked="0"/>
    </xf>
    <xf numFmtId="165" fontId="32" fillId="0" borderId="35" xfId="0" applyNumberFormat="1" applyFont="1" applyBorder="1" applyAlignment="1">
      <alignment vertical="center" wrapText="1"/>
    </xf>
    <xf numFmtId="165" fontId="32" fillId="0" borderId="35" xfId="0" applyNumberFormat="1" applyFont="1" applyBorder="1" applyAlignment="1" applyProtection="1">
      <alignment horizontal="left" vertical="top" wrapText="1"/>
      <protection locked="0"/>
    </xf>
    <xf numFmtId="0" fontId="0" fillId="21" borderId="35" xfId="0" applyFill="1" applyBorder="1" applyAlignment="1">
      <alignment horizontal="left" vertical="center"/>
    </xf>
    <xf numFmtId="0" fontId="3" fillId="18" borderId="33" xfId="0" applyFont="1" applyFill="1" applyBorder="1"/>
    <xf numFmtId="0" fontId="3" fillId="18" borderId="34" xfId="0" applyFont="1" applyFill="1" applyBorder="1"/>
    <xf numFmtId="0" fontId="3" fillId="18" borderId="36" xfId="0" applyFont="1" applyFill="1" applyBorder="1"/>
    <xf numFmtId="0" fontId="3" fillId="0" borderId="30" xfId="0" applyFont="1" applyBorder="1" applyAlignment="1">
      <alignment vertical="center"/>
    </xf>
    <xf numFmtId="0" fontId="3" fillId="0" borderId="31" xfId="0" applyFont="1" applyBorder="1" applyAlignment="1">
      <alignment vertical="center"/>
    </xf>
    <xf numFmtId="0" fontId="3" fillId="0" borderId="38" xfId="0" applyFont="1" applyBorder="1" applyAlignment="1">
      <alignment vertical="center"/>
    </xf>
    <xf numFmtId="0" fontId="0" fillId="0" borderId="39" xfId="0" applyBorder="1"/>
    <xf numFmtId="0" fontId="0" fillId="0" borderId="40" xfId="0" applyBorder="1"/>
    <xf numFmtId="0" fontId="0" fillId="0" borderId="41" xfId="0" applyBorder="1"/>
    <xf numFmtId="0" fontId="3" fillId="21" borderId="39" xfId="0" applyFont="1" applyFill="1" applyBorder="1"/>
    <xf numFmtId="0" fontId="3" fillId="21" borderId="40" xfId="0" applyFont="1" applyFill="1" applyBorder="1"/>
    <xf numFmtId="0" fontId="3" fillId="21" borderId="41" xfId="0" applyFont="1" applyFill="1" applyBorder="1"/>
    <xf numFmtId="0" fontId="0" fillId="24" borderId="42" xfId="0" applyFill="1" applyBorder="1"/>
    <xf numFmtId="0" fontId="3" fillId="20" borderId="42" xfId="0" applyFont="1" applyFill="1" applyBorder="1"/>
    <xf numFmtId="0" fontId="0" fillId="24" borderId="29" xfId="0" applyFill="1" applyBorder="1"/>
    <xf numFmtId="0" fontId="3" fillId="20" borderId="43" xfId="0" applyFont="1" applyFill="1" applyBorder="1"/>
    <xf numFmtId="0" fontId="3" fillId="20" borderId="44" xfId="0" applyFont="1" applyFill="1" applyBorder="1"/>
    <xf numFmtId="0" fontId="3" fillId="20" borderId="45" xfId="0" applyFont="1" applyFill="1" applyBorder="1"/>
    <xf numFmtId="0" fontId="7" fillId="21" borderId="46" xfId="0" applyFont="1" applyFill="1" applyBorder="1" applyAlignment="1">
      <alignment vertical="center"/>
    </xf>
    <xf numFmtId="0" fontId="0" fillId="21" borderId="36" xfId="0" applyFill="1" applyBorder="1" applyAlignment="1">
      <alignment vertical="center"/>
    </xf>
    <xf numFmtId="0" fontId="8" fillId="21" borderId="47" xfId="0" applyFont="1" applyFill="1" applyBorder="1" applyAlignment="1">
      <alignment horizontal="center" vertical="center"/>
    </xf>
    <xf numFmtId="0" fontId="8" fillId="21" borderId="37" xfId="0" applyFont="1" applyFill="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3" fillId="20" borderId="29" xfId="0" applyFont="1" applyFill="1" applyBorder="1"/>
    <xf numFmtId="0" fontId="7" fillId="23" borderId="28" xfId="0" applyFont="1" applyFill="1" applyBorder="1"/>
    <xf numFmtId="0" fontId="7" fillId="0" borderId="42" xfId="0" applyFont="1" applyBorder="1"/>
    <xf numFmtId="0" fontId="3" fillId="21" borderId="33" xfId="0" applyFont="1" applyFill="1" applyBorder="1" applyAlignment="1">
      <alignment vertical="center"/>
    </xf>
    <xf numFmtId="0" fontId="3" fillId="21" borderId="34" xfId="0" applyFont="1" applyFill="1" applyBorder="1" applyAlignment="1">
      <alignment vertical="center"/>
    </xf>
    <xf numFmtId="0" fontId="3" fillId="21" borderId="36" xfId="0" applyFont="1" applyFill="1" applyBorder="1" applyAlignment="1">
      <alignment vertical="center"/>
    </xf>
    <xf numFmtId="0" fontId="3" fillId="22" borderId="30" xfId="0" applyFont="1" applyFill="1" applyBorder="1" applyAlignment="1">
      <alignment vertical="top"/>
    </xf>
    <xf numFmtId="0" fontId="3" fillId="22" borderId="31" xfId="0" applyFont="1" applyFill="1" applyBorder="1" applyAlignment="1">
      <alignment vertical="top"/>
    </xf>
    <xf numFmtId="0" fontId="3" fillId="22" borderId="38" xfId="0" applyFont="1" applyFill="1" applyBorder="1" applyAlignment="1">
      <alignment vertical="top"/>
    </xf>
    <xf numFmtId="0" fontId="7" fillId="0" borderId="30" xfId="0" applyFont="1" applyBorder="1" applyAlignment="1">
      <alignment vertical="top"/>
    </xf>
    <xf numFmtId="0" fontId="7" fillId="0" borderId="31" xfId="0" applyFont="1" applyBorder="1" applyAlignment="1">
      <alignment vertical="top"/>
    </xf>
    <xf numFmtId="0" fontId="7" fillId="0" borderId="38" xfId="0" applyFont="1" applyBorder="1" applyAlignment="1">
      <alignment vertical="top"/>
    </xf>
    <xf numFmtId="0" fontId="3" fillId="22" borderId="33" xfId="0" applyFont="1" applyFill="1" applyBorder="1" applyAlignment="1">
      <alignment vertical="top"/>
    </xf>
    <xf numFmtId="0" fontId="3" fillId="22" borderId="34" xfId="0" applyFont="1" applyFill="1" applyBorder="1" applyAlignment="1">
      <alignment vertical="top"/>
    </xf>
    <xf numFmtId="0" fontId="3" fillId="22" borderId="36" xfId="0" applyFont="1" applyFill="1" applyBorder="1" applyAlignment="1">
      <alignment vertical="top"/>
    </xf>
    <xf numFmtId="0" fontId="7" fillId="0" borderId="33" xfId="0" applyFont="1" applyBorder="1" applyAlignment="1">
      <alignment vertical="top"/>
    </xf>
    <xf numFmtId="0" fontId="7" fillId="0" borderId="34" xfId="0" applyFont="1" applyBorder="1" applyAlignment="1">
      <alignment vertical="top"/>
    </xf>
    <xf numFmtId="0" fontId="7" fillId="0" borderId="36" xfId="0" applyFont="1" applyBorder="1" applyAlignment="1">
      <alignment vertical="top"/>
    </xf>
    <xf numFmtId="0" fontId="34" fillId="22" borderId="30" xfId="0" applyFont="1" applyFill="1" applyBorder="1" applyAlignment="1">
      <alignment vertical="top"/>
    </xf>
    <xf numFmtId="0" fontId="34" fillId="22" borderId="31" xfId="0" applyFont="1" applyFill="1" applyBorder="1" applyAlignment="1">
      <alignment vertical="top"/>
    </xf>
    <xf numFmtId="0" fontId="34" fillId="22" borderId="38" xfId="0" applyFont="1" applyFill="1" applyBorder="1" applyAlignment="1">
      <alignment vertical="top"/>
    </xf>
    <xf numFmtId="0" fontId="32" fillId="0" borderId="30" xfId="0" applyFont="1" applyBorder="1" applyAlignment="1">
      <alignment vertical="top"/>
    </xf>
    <xf numFmtId="0" fontId="32" fillId="0" borderId="31" xfId="0" applyFont="1" applyBorder="1" applyAlignment="1">
      <alignment vertical="top"/>
    </xf>
    <xf numFmtId="0" fontId="32" fillId="0" borderId="38" xfId="0" applyFont="1" applyBorder="1" applyAlignment="1">
      <alignment vertical="top"/>
    </xf>
    <xf numFmtId="0" fontId="34" fillId="22" borderId="39" xfId="0" applyFont="1" applyFill="1" applyBorder="1" applyAlignment="1">
      <alignment vertical="top"/>
    </xf>
    <xf numFmtId="0" fontId="3" fillId="22" borderId="40" xfId="0" applyFont="1" applyFill="1" applyBorder="1" applyAlignment="1">
      <alignment vertical="top"/>
    </xf>
    <xf numFmtId="0" fontId="3" fillId="22" borderId="41" xfId="0" applyFont="1" applyFill="1" applyBorder="1" applyAlignment="1">
      <alignment vertical="top"/>
    </xf>
    <xf numFmtId="0" fontId="3" fillId="18" borderId="29" xfId="0" applyFont="1" applyFill="1" applyBorder="1" applyProtection="1">
      <protection locked="0"/>
    </xf>
    <xf numFmtId="0" fontId="3" fillId="18" borderId="34" xfId="0" applyFont="1" applyFill="1" applyBorder="1" applyAlignment="1" applyProtection="1">
      <alignment horizontal="left" vertical="top"/>
      <protection locked="0"/>
    </xf>
    <xf numFmtId="0" fontId="3" fillId="18" borderId="34" xfId="0" applyFont="1" applyFill="1" applyBorder="1" applyAlignment="1" applyProtection="1">
      <alignment horizontal="left" vertical="top" wrapText="1"/>
      <protection locked="0"/>
    </xf>
    <xf numFmtId="0" fontId="3" fillId="21" borderId="52" xfId="0" applyFont="1" applyFill="1" applyBorder="1" applyAlignment="1">
      <alignment vertical="top" wrapText="1"/>
    </xf>
    <xf numFmtId="0" fontId="3" fillId="21" borderId="41" xfId="0" applyFont="1" applyFill="1" applyBorder="1" applyAlignment="1" applyProtection="1">
      <alignment vertical="top" wrapText="1"/>
      <protection locked="0"/>
    </xf>
    <xf numFmtId="0" fontId="3" fillId="21" borderId="53" xfId="0" applyFont="1" applyFill="1" applyBorder="1" applyAlignment="1" applyProtection="1">
      <alignment horizontal="left" vertical="top" wrapText="1"/>
      <protection locked="0"/>
    </xf>
    <xf numFmtId="0" fontId="7" fillId="0" borderId="47" xfId="41" applyBorder="1" applyAlignment="1" applyProtection="1">
      <alignment vertical="top" wrapText="1"/>
      <protection locked="0"/>
    </xf>
    <xf numFmtId="0" fontId="7" fillId="0" borderId="47" xfId="0" applyFont="1" applyBorder="1" applyAlignment="1" applyProtection="1">
      <alignment horizontal="left" vertical="top" wrapText="1"/>
      <protection locked="0"/>
    </xf>
    <xf numFmtId="0" fontId="7" fillId="0" borderId="54" xfId="0" applyFont="1" applyBorder="1" applyAlignment="1" applyProtection="1">
      <alignment horizontal="left" vertical="top" wrapText="1"/>
      <protection locked="0"/>
    </xf>
    <xf numFmtId="0" fontId="37" fillId="0" borderId="47" xfId="0" applyFont="1" applyBorder="1" applyAlignment="1">
      <alignment vertical="top" wrapText="1"/>
    </xf>
    <xf numFmtId="0" fontId="32" fillId="0" borderId="47" xfId="0" applyFont="1" applyBorder="1" applyAlignment="1">
      <alignment vertical="top" wrapText="1"/>
    </xf>
    <xf numFmtId="0" fontId="3" fillId="18" borderId="34" xfId="0" applyFont="1" applyFill="1" applyBorder="1" applyAlignment="1">
      <alignment horizontal="left" vertical="top" wrapText="1"/>
    </xf>
    <xf numFmtId="0" fontId="3" fillId="21" borderId="40" xfId="0" applyFont="1" applyFill="1" applyBorder="1" applyAlignment="1" applyProtection="1">
      <alignment horizontal="left" vertical="top" wrapText="1"/>
      <protection locked="0"/>
    </xf>
    <xf numFmtId="0" fontId="7" fillId="0" borderId="29" xfId="39" applyFont="1" applyBorder="1" applyAlignment="1">
      <alignment horizontal="left" vertical="top" wrapText="1"/>
    </xf>
    <xf numFmtId="0" fontId="7" fillId="0" borderId="28" xfId="39" applyFont="1" applyBorder="1" applyAlignment="1">
      <alignment horizontal="left" vertical="top" wrapText="1"/>
    </xf>
    <xf numFmtId="0" fontId="7" fillId="0" borderId="28" xfId="0" applyFont="1" applyBorder="1" applyAlignment="1">
      <alignment horizontal="left" vertical="top" wrapText="1"/>
    </xf>
    <xf numFmtId="0" fontId="3" fillId="21" borderId="47" xfId="0" applyFont="1" applyFill="1" applyBorder="1" applyAlignment="1">
      <alignment horizontal="left" vertical="center" wrapText="1"/>
    </xf>
    <xf numFmtId="166" fontId="0" fillId="0" borderId="47" xfId="0" applyNumberFormat="1" applyBorder="1" applyAlignment="1">
      <alignment horizontal="left" vertical="top"/>
    </xf>
    <xf numFmtId="14" fontId="0" fillId="0" borderId="33" xfId="0" applyNumberFormat="1" applyBorder="1" applyAlignment="1">
      <alignment horizontal="left" vertical="top"/>
    </xf>
    <xf numFmtId="0" fontId="0" fillId="0" borderId="47" xfId="0" applyBorder="1" applyAlignment="1">
      <alignment horizontal="left" vertical="top"/>
    </xf>
    <xf numFmtId="0" fontId="7" fillId="0" borderId="47" xfId="0" applyFont="1" applyBorder="1" applyAlignment="1">
      <alignment horizontal="left" vertical="top"/>
    </xf>
    <xf numFmtId="0" fontId="7" fillId="0" borderId="47" xfId="0" applyFont="1" applyBorder="1" applyAlignment="1">
      <alignment horizontal="left" vertical="top" wrapText="1"/>
    </xf>
    <xf numFmtId="14" fontId="32" fillId="0" borderId="33" xfId="0" applyNumberFormat="1" applyFont="1" applyBorder="1" applyAlignment="1">
      <alignment horizontal="left" vertical="top"/>
    </xf>
    <xf numFmtId="14" fontId="0" fillId="0" borderId="30" xfId="0" applyNumberFormat="1" applyBorder="1" applyAlignment="1">
      <alignment horizontal="left" vertical="top"/>
    </xf>
    <xf numFmtId="166" fontId="0" fillId="0" borderId="33" xfId="0" applyNumberFormat="1" applyBorder="1" applyAlignment="1">
      <alignment horizontal="left" vertical="top"/>
    </xf>
    <xf numFmtId="14" fontId="0" fillId="0" borderId="47" xfId="0" applyNumberFormat="1" applyBorder="1" applyAlignment="1">
      <alignment horizontal="left" vertical="top"/>
    </xf>
    <xf numFmtId="14" fontId="7" fillId="0" borderId="33" xfId="0" applyNumberFormat="1" applyFont="1" applyBorder="1" applyAlignment="1">
      <alignment horizontal="left" vertical="top"/>
    </xf>
    <xf numFmtId="0" fontId="6" fillId="28" borderId="55" xfId="0" applyFont="1" applyFill="1" applyBorder="1" applyAlignment="1">
      <alignment horizontal="left" vertical="top" wrapText="1"/>
    </xf>
    <xf numFmtId="14" fontId="7" fillId="0" borderId="33" xfId="0" applyNumberFormat="1" applyFont="1" applyBorder="1" applyAlignment="1">
      <alignment horizontal="left" vertical="top" wrapText="1"/>
    </xf>
    <xf numFmtId="0" fontId="44" fillId="29" borderId="55" xfId="0" applyFont="1" applyFill="1" applyBorder="1" applyAlignment="1">
      <alignment wrapText="1"/>
    </xf>
    <xf numFmtId="0" fontId="44" fillId="29" borderId="56" xfId="0" applyFont="1" applyFill="1" applyBorder="1" applyAlignment="1">
      <alignment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41" xfId="0" applyFont="1" applyBorder="1" applyAlignment="1">
      <alignment horizontal="left" vertical="top" wrapText="1"/>
    </xf>
    <xf numFmtId="0" fontId="7" fillId="0" borderId="18"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32" fillId="0" borderId="30" xfId="0" applyFont="1" applyBorder="1" applyAlignment="1">
      <alignment vertical="top" wrapText="1"/>
    </xf>
    <xf numFmtId="0" fontId="32" fillId="0" borderId="31" xfId="0" applyFont="1" applyBorder="1" applyAlignment="1">
      <alignment vertical="top" wrapText="1"/>
    </xf>
    <xf numFmtId="0" fontId="32" fillId="0" borderId="38" xfId="0" applyFont="1" applyBorder="1" applyAlignment="1">
      <alignment vertical="top" wrapText="1"/>
    </xf>
    <xf numFmtId="0" fontId="32" fillId="0" borderId="10" xfId="0" applyFont="1" applyBorder="1" applyAlignment="1">
      <alignment vertical="top" wrapText="1"/>
    </xf>
    <xf numFmtId="0" fontId="32" fillId="0" borderId="0" xfId="0" applyFont="1" applyAlignment="1">
      <alignment vertical="top" wrapText="1"/>
    </xf>
    <xf numFmtId="0" fontId="32" fillId="0" borderId="11" xfId="0" applyFont="1" applyBorder="1" applyAlignment="1">
      <alignment vertical="top" wrapText="1"/>
    </xf>
    <xf numFmtId="0" fontId="32" fillId="0" borderId="14" xfId="0" applyFont="1" applyBorder="1" applyAlignment="1">
      <alignment vertical="top" wrapText="1"/>
    </xf>
    <xf numFmtId="0" fontId="32" fillId="0" borderId="12" xfId="0" applyFont="1" applyBorder="1" applyAlignment="1">
      <alignment vertical="top" wrapText="1"/>
    </xf>
    <xf numFmtId="0" fontId="32" fillId="0" borderId="13" xfId="0" applyFont="1" applyBorder="1" applyAlignment="1">
      <alignment vertical="top"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257" xfId="39" xr:uid="{00000000-0005-0000-0000-000027000000}"/>
    <cellStyle name="Normal 3" xfId="40" xr:uid="{00000000-0005-0000-0000-000028000000}"/>
    <cellStyle name="Normal 4" xfId="41" xr:uid="{00000000-0005-0000-0000-000029000000}"/>
    <cellStyle name="Normal 5" xfId="42" xr:uid="{00000000-0005-0000-0000-00002A000000}"/>
    <cellStyle name="Normal 5 2" xfId="43" xr:uid="{00000000-0005-0000-0000-00002B000000}"/>
    <cellStyle name="Normal 6 2" xfId="44" xr:uid="{00000000-0005-0000-0000-00002C000000}"/>
    <cellStyle name="Note 2" xfId="45" xr:uid="{00000000-0005-0000-0000-00002D000000}"/>
    <cellStyle name="Output 2" xfId="46" xr:uid="{00000000-0005-0000-0000-00002E000000}"/>
    <cellStyle name="Title 2" xfId="47" xr:uid="{00000000-0005-0000-0000-00002F000000}"/>
    <cellStyle name="Total 2" xfId="48" xr:uid="{00000000-0005-0000-0000-000030000000}"/>
    <cellStyle name="Warning Text 2" xfId="49" xr:uid="{00000000-0005-0000-0000-000031000000}"/>
  </cellStyles>
  <dxfs count="124">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rgb="FF800000"/>
      </font>
      <fill>
        <patternFill>
          <bgColor rgb="FFFFFF99"/>
        </patternFill>
      </fill>
    </dxf>
    <dxf>
      <font>
        <color auto="1"/>
      </font>
      <fill>
        <patternFill>
          <bgColor rgb="FFFF0000"/>
        </patternFill>
      </fill>
    </dxf>
    <dxf>
      <font>
        <color theme="0"/>
      </font>
      <fill>
        <patternFill>
          <bgColor rgb="FF008000"/>
        </patternFill>
      </fill>
    </dxf>
    <dxf>
      <font>
        <color rgb="FF800000"/>
      </font>
      <fill>
        <patternFill>
          <bgColor rgb="FFFFFF99"/>
        </patternFill>
      </fill>
    </dxf>
    <dxf>
      <font>
        <color auto="1"/>
      </font>
      <fill>
        <patternFill>
          <bgColor rgb="FFFF0000"/>
        </patternFill>
      </fill>
    </dxf>
    <dxf>
      <font>
        <color theme="0"/>
      </font>
      <fill>
        <patternFill>
          <fgColor rgb="FF00B050"/>
          <bgColor rgb="FF008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80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3809</xdr:colOff>
      <xdr:row>1</xdr:row>
      <xdr:rowOff>907</xdr:rowOff>
    </xdr:from>
    <xdr:to>
      <xdr:col>3</xdr:col>
      <xdr:colOff>3809</xdr:colOff>
      <xdr:row>7</xdr:row>
      <xdr:rowOff>2743</xdr:rowOff>
    </xdr:to>
    <xdr:pic>
      <xdr:nvPicPr>
        <xdr:cNvPr id="1058" name="Picture 1" descr="The official logo of the IRS" title="IRS Logo">
          <a:extLst>
            <a:ext uri="{FF2B5EF4-FFF2-40B4-BE49-F238E27FC236}">
              <a16:creationId xmlns:a16="http://schemas.microsoft.com/office/drawing/2014/main" id="{244C1252-CA96-4509-ADC0-B3DF14E010FF}"/>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3175</xdr:colOff>
      <xdr:row>0</xdr:row>
      <xdr:rowOff>58737</xdr:rowOff>
    </xdr:from>
    <xdr:to>
      <xdr:col>3</xdr:col>
      <xdr:colOff>3175</xdr:colOff>
      <xdr:row>7</xdr:row>
      <xdr:rowOff>2707</xdr:rowOff>
    </xdr:to>
    <xdr:pic>
      <xdr:nvPicPr>
        <xdr:cNvPr id="3" name="Picture 2" descr="The official logo of the IRS" title="IRS Logo">
          <a:extLst>
            <a:ext uri="{FF2B5EF4-FFF2-40B4-BE49-F238E27FC236}">
              <a16:creationId xmlns:a16="http://schemas.microsoft.com/office/drawing/2014/main" id="{A8F17BC6-7238-4AE9-9134-9E16AC3641EF}"/>
            </a:ext>
          </a:extLst>
        </xdr:cNvPr>
        <xdr:cNvPicPr/>
      </xdr:nvPicPr>
      <xdr:blipFill>
        <a:blip xmlns:r="http://schemas.openxmlformats.org/officeDocument/2006/relationships" r:embed="rId1"/>
        <a:srcRect/>
        <a:stretch>
          <a:fillRect/>
        </a:stretch>
      </xdr:blipFill>
      <xdr:spPr bwMode="auto">
        <a:xfrm>
          <a:off x="6917531" y="23812"/>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C17" sqref="C17"/>
    </sheetView>
  </sheetViews>
  <sheetFormatPr defaultColWidth="9.1796875" defaultRowHeight="12.5" x14ac:dyDescent="0.25"/>
  <cols>
    <col min="2" max="2" width="9.54296875" customWidth="1"/>
    <col min="3" max="3" width="107.81640625" customWidth="1"/>
  </cols>
  <sheetData>
    <row r="1" spans="1:3" ht="15.5" x14ac:dyDescent="0.35">
      <c r="A1" s="137" t="s">
        <v>0</v>
      </c>
      <c r="B1" s="138"/>
      <c r="C1" s="139"/>
    </row>
    <row r="2" spans="1:3" ht="15.5" x14ac:dyDescent="0.35">
      <c r="A2" s="27" t="s">
        <v>1</v>
      </c>
      <c r="B2" s="10"/>
      <c r="C2" s="36"/>
    </row>
    <row r="3" spans="1:3" x14ac:dyDescent="0.25">
      <c r="A3" s="28"/>
      <c r="B3" s="11"/>
      <c r="C3" s="37"/>
    </row>
    <row r="4" spans="1:3" x14ac:dyDescent="0.25">
      <c r="A4" s="28" t="s">
        <v>2</v>
      </c>
      <c r="B4" s="11"/>
      <c r="C4" s="37"/>
    </row>
    <row r="5" spans="1:3" x14ac:dyDescent="0.25">
      <c r="A5" s="28" t="s">
        <v>3</v>
      </c>
      <c r="B5" s="11"/>
      <c r="C5" s="37"/>
    </row>
    <row r="6" spans="1:3" x14ac:dyDescent="0.25">
      <c r="A6" s="28" t="s">
        <v>4</v>
      </c>
      <c r="B6" s="11"/>
      <c r="C6" s="37"/>
    </row>
    <row r="7" spans="1:3" x14ac:dyDescent="0.25">
      <c r="A7" s="12"/>
      <c r="B7" s="13"/>
      <c r="C7" s="38"/>
    </row>
    <row r="8" spans="1:3" ht="18" customHeight="1" x14ac:dyDescent="0.25">
      <c r="A8" s="140" t="s">
        <v>5</v>
      </c>
      <c r="B8" s="141"/>
      <c r="C8" s="142"/>
    </row>
    <row r="9" spans="1:3" ht="12.75" customHeight="1" x14ac:dyDescent="0.25">
      <c r="A9" s="14" t="s">
        <v>6</v>
      </c>
      <c r="B9" s="15"/>
      <c r="C9" s="39"/>
    </row>
    <row r="10" spans="1:3" x14ac:dyDescent="0.25">
      <c r="A10" s="14" t="s">
        <v>7</v>
      </c>
      <c r="B10" s="15"/>
      <c r="C10" s="39"/>
    </row>
    <row r="11" spans="1:3" x14ac:dyDescent="0.25">
      <c r="A11" s="14" t="s">
        <v>8</v>
      </c>
      <c r="B11" s="15"/>
      <c r="C11" s="39"/>
    </row>
    <row r="12" spans="1:3" x14ac:dyDescent="0.25">
      <c r="A12" s="14" t="s">
        <v>9</v>
      </c>
      <c r="B12" s="15"/>
      <c r="C12" s="39"/>
    </row>
    <row r="13" spans="1:3" x14ac:dyDescent="0.25">
      <c r="A13" s="14" t="s">
        <v>10</v>
      </c>
      <c r="B13" s="15"/>
      <c r="C13" s="39"/>
    </row>
    <row r="14" spans="1:3" x14ac:dyDescent="0.25">
      <c r="A14" s="16"/>
      <c r="B14" s="17"/>
      <c r="C14" s="40"/>
    </row>
    <row r="15" spans="1:3" x14ac:dyDescent="0.25">
      <c r="C15" s="41"/>
    </row>
    <row r="16" spans="1:3" ht="13" x14ac:dyDescent="0.25">
      <c r="A16" s="143" t="s">
        <v>11</v>
      </c>
      <c r="B16" s="144"/>
      <c r="C16" s="145"/>
    </row>
    <row r="17" spans="1:3" ht="13" x14ac:dyDescent="0.25">
      <c r="A17" s="146" t="s">
        <v>12</v>
      </c>
      <c r="B17" s="147"/>
      <c r="C17" s="148"/>
    </row>
    <row r="18" spans="1:3" ht="13" x14ac:dyDescent="0.25">
      <c r="A18" s="146" t="s">
        <v>13</v>
      </c>
      <c r="B18" s="147"/>
      <c r="C18" s="148"/>
    </row>
    <row r="19" spans="1:3" ht="13" x14ac:dyDescent="0.25">
      <c r="A19" s="146" t="s">
        <v>14</v>
      </c>
      <c r="B19" s="147"/>
      <c r="C19" s="148"/>
    </row>
    <row r="20" spans="1:3" ht="13" x14ac:dyDescent="0.25">
      <c r="A20" s="146" t="s">
        <v>15</v>
      </c>
      <c r="B20" s="147"/>
      <c r="C20" s="149"/>
    </row>
    <row r="21" spans="1:3" ht="13" x14ac:dyDescent="0.25">
      <c r="A21" s="146" t="s">
        <v>16</v>
      </c>
      <c r="B21" s="147"/>
      <c r="C21" s="150"/>
    </row>
    <row r="22" spans="1:3" ht="13" x14ac:dyDescent="0.25">
      <c r="A22" s="146" t="s">
        <v>17</v>
      </c>
      <c r="B22" s="147"/>
      <c r="C22" s="148"/>
    </row>
    <row r="23" spans="1:3" ht="13" x14ac:dyDescent="0.25">
      <c r="A23" s="146" t="s">
        <v>18</v>
      </c>
      <c r="B23" s="147"/>
      <c r="C23" s="148"/>
    </row>
    <row r="24" spans="1:3" ht="13" x14ac:dyDescent="0.25">
      <c r="A24" s="146" t="s">
        <v>19</v>
      </c>
      <c r="B24" s="147"/>
      <c r="C24" s="148"/>
    </row>
    <row r="25" spans="1:3" ht="13" x14ac:dyDescent="0.25">
      <c r="A25" s="146" t="s">
        <v>20</v>
      </c>
      <c r="B25" s="147"/>
      <c r="C25" s="148"/>
    </row>
    <row r="26" spans="1:3" ht="13" x14ac:dyDescent="0.25">
      <c r="A26" s="151" t="s">
        <v>21</v>
      </c>
      <c r="B26" s="147"/>
      <c r="C26" s="148"/>
    </row>
    <row r="27" spans="1:3" ht="13" x14ac:dyDescent="0.25">
      <c r="A27" s="151" t="s">
        <v>22</v>
      </c>
      <c r="B27" s="147"/>
      <c r="C27" s="148"/>
    </row>
    <row r="28" spans="1:3" x14ac:dyDescent="0.25">
      <c r="C28" s="41"/>
    </row>
    <row r="29" spans="1:3" ht="13" x14ac:dyDescent="0.25">
      <c r="A29" s="143" t="s">
        <v>23</v>
      </c>
      <c r="B29" s="144"/>
      <c r="C29" s="145"/>
    </row>
    <row r="30" spans="1:3" x14ac:dyDescent="0.25">
      <c r="A30" s="152"/>
      <c r="B30" s="153"/>
      <c r="C30" s="154"/>
    </row>
    <row r="31" spans="1:3" ht="13" x14ac:dyDescent="0.25">
      <c r="A31" s="155" t="s">
        <v>24</v>
      </c>
      <c r="B31" s="156"/>
      <c r="C31" s="157"/>
    </row>
    <row r="32" spans="1:3" ht="13" x14ac:dyDescent="0.25">
      <c r="A32" s="155" t="s">
        <v>25</v>
      </c>
      <c r="B32" s="156"/>
      <c r="C32" s="157"/>
    </row>
    <row r="33" spans="1:3" ht="12.75" customHeight="1" x14ac:dyDescent="0.25">
      <c r="A33" s="155" t="s">
        <v>26</v>
      </c>
      <c r="B33" s="156"/>
      <c r="C33" s="157"/>
    </row>
    <row r="34" spans="1:3" ht="12.75" customHeight="1" x14ac:dyDescent="0.25">
      <c r="A34" s="155" t="s">
        <v>27</v>
      </c>
      <c r="B34" s="158"/>
      <c r="C34" s="159"/>
    </row>
    <row r="35" spans="1:3" ht="13" x14ac:dyDescent="0.25">
      <c r="A35" s="155" t="s">
        <v>28</v>
      </c>
      <c r="B35" s="156"/>
      <c r="C35" s="157"/>
    </row>
    <row r="36" spans="1:3" x14ac:dyDescent="0.25">
      <c r="A36" s="152"/>
      <c r="B36" s="153"/>
      <c r="C36" s="160"/>
    </row>
    <row r="37" spans="1:3" ht="13" x14ac:dyDescent="0.25">
      <c r="A37" s="155" t="s">
        <v>24</v>
      </c>
      <c r="B37" s="156"/>
      <c r="C37" s="157"/>
    </row>
    <row r="38" spans="1:3" ht="13" x14ac:dyDescent="0.25">
      <c r="A38" s="155" t="s">
        <v>25</v>
      </c>
      <c r="B38" s="156"/>
      <c r="C38" s="157"/>
    </row>
    <row r="39" spans="1:3" ht="13" x14ac:dyDescent="0.25">
      <c r="A39" s="155" t="s">
        <v>26</v>
      </c>
      <c r="B39" s="156"/>
      <c r="C39" s="157"/>
    </row>
    <row r="40" spans="1:3" ht="13" x14ac:dyDescent="0.25">
      <c r="A40" s="155" t="s">
        <v>27</v>
      </c>
      <c r="B40" s="158"/>
      <c r="C40" s="159"/>
    </row>
    <row r="41" spans="1:3" ht="13" x14ac:dyDescent="0.25">
      <c r="A41" s="155" t="s">
        <v>28</v>
      </c>
      <c r="B41" s="156"/>
      <c r="C41" s="157"/>
    </row>
    <row r="43" spans="1:3" x14ac:dyDescent="0.25">
      <c r="A43" s="18" t="s">
        <v>29</v>
      </c>
    </row>
    <row r="44" spans="1:3" x14ac:dyDescent="0.25">
      <c r="A44" s="18" t="s">
        <v>30</v>
      </c>
    </row>
    <row r="45" spans="1:3" x14ac:dyDescent="0.25">
      <c r="A45" s="18" t="s">
        <v>31</v>
      </c>
    </row>
    <row r="47" spans="1:3" ht="12.75" hidden="1" customHeight="1" x14ac:dyDescent="0.35">
      <c r="A47" s="75" t="s">
        <v>32</v>
      </c>
    </row>
    <row r="48" spans="1:3" ht="12.75" hidden="1" customHeight="1" x14ac:dyDescent="0.35">
      <c r="A48" s="75" t="s">
        <v>33</v>
      </c>
    </row>
    <row r="49" spans="1:1" ht="12.75" hidden="1" customHeight="1" x14ac:dyDescent="0.35">
      <c r="A49" s="75" t="s">
        <v>34</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5"/>
  <sheetViews>
    <sheetView showGridLines="0" zoomScale="80" zoomScaleNormal="80" workbookViewId="0">
      <selection activeCell="O13" sqref="O13"/>
    </sheetView>
  </sheetViews>
  <sheetFormatPr defaultRowHeight="12.5" x14ac:dyDescent="0.25"/>
  <cols>
    <col min="1" max="1" width="8.81640625" customWidth="1"/>
    <col min="2" max="2" width="11.453125" customWidth="1"/>
    <col min="3" max="3" width="10.54296875" bestFit="1" customWidth="1"/>
    <col min="4" max="4" width="12.453125" customWidth="1"/>
    <col min="5" max="5" width="11.54296875" customWidth="1"/>
    <col min="6" max="6" width="13.1796875" customWidth="1"/>
    <col min="7" max="7" width="10.54296875" customWidth="1"/>
    <col min="8" max="9" width="9.1796875" hidden="1" customWidth="1"/>
    <col min="10" max="10" width="9.1796875" customWidth="1"/>
    <col min="13" max="13" width="9.1796875" customWidth="1"/>
    <col min="16" max="16" width="11" customWidth="1"/>
  </cols>
  <sheetData>
    <row r="1" spans="1:16" ht="13" x14ac:dyDescent="0.3">
      <c r="A1" s="161" t="s">
        <v>35</v>
      </c>
      <c r="B1" s="162"/>
      <c r="C1" s="162"/>
      <c r="D1" s="162"/>
      <c r="E1" s="162"/>
      <c r="F1" s="162"/>
      <c r="G1" s="162"/>
      <c r="H1" s="162"/>
      <c r="I1" s="162"/>
      <c r="J1" s="162"/>
      <c r="K1" s="162"/>
      <c r="L1" s="162"/>
      <c r="M1" s="162"/>
      <c r="N1" s="162"/>
      <c r="O1" s="162"/>
      <c r="P1" s="163"/>
    </row>
    <row r="2" spans="1:16" ht="18" customHeight="1" x14ac:dyDescent="0.25">
      <c r="A2" s="164" t="s">
        <v>36</v>
      </c>
      <c r="B2" s="165"/>
      <c r="C2" s="165"/>
      <c r="D2" s="165"/>
      <c r="E2" s="165"/>
      <c r="F2" s="165"/>
      <c r="G2" s="165"/>
      <c r="H2" s="165"/>
      <c r="I2" s="165"/>
      <c r="J2" s="165"/>
      <c r="K2" s="165"/>
      <c r="L2" s="165"/>
      <c r="M2" s="165"/>
      <c r="N2" s="165"/>
      <c r="O2" s="165"/>
      <c r="P2" s="166"/>
    </row>
    <row r="3" spans="1:16" ht="12.75" customHeight="1" x14ac:dyDescent="0.25">
      <c r="A3" s="3" t="s">
        <v>37</v>
      </c>
      <c r="B3" s="4"/>
      <c r="C3" s="4"/>
      <c r="D3" s="4"/>
      <c r="E3" s="4"/>
      <c r="F3" s="4"/>
      <c r="G3" s="4"/>
      <c r="H3" s="4"/>
      <c r="I3" s="4"/>
      <c r="J3" s="4"/>
      <c r="K3" s="4"/>
      <c r="L3" s="4"/>
      <c r="M3" s="4"/>
      <c r="N3" s="4"/>
      <c r="O3" s="4"/>
      <c r="P3" s="5"/>
    </row>
    <row r="4" spans="1:16" x14ac:dyDescent="0.25">
      <c r="A4" s="3"/>
      <c r="B4" s="4"/>
      <c r="C4" s="4"/>
      <c r="D4" s="4"/>
      <c r="E4" s="4"/>
      <c r="F4" s="4"/>
      <c r="G4" s="4"/>
      <c r="H4" s="4"/>
      <c r="I4" s="4"/>
      <c r="J4" s="4"/>
      <c r="K4" s="4"/>
      <c r="L4" s="4"/>
      <c r="M4" s="4"/>
      <c r="N4" s="4"/>
      <c r="O4" s="4"/>
      <c r="P4" s="5"/>
    </row>
    <row r="5" spans="1:16" x14ac:dyDescent="0.25">
      <c r="A5" s="3" t="s">
        <v>38</v>
      </c>
      <c r="B5" s="4"/>
      <c r="C5" s="4"/>
      <c r="D5" s="4"/>
      <c r="E5" s="4"/>
      <c r="F5" s="4"/>
      <c r="G5" s="4"/>
      <c r="H5" s="4"/>
      <c r="I5" s="4"/>
      <c r="J5" s="4"/>
      <c r="K5" s="4"/>
      <c r="L5" s="4"/>
      <c r="M5" s="4"/>
      <c r="N5" s="4"/>
      <c r="O5" s="4"/>
      <c r="P5" s="5"/>
    </row>
    <row r="6" spans="1:16" x14ac:dyDescent="0.25">
      <c r="A6" s="3" t="s">
        <v>39</v>
      </c>
      <c r="B6" s="4"/>
      <c r="C6" s="4"/>
      <c r="D6" s="4"/>
      <c r="E6" s="4"/>
      <c r="F6" s="4"/>
      <c r="G6" s="4"/>
      <c r="H6" s="4"/>
      <c r="I6" s="4"/>
      <c r="J6" s="4"/>
      <c r="K6" s="4"/>
      <c r="L6" s="4"/>
      <c r="M6" s="4"/>
      <c r="N6" s="4"/>
      <c r="O6" s="4"/>
      <c r="P6" s="5"/>
    </row>
    <row r="7" spans="1:16" x14ac:dyDescent="0.25">
      <c r="A7" s="9"/>
      <c r="B7" s="6"/>
      <c r="C7" s="6"/>
      <c r="D7" s="6"/>
      <c r="E7" s="6"/>
      <c r="F7" s="6"/>
      <c r="G7" s="6"/>
      <c r="H7" s="6"/>
      <c r="I7" s="6"/>
      <c r="J7" s="6"/>
      <c r="K7" s="6"/>
      <c r="L7" s="6"/>
      <c r="M7" s="6"/>
      <c r="N7" s="6"/>
      <c r="O7" s="6"/>
      <c r="P7" s="7"/>
    </row>
    <row r="8" spans="1:16" x14ac:dyDescent="0.25">
      <c r="A8" s="167"/>
      <c r="B8" s="168"/>
      <c r="C8" s="168"/>
      <c r="D8" s="168"/>
      <c r="E8" s="168"/>
      <c r="F8" s="168"/>
      <c r="G8" s="168"/>
      <c r="H8" s="168"/>
      <c r="I8" s="168"/>
      <c r="J8" s="168"/>
      <c r="K8" s="168"/>
      <c r="L8" s="168"/>
      <c r="M8" s="168"/>
      <c r="N8" s="168"/>
      <c r="O8" s="168"/>
      <c r="P8" s="169"/>
    </row>
    <row r="9" spans="1:16" ht="13" x14ac:dyDescent="0.3">
      <c r="A9" s="43"/>
      <c r="B9" s="170" t="s">
        <v>40</v>
      </c>
      <c r="C9" s="171"/>
      <c r="D9" s="171"/>
      <c r="E9" s="171"/>
      <c r="F9" s="171"/>
      <c r="G9" s="172"/>
      <c r="P9" s="41"/>
    </row>
    <row r="10" spans="1:16" ht="13" x14ac:dyDescent="0.3">
      <c r="A10" s="43"/>
      <c r="B10" s="98" t="s">
        <v>41</v>
      </c>
      <c r="C10" s="96"/>
      <c r="D10" s="96"/>
      <c r="E10" s="96"/>
      <c r="F10" s="96"/>
      <c r="G10" s="97"/>
      <c r="P10" s="41"/>
    </row>
    <row r="11" spans="1:16" ht="12.75" customHeight="1" x14ac:dyDescent="0.3">
      <c r="A11" s="44" t="s">
        <v>42</v>
      </c>
      <c r="B11" s="136" t="s">
        <v>43</v>
      </c>
      <c r="C11" s="173"/>
      <c r="D11" s="174"/>
      <c r="E11" s="174"/>
      <c r="F11" s="174"/>
      <c r="G11" s="175"/>
      <c r="K11" s="176" t="s">
        <v>44</v>
      </c>
      <c r="L11" s="177"/>
      <c r="M11" s="177"/>
      <c r="N11" s="177"/>
      <c r="O11" s="178"/>
      <c r="P11" s="41"/>
    </row>
    <row r="12" spans="1:16" ht="36" x14ac:dyDescent="0.25">
      <c r="A12" s="45"/>
      <c r="B12" s="46" t="s">
        <v>45</v>
      </c>
      <c r="C12" s="47" t="s">
        <v>46</v>
      </c>
      <c r="D12" s="47" t="s">
        <v>47</v>
      </c>
      <c r="E12" s="47" t="s">
        <v>48</v>
      </c>
      <c r="F12" s="47" t="s">
        <v>49</v>
      </c>
      <c r="G12" s="48" t="s">
        <v>50</v>
      </c>
      <c r="K12" s="179" t="s">
        <v>51</v>
      </c>
      <c r="L12" s="180"/>
      <c r="M12" s="181" t="s">
        <v>52</v>
      </c>
      <c r="N12" s="181" t="s">
        <v>53</v>
      </c>
      <c r="O12" s="182" t="s">
        <v>54</v>
      </c>
      <c r="P12" s="41"/>
    </row>
    <row r="13" spans="1:16" ht="12.75" customHeight="1" x14ac:dyDescent="0.3">
      <c r="A13" s="49"/>
      <c r="B13" s="71">
        <f>COUNTIF('Gen Test Cases'!J3:J14,"Pass")+COUNTIF(Tomcat9!J3:J41,"Pass")</f>
        <v>0</v>
      </c>
      <c r="C13" s="72">
        <f>COUNTIF('Gen Test Cases'!J3:J14,"Fail")+COUNTIF(Tomcat9!J3:J41,"Fail")</f>
        <v>0</v>
      </c>
      <c r="D13" s="76">
        <f>COUNTIF('Gen Test Cases'!J3:J14,"Info")+COUNTIF(Tomcat9!J3:J41,"Info")</f>
        <v>0</v>
      </c>
      <c r="E13" s="71">
        <f>COUNTIF('Gen Test Cases'!J3:J14,"N/A")+COUNTIF(Tomcat9!J3:J41,"N/A")</f>
        <v>0</v>
      </c>
      <c r="F13" s="71">
        <f>B13+C13</f>
        <v>0</v>
      </c>
      <c r="G13" s="73">
        <f>D25/100</f>
        <v>0</v>
      </c>
      <c r="K13" s="183" t="s">
        <v>55</v>
      </c>
      <c r="L13" s="184"/>
      <c r="M13" s="185">
        <f>COUNTA('Gen Test Cases'!J3:J14)+COUNTA(Tomcat9!J3:J41)</f>
        <v>0</v>
      </c>
      <c r="N13" s="185">
        <f>O13-M13</f>
        <v>51</v>
      </c>
      <c r="O13" s="186">
        <f>COUNTA('Gen Test Cases'!A3:A14)+COUNTA(Tomcat9!A3:A41)</f>
        <v>51</v>
      </c>
      <c r="P13" s="41"/>
    </row>
    <row r="14" spans="1:16" ht="13" x14ac:dyDescent="0.3">
      <c r="A14" s="49"/>
      <c r="B14" s="51"/>
      <c r="K14" s="8"/>
      <c r="L14" s="8"/>
      <c r="M14" s="8"/>
      <c r="N14" s="8"/>
      <c r="O14" s="8"/>
      <c r="P14" s="41"/>
    </row>
    <row r="15" spans="1:16" ht="13" x14ac:dyDescent="0.3">
      <c r="A15" s="49"/>
      <c r="B15" s="136" t="s">
        <v>56</v>
      </c>
      <c r="C15" s="174"/>
      <c r="D15" s="174"/>
      <c r="E15" s="174"/>
      <c r="F15" s="174"/>
      <c r="G15" s="187"/>
      <c r="K15" s="8"/>
      <c r="L15" s="8"/>
      <c r="M15" s="8"/>
      <c r="N15" s="8"/>
      <c r="O15" s="8"/>
      <c r="P15" s="41"/>
    </row>
    <row r="16" spans="1:16" ht="13" x14ac:dyDescent="0.25">
      <c r="A16" s="52"/>
      <c r="B16" s="53" t="s">
        <v>57</v>
      </c>
      <c r="C16" s="53" t="s">
        <v>58</v>
      </c>
      <c r="D16" s="53" t="s">
        <v>59</v>
      </c>
      <c r="E16" s="53" t="s">
        <v>60</v>
      </c>
      <c r="F16" s="53" t="s">
        <v>48</v>
      </c>
      <c r="G16" s="53" t="s">
        <v>61</v>
      </c>
      <c r="H16" s="54" t="s">
        <v>62</v>
      </c>
      <c r="I16" s="54" t="s">
        <v>63</v>
      </c>
      <c r="K16" s="1"/>
      <c r="L16" s="1"/>
      <c r="M16" s="1"/>
      <c r="N16" s="1"/>
      <c r="O16" s="1"/>
      <c r="P16" s="41"/>
    </row>
    <row r="17" spans="1:16" ht="13" x14ac:dyDescent="0.3">
      <c r="A17" s="52"/>
      <c r="B17" s="55">
        <v>8</v>
      </c>
      <c r="C17" s="56">
        <f>COUNTIF('Gen Test Cases'!AA:AA,Results!$B17)+COUNTIF(Tomcat9!AA:AA,Results!$B17)</f>
        <v>0</v>
      </c>
      <c r="D17" s="50">
        <f>COUNTIFS('Gen Test Cases'!AA:AA,Results!$B17,'Gen Test Cases'!J:J,Results!$D$16)+COUNTIFS(Tomcat9!AA:AA,Results!$B17,Tomcat9!J:J,Results!$D$16)</f>
        <v>0</v>
      </c>
      <c r="E17" s="50">
        <f>COUNTIFS('Gen Test Cases'!AA:AA,Results!$B17,'Gen Test Cases'!J:J,Results!$E$16)+COUNTIFS(Tomcat9!AA:AA,Results!$B17,Tomcat9!J:J,Results!$E$16)</f>
        <v>0</v>
      </c>
      <c r="F17" s="50">
        <f>COUNTIFS('Gen Test Cases'!AA:AA,Results!$B17,'Gen Test Cases'!J:J,Results!$F$16)+COUNTIFS(Tomcat9!AA:AA,Results!$B17,Tomcat9!J:J,Results!$F$16)</f>
        <v>0</v>
      </c>
      <c r="G17" s="84">
        <v>1500</v>
      </c>
      <c r="H17">
        <f>(C17-F17)*(G17)</f>
        <v>0</v>
      </c>
      <c r="I17">
        <f t="shared" ref="I17:I24" si="0">D17*G17</f>
        <v>0</v>
      </c>
      <c r="J17" s="77">
        <f>D13+N13</f>
        <v>51</v>
      </c>
      <c r="K17" s="78" t="str">
        <f>"WARNING: THERE IS AT LEAST ONE TEST CASE WITH"</f>
        <v>WARNING: THERE IS AT LEAST ONE TEST CASE WITH</v>
      </c>
      <c r="P17" s="41"/>
    </row>
    <row r="18" spans="1:16" ht="13" x14ac:dyDescent="0.3">
      <c r="A18" s="52"/>
      <c r="B18" s="55">
        <v>7</v>
      </c>
      <c r="C18" s="56">
        <f>COUNTIF('Gen Test Cases'!AA:AA,Results!$B18)+COUNTIF(Tomcat9!AA:AA,Results!$B18)</f>
        <v>0</v>
      </c>
      <c r="D18" s="50">
        <f>COUNTIFS('Gen Test Cases'!AA:AA,Results!$B18,'Gen Test Cases'!J:J,Results!$D$16)+COUNTIFS(Tomcat9!AA:AA,Results!$B18,Tomcat9!J:J,Results!$D$16)</f>
        <v>0</v>
      </c>
      <c r="E18" s="50">
        <f>COUNTIFS('Gen Test Cases'!AA:AA,Results!$B18,'Gen Test Cases'!J:J,Results!$E$16)+COUNTIFS(Tomcat9!AA:AA,Results!$B18,Tomcat9!J:J,Results!$E$16)</f>
        <v>0</v>
      </c>
      <c r="F18" s="50">
        <f>COUNTIFS('Gen Test Cases'!AA:AA,Results!$B18,'Gen Test Cases'!J:J,Results!$F$16)+COUNTIFS(Tomcat9!AA:AA,Results!$B18,Tomcat9!J:J,Results!$F$16)</f>
        <v>0</v>
      </c>
      <c r="G18" s="84">
        <v>750</v>
      </c>
      <c r="H18">
        <f t="shared" ref="H18:H24" si="1">(C18-F18)*(G18)</f>
        <v>0</v>
      </c>
      <c r="I18">
        <f t="shared" si="0"/>
        <v>0</v>
      </c>
      <c r="K18" s="78" t="str">
        <f>"AN 'INFO' OR BLANK STATUS (SEE ABOVE)"</f>
        <v>AN 'INFO' OR BLANK STATUS (SEE ABOVE)</v>
      </c>
      <c r="P18" s="41"/>
    </row>
    <row r="19" spans="1:16" ht="13" x14ac:dyDescent="0.3">
      <c r="A19" s="52"/>
      <c r="B19" s="55">
        <v>6</v>
      </c>
      <c r="C19" s="56">
        <f>COUNTIF('Gen Test Cases'!AA:AA,Results!$B19)+COUNTIF(Tomcat9!AA:AA,Results!$B19)</f>
        <v>6</v>
      </c>
      <c r="D19" s="50">
        <f>COUNTIFS('Gen Test Cases'!AA:AA,Results!$B19,'Gen Test Cases'!J:J,Results!$D$16)+COUNTIFS(Tomcat9!AA:AA,Results!$B19,Tomcat9!J:J,Results!$D$16)</f>
        <v>0</v>
      </c>
      <c r="E19" s="50">
        <f>COUNTIFS('Gen Test Cases'!AA:AA,Results!$B19,'Gen Test Cases'!J:J,Results!$E$16)+COUNTIFS(Tomcat9!AA:AA,Results!$B19,Tomcat9!J:J,Results!$E$16)</f>
        <v>0</v>
      </c>
      <c r="F19" s="50">
        <f>COUNTIFS('Gen Test Cases'!AA:AA,Results!$B19,'Gen Test Cases'!J:J,Results!$F$16)+COUNTIFS(Tomcat9!AA:AA,Results!$B19,Tomcat9!J:J,Results!$F$16)</f>
        <v>0</v>
      </c>
      <c r="G19" s="84">
        <v>100</v>
      </c>
      <c r="H19">
        <f t="shared" si="1"/>
        <v>600</v>
      </c>
      <c r="I19">
        <f t="shared" si="0"/>
        <v>0</v>
      </c>
      <c r="J19" s="77">
        <f>SUMPRODUCT(--ISERROR('Gen Test Cases'!AA33:AA310))</f>
        <v>0</v>
      </c>
      <c r="K19" s="78"/>
      <c r="P19" s="41"/>
    </row>
    <row r="20" spans="1:16" ht="13" x14ac:dyDescent="0.3">
      <c r="A20" s="52"/>
      <c r="B20" s="55">
        <v>5</v>
      </c>
      <c r="C20" s="56">
        <f>COUNTIF('Gen Test Cases'!AA:AA,Results!$B20)+COUNTIF(Tomcat9!AA:AA,Results!$B20)</f>
        <v>31</v>
      </c>
      <c r="D20" s="50">
        <f>COUNTIFS('Gen Test Cases'!AA:AA,Results!$B20,'Gen Test Cases'!J:J,Results!$D$16)+COUNTIFS(Tomcat9!AA:AA,Results!$B20,Tomcat9!J:J,Results!$D$16)</f>
        <v>0</v>
      </c>
      <c r="E20" s="50">
        <f>COUNTIFS('Gen Test Cases'!AA:AA,Results!$B20,'Gen Test Cases'!J:J,Results!$E$16)+COUNTIFS(Tomcat9!AA:AA,Results!$B20,Tomcat9!J:J,Results!$E$16)</f>
        <v>0</v>
      </c>
      <c r="F20" s="50">
        <f>COUNTIFS('Gen Test Cases'!AA:AA,Results!$B20,'Gen Test Cases'!J:J,Results!$F$16)+COUNTIFS(Tomcat9!AA:AA,Results!$B20,Tomcat9!J:J,Results!$F$16)</f>
        <v>0</v>
      </c>
      <c r="G20" s="84">
        <v>50</v>
      </c>
      <c r="H20">
        <f t="shared" si="1"/>
        <v>1550</v>
      </c>
      <c r="I20">
        <f t="shared" si="0"/>
        <v>0</v>
      </c>
      <c r="J20" s="77">
        <f>SUMPRODUCT(--ISERROR('Gen Test Cases'!AA23:AA303))+SUMPRODUCT(--ISERROR(#REF!))</f>
        <v>1</v>
      </c>
      <c r="K20" s="78" t="str">
        <f>"WARNING: THERE IS AT LEAST ONE TEST CASE WITH "</f>
        <v xml:space="preserve">WARNING: THERE IS AT LEAST ONE TEST CASE WITH </v>
      </c>
      <c r="P20" s="41"/>
    </row>
    <row r="21" spans="1:16" ht="13" x14ac:dyDescent="0.3">
      <c r="A21" s="52"/>
      <c r="B21" s="55">
        <v>4</v>
      </c>
      <c r="C21" s="56">
        <f>COUNTIF('Gen Test Cases'!AA:AA,Results!$B21)+COUNTIF(Tomcat9!AA:AA,Results!$B21)</f>
        <v>7</v>
      </c>
      <c r="D21" s="50">
        <f>COUNTIFS('Gen Test Cases'!AA:AA,Results!$B21,'Gen Test Cases'!J:J,Results!$D$16)+COUNTIFS(Tomcat9!AA:AA,Results!$B21,Tomcat9!J:J,Results!$D$16)</f>
        <v>0</v>
      </c>
      <c r="E21" s="50">
        <f>COUNTIFS('Gen Test Cases'!AA:AA,Results!$B21,'Gen Test Cases'!J:J,Results!$E$16)+COUNTIFS(Tomcat9!AA:AA,Results!$B21,Tomcat9!J:J,Results!$E$16)</f>
        <v>0</v>
      </c>
      <c r="F21" s="50">
        <f>COUNTIFS('Gen Test Cases'!AA:AA,Results!$B21,'Gen Test Cases'!J:J,Results!$F$16)+COUNTIFS(Tomcat9!AA:AA,Results!$B21,Tomcat9!J:J,Results!$F$16)</f>
        <v>0</v>
      </c>
      <c r="G21" s="84">
        <v>10</v>
      </c>
      <c r="H21">
        <f t="shared" si="1"/>
        <v>70</v>
      </c>
      <c r="I21">
        <f t="shared" si="0"/>
        <v>0</v>
      </c>
      <c r="K21" s="95" t="str">
        <f>"MULTIPLE OR INVALID ISSUE CODES (SEE TEST CASES TAB)"</f>
        <v>MULTIPLE OR INVALID ISSUE CODES (SEE TEST CASES TAB)</v>
      </c>
      <c r="P21" s="41"/>
    </row>
    <row r="22" spans="1:16" ht="13" x14ac:dyDescent="0.25">
      <c r="A22" s="52"/>
      <c r="B22" s="55">
        <v>3</v>
      </c>
      <c r="C22" s="56">
        <f>COUNTIF('Gen Test Cases'!AA:AA,Results!$B22)+COUNTIF(Tomcat9!AA:AA,Results!$B22)</f>
        <v>0</v>
      </c>
      <c r="D22" s="50">
        <f>COUNTIFS('Gen Test Cases'!AA:AA,Results!$B22,'Gen Test Cases'!J:J,Results!$D$16)+COUNTIFS(Tomcat9!AA:AA,Results!$B22,Tomcat9!J:J,Results!$D$16)</f>
        <v>0</v>
      </c>
      <c r="E22" s="50">
        <f>COUNTIFS('Gen Test Cases'!AA:AA,Results!$B22,'Gen Test Cases'!J:J,Results!$E$16)+COUNTIFS(Tomcat9!AA:AA,Results!$B22,Tomcat9!J:J,Results!$E$16)</f>
        <v>0</v>
      </c>
      <c r="F22" s="50">
        <f>COUNTIFS('Gen Test Cases'!AA:AA,Results!$B22,'Gen Test Cases'!J:J,Results!$F$16)+COUNTIFS(Tomcat9!AA:AA,Results!$B22,Tomcat9!J:J,Results!$F$16)</f>
        <v>0</v>
      </c>
      <c r="G22" s="84">
        <v>5</v>
      </c>
      <c r="H22">
        <f t="shared" si="1"/>
        <v>0</v>
      </c>
      <c r="I22">
        <f t="shared" si="0"/>
        <v>0</v>
      </c>
      <c r="P22" s="41"/>
    </row>
    <row r="23" spans="1:16" ht="13" x14ac:dyDescent="0.25">
      <c r="A23" s="52"/>
      <c r="B23" s="55">
        <v>2</v>
      </c>
      <c r="C23" s="56">
        <f>COUNTIF('Gen Test Cases'!AA:AA,Results!$B23)+COUNTIF(Tomcat9!AA:AA,Results!$B23)</f>
        <v>2</v>
      </c>
      <c r="D23" s="50">
        <f>COUNTIFS('Gen Test Cases'!AA:AA,Results!$B23,'Gen Test Cases'!J:J,Results!$D$16)+COUNTIFS(Tomcat9!AA:AA,Results!$B23,Tomcat9!J:J,Results!$D$16)</f>
        <v>0</v>
      </c>
      <c r="E23" s="50">
        <f>COUNTIFS('Gen Test Cases'!AA:AA,Results!$B23,'Gen Test Cases'!J:J,Results!$E$16)+COUNTIFS(Tomcat9!AA:AA,Results!$B23,Tomcat9!J:J,Results!$E$16)</f>
        <v>0</v>
      </c>
      <c r="F23" s="50">
        <f>COUNTIFS('Gen Test Cases'!AA:AA,Results!$B23,'Gen Test Cases'!J:J,Results!$F$16)+COUNTIFS(Tomcat9!AA:AA,Results!$B23,Tomcat9!J:J,Results!$F$16)</f>
        <v>0</v>
      </c>
      <c r="G23" s="84">
        <v>2</v>
      </c>
      <c r="H23">
        <f t="shared" si="1"/>
        <v>4</v>
      </c>
      <c r="I23">
        <f t="shared" si="0"/>
        <v>0</v>
      </c>
      <c r="P23" s="41"/>
    </row>
    <row r="24" spans="1:16" ht="13" x14ac:dyDescent="0.25">
      <c r="A24" s="52"/>
      <c r="B24" s="55">
        <v>1</v>
      </c>
      <c r="C24" s="56">
        <f>COUNTIF('Gen Test Cases'!AA:AA,Results!$B24)+COUNTIF(Tomcat9!AA:AA,Results!$B24)</f>
        <v>0</v>
      </c>
      <c r="D24" s="50">
        <f>COUNTIFS('Gen Test Cases'!AA:AA,Results!$B24,'Gen Test Cases'!J:J,Results!$D$16)+COUNTIFS(Tomcat9!AA:AA,Results!$B24,Tomcat9!J:J,Results!$D$16)</f>
        <v>0</v>
      </c>
      <c r="E24" s="50">
        <f>COUNTIFS('Gen Test Cases'!AA:AA,Results!$B24,'Gen Test Cases'!J:J,Results!$E$16)+COUNTIFS(Tomcat9!AA:AA,Results!$B24,Tomcat9!J:J,Results!$E$16)</f>
        <v>0</v>
      </c>
      <c r="F24" s="50">
        <f>COUNTIFS('Gen Test Cases'!AA:AA,Results!$B24,'Gen Test Cases'!J:J,Results!$F$16)+COUNTIFS(Tomcat9!AA:AA,Results!$B24,Tomcat9!J:J,Results!$F$16)</f>
        <v>0</v>
      </c>
      <c r="G24" s="84">
        <v>1</v>
      </c>
      <c r="H24">
        <f t="shared" si="1"/>
        <v>0</v>
      </c>
      <c r="I24">
        <f t="shared" si="0"/>
        <v>0</v>
      </c>
      <c r="P24" s="41"/>
    </row>
    <row r="25" spans="1:16" ht="14.5" hidden="1" x14ac:dyDescent="0.25">
      <c r="A25" s="52"/>
      <c r="B25" s="188" t="s">
        <v>64</v>
      </c>
      <c r="C25" s="189"/>
      <c r="D25" s="120">
        <f>SUM(I17:I24)/SUM(H17:H24)*100</f>
        <v>0</v>
      </c>
      <c r="F25" s="50"/>
      <c r="P25" s="41"/>
    </row>
    <row r="26" spans="1:16" ht="13" x14ac:dyDescent="0.25">
      <c r="A26" s="57"/>
      <c r="B26" s="58"/>
      <c r="C26" s="58"/>
      <c r="D26" s="58"/>
      <c r="E26" s="58"/>
      <c r="F26" s="58"/>
      <c r="G26" s="58"/>
      <c r="H26" s="58"/>
      <c r="I26" s="58"/>
      <c r="J26" s="58"/>
      <c r="K26" s="59"/>
      <c r="L26" s="59"/>
      <c r="M26" s="59"/>
      <c r="N26" s="59"/>
      <c r="O26" s="59"/>
      <c r="P26" s="60"/>
    </row>
    <row r="27" spans="1:16" x14ac:dyDescent="0.25">
      <c r="A27" s="167"/>
      <c r="B27" s="168"/>
      <c r="C27" s="168"/>
      <c r="D27" s="168"/>
      <c r="E27" s="168"/>
      <c r="F27" s="168"/>
      <c r="G27" s="168"/>
      <c r="H27" s="168"/>
      <c r="I27" s="168"/>
      <c r="J27" s="168"/>
      <c r="K27" s="168"/>
      <c r="L27" s="168"/>
      <c r="M27" s="168"/>
      <c r="N27" s="168"/>
      <c r="O27" s="168"/>
      <c r="P27" s="169"/>
    </row>
    <row r="28" spans="1:16" ht="13" x14ac:dyDescent="0.3">
      <c r="A28" s="43"/>
      <c r="B28" s="170" t="s">
        <v>65</v>
      </c>
      <c r="C28" s="171"/>
      <c r="D28" s="171"/>
      <c r="E28" s="171"/>
      <c r="F28" s="171"/>
      <c r="G28" s="172"/>
      <c r="P28" s="41"/>
    </row>
    <row r="29" spans="1:16" ht="13" x14ac:dyDescent="0.3">
      <c r="A29" s="43"/>
      <c r="B29" s="98" t="s">
        <v>66</v>
      </c>
      <c r="C29" s="96"/>
      <c r="D29" s="96"/>
      <c r="E29" s="96"/>
      <c r="F29" s="96"/>
      <c r="G29" s="97"/>
      <c r="P29" s="41"/>
    </row>
    <row r="30" spans="1:16" ht="12.75" customHeight="1" x14ac:dyDescent="0.3">
      <c r="A30" s="44" t="s">
        <v>42</v>
      </c>
      <c r="B30" s="136" t="s">
        <v>43</v>
      </c>
      <c r="C30" s="173"/>
      <c r="D30" s="174"/>
      <c r="E30" s="174"/>
      <c r="F30" s="174"/>
      <c r="G30" s="175"/>
      <c r="K30" s="176" t="s">
        <v>44</v>
      </c>
      <c r="L30" s="177"/>
      <c r="M30" s="177"/>
      <c r="N30" s="177"/>
      <c r="O30" s="178"/>
      <c r="P30" s="41"/>
    </row>
    <row r="31" spans="1:16" ht="36" x14ac:dyDescent="0.25">
      <c r="A31" s="45"/>
      <c r="B31" s="46" t="s">
        <v>45</v>
      </c>
      <c r="C31" s="47" t="s">
        <v>46</v>
      </c>
      <c r="D31" s="47" t="s">
        <v>47</v>
      </c>
      <c r="E31" s="47" t="s">
        <v>48</v>
      </c>
      <c r="F31" s="47" t="s">
        <v>49</v>
      </c>
      <c r="G31" s="48" t="s">
        <v>50</v>
      </c>
      <c r="K31" s="179" t="s">
        <v>51</v>
      </c>
      <c r="L31" s="180"/>
      <c r="M31" s="181" t="s">
        <v>52</v>
      </c>
      <c r="N31" s="181" t="s">
        <v>53</v>
      </c>
      <c r="O31" s="182" t="s">
        <v>54</v>
      </c>
      <c r="P31" s="41"/>
    </row>
    <row r="32" spans="1:16" ht="12.75" customHeight="1" x14ac:dyDescent="0.3">
      <c r="A32" s="49"/>
      <c r="B32" s="71">
        <f>COUNTIF('Gen Test Cases'!J3:J33,"Pass")+COUNTIF(Tomcat10!J3:J41,"Pass")</f>
        <v>0</v>
      </c>
      <c r="C32" s="72">
        <f>COUNTIF('Gen Test Cases'!J3:J14,"Fail")+COUNTIF(Tomcat10!J3:J41,"Fail")</f>
        <v>0</v>
      </c>
      <c r="D32" s="76">
        <f>COUNTIF('Gen Test Cases'!J3:J14,"Info")+COUNTIF(Tomcat10!J3:J41,"Info")</f>
        <v>0</v>
      </c>
      <c r="E32" s="71">
        <f>COUNTIF('Gen Test Cases'!J3:J14,"N/A")+COUNTIF(Tomcat10!J3:J41,"N/A")</f>
        <v>0</v>
      </c>
      <c r="F32" s="71">
        <f>B32+C32</f>
        <v>0</v>
      </c>
      <c r="G32" s="73">
        <f>D44/100</f>
        <v>0</v>
      </c>
      <c r="K32" s="183" t="s">
        <v>55</v>
      </c>
      <c r="L32" s="184"/>
      <c r="M32" s="185">
        <f>COUNTA('Gen Test Cases'!J3:J14)+COUNTA(Tomcat10!J3:J41)</f>
        <v>0</v>
      </c>
      <c r="N32" s="185">
        <f>O32-M32</f>
        <v>51</v>
      </c>
      <c r="O32" s="186">
        <f>COUNTA('Gen Test Cases'!A3:A14)+COUNTA(Tomcat10!A3:A41)</f>
        <v>51</v>
      </c>
      <c r="P32" s="41"/>
    </row>
    <row r="33" spans="1:16" ht="13" x14ac:dyDescent="0.3">
      <c r="A33" s="49"/>
      <c r="B33" s="51"/>
      <c r="K33" s="8"/>
      <c r="L33" s="8"/>
      <c r="M33" s="8"/>
      <c r="N33" s="8"/>
      <c r="O33" s="8"/>
      <c r="P33" s="41"/>
    </row>
    <row r="34" spans="1:16" ht="13" x14ac:dyDescent="0.3">
      <c r="A34" s="49"/>
      <c r="B34" s="136" t="s">
        <v>56</v>
      </c>
      <c r="C34" s="174"/>
      <c r="D34" s="174"/>
      <c r="E34" s="174"/>
      <c r="F34" s="174"/>
      <c r="G34" s="187"/>
      <c r="K34" s="8"/>
      <c r="L34" s="8"/>
      <c r="M34" s="8"/>
      <c r="N34" s="8"/>
      <c r="O34" s="8"/>
      <c r="P34" s="41"/>
    </row>
    <row r="35" spans="1:16" ht="13" x14ac:dyDescent="0.25">
      <c r="A35" s="52"/>
      <c r="B35" s="53" t="s">
        <v>57</v>
      </c>
      <c r="C35" s="53" t="s">
        <v>58</v>
      </c>
      <c r="D35" s="53" t="s">
        <v>59</v>
      </c>
      <c r="E35" s="53" t="s">
        <v>60</v>
      </c>
      <c r="F35" s="53" t="s">
        <v>48</v>
      </c>
      <c r="G35" s="53" t="s">
        <v>61</v>
      </c>
      <c r="H35" s="54" t="s">
        <v>62</v>
      </c>
      <c r="I35" s="54" t="s">
        <v>63</v>
      </c>
      <c r="K35" s="1"/>
      <c r="L35" s="1"/>
      <c r="M35" s="1"/>
      <c r="N35" s="1"/>
      <c r="O35" s="1"/>
      <c r="P35" s="41"/>
    </row>
    <row r="36" spans="1:16" ht="13" x14ac:dyDescent="0.3">
      <c r="A36" s="52"/>
      <c r="B36" s="55">
        <v>8</v>
      </c>
      <c r="C36" s="56">
        <f>COUNTIF('Gen Test Cases'!AA:AA,Results!$B36)+COUNTIF(Tomcat10!AA:AA,Results!$B36)</f>
        <v>0</v>
      </c>
      <c r="D36" s="50">
        <f>COUNTIFS('Gen Test Cases'!AA:AA,Results!$B36,'Gen Test Cases'!J:J,Results!$D$35)+COUNTIFS(Tomcat10!AA:AA,Results!$B36,Tomcat10!J:J,Results!$D$35)</f>
        <v>0</v>
      </c>
      <c r="E36" s="50">
        <f>COUNTIFS('Gen Test Cases'!AA:AA,Results!$B36,'Gen Test Cases'!J:J,Results!$E$35)+COUNTIFS(Tomcat10!AA:AA,Results!$B36,Tomcat10!J:J,Results!$E$35)</f>
        <v>0</v>
      </c>
      <c r="F36" s="50">
        <f>COUNTIFS('Gen Test Cases'!AA:AA,Results!$B36,'Gen Test Cases'!J:J,Results!$F$35)+COUNTIFS(Tomcat10!AA:AA,Results!$B36,Tomcat10!J:J,Results!$F$35)</f>
        <v>0</v>
      </c>
      <c r="G36" s="84">
        <v>1500</v>
      </c>
      <c r="H36">
        <f>(C36-F36)*(G36)</f>
        <v>0</v>
      </c>
      <c r="I36">
        <f t="shared" ref="I36:I43" si="2">D36*G36</f>
        <v>0</v>
      </c>
      <c r="J36" s="77">
        <f>D32+N32</f>
        <v>51</v>
      </c>
      <c r="K36" s="78" t="str">
        <f>"WARNING: THERE IS AT LEAST ONE TEST CASE WITH"</f>
        <v>WARNING: THERE IS AT LEAST ONE TEST CASE WITH</v>
      </c>
      <c r="P36" s="41"/>
    </row>
    <row r="37" spans="1:16" ht="13" x14ac:dyDescent="0.3">
      <c r="A37" s="52"/>
      <c r="B37" s="55">
        <v>7</v>
      </c>
      <c r="C37" s="56">
        <f>COUNTIF('Gen Test Cases'!AA:AA,Results!$B37)+COUNTIF(Tomcat10!AA:AA,Results!$B37)</f>
        <v>0</v>
      </c>
      <c r="D37" s="50">
        <f>COUNTIFS('Gen Test Cases'!AA:AA,Results!$B37,'Gen Test Cases'!J:J,Results!$D$35)+COUNTIFS(Tomcat10!AA:AA,Results!$B37,Tomcat10!J:J,Results!$D$35)</f>
        <v>0</v>
      </c>
      <c r="E37" s="50">
        <f>COUNTIFS('Gen Test Cases'!AA:AA,Results!$B37,'Gen Test Cases'!J:J,Results!$E$35)+COUNTIFS(Tomcat10!AA:AA,Results!$B37,Tomcat10!J:J,Results!$E$35)</f>
        <v>0</v>
      </c>
      <c r="F37" s="50">
        <f>COUNTIFS('Gen Test Cases'!AA:AA,Results!$B37,'Gen Test Cases'!J:J,Results!$F$35)+COUNTIFS(Tomcat10!AA:AA,Results!$B37,Tomcat10!J:J,Results!$F$35)</f>
        <v>0</v>
      </c>
      <c r="G37" s="84">
        <v>750</v>
      </c>
      <c r="H37">
        <f t="shared" ref="H37:H43" si="3">(C37-F37)*(G37)</f>
        <v>0</v>
      </c>
      <c r="I37">
        <f t="shared" si="2"/>
        <v>0</v>
      </c>
      <c r="K37" s="78" t="str">
        <f>"AN 'INFO' OR BLANK STATUS (SEE ABOVE)"</f>
        <v>AN 'INFO' OR BLANK STATUS (SEE ABOVE)</v>
      </c>
      <c r="P37" s="41"/>
    </row>
    <row r="38" spans="1:16" ht="13" x14ac:dyDescent="0.3">
      <c r="A38" s="52"/>
      <c r="B38" s="55">
        <v>6</v>
      </c>
      <c r="C38" s="56">
        <f>COUNTIF('Gen Test Cases'!AA:AA,Results!$B38)+COUNTIF(Tomcat10!AA:AA,Results!$B38)</f>
        <v>6</v>
      </c>
      <c r="D38" s="50">
        <f>COUNTIFS('Gen Test Cases'!AA:AA,Results!$B38,'Gen Test Cases'!J:J,Results!$D$35)+COUNTIFS(Tomcat10!AA:AA,Results!$B38,Tomcat10!J:J,Results!$D$35)</f>
        <v>0</v>
      </c>
      <c r="E38" s="50">
        <f>COUNTIFS('Gen Test Cases'!AA:AA,Results!$B38,'Gen Test Cases'!J:J,Results!$E$35)+COUNTIFS(Tomcat10!AA:AA,Results!$B38,Tomcat10!J:J,Results!$E$35)</f>
        <v>0</v>
      </c>
      <c r="F38" s="50">
        <f>COUNTIFS('Gen Test Cases'!AA:AA,Results!$B38,'Gen Test Cases'!J:J,Results!$F$35)+COUNTIFS(Tomcat10!AA:AA,Results!$B38,Tomcat10!J:J,Results!$F$35)</f>
        <v>0</v>
      </c>
      <c r="G38" s="84">
        <v>100</v>
      </c>
      <c r="H38">
        <f t="shared" si="3"/>
        <v>600</v>
      </c>
      <c r="I38">
        <f t="shared" si="2"/>
        <v>0</v>
      </c>
      <c r="J38" s="77">
        <f>SUMPRODUCT(--ISERROR('Gen Test Cases'!AA52:AA329))</f>
        <v>0</v>
      </c>
      <c r="K38" s="78"/>
      <c r="P38" s="41"/>
    </row>
    <row r="39" spans="1:16" ht="13" x14ac:dyDescent="0.3">
      <c r="A39" s="52"/>
      <c r="B39" s="55">
        <v>5</v>
      </c>
      <c r="C39" s="56">
        <f>COUNTIF('Gen Test Cases'!AA:AA,Results!$B39)+COUNTIF(Tomcat10!AA:AA,Results!$B39)</f>
        <v>31</v>
      </c>
      <c r="D39" s="50">
        <f>COUNTIFS('Gen Test Cases'!AA:AA,Results!$B39,'Gen Test Cases'!J:J,Results!$D$35)+COUNTIFS(Tomcat10!AA:AA,Results!$B39,Tomcat10!J:J,Results!$D$35)</f>
        <v>0</v>
      </c>
      <c r="E39" s="50">
        <f>COUNTIFS('Gen Test Cases'!AA:AA,Results!$B39,'Gen Test Cases'!J:J,Results!$E$35)+COUNTIFS(Tomcat10!AA:AA,Results!$B39,Tomcat10!J:J,Results!$E$35)</f>
        <v>0</v>
      </c>
      <c r="F39" s="50">
        <f>COUNTIFS('Gen Test Cases'!AA:AA,Results!$B39,'Gen Test Cases'!J:J,Results!$F$35)+COUNTIFS(Tomcat10!AA:AA,Results!$B39,Tomcat10!J:J,Results!$F$35)</f>
        <v>0</v>
      </c>
      <c r="G39" s="84">
        <v>50</v>
      </c>
      <c r="H39">
        <f t="shared" si="3"/>
        <v>1550</v>
      </c>
      <c r="I39">
        <f t="shared" si="2"/>
        <v>0</v>
      </c>
      <c r="J39" s="77">
        <f>SUMPRODUCT(--ISERROR('Gen Test Cases'!AA42:AA322))+SUMPRODUCT(--ISERROR(#REF!))</f>
        <v>1</v>
      </c>
      <c r="K39" s="78" t="str">
        <f>"WARNING: THERE IS AT LEAST ONE TEST CASE WITH "</f>
        <v xml:space="preserve">WARNING: THERE IS AT LEAST ONE TEST CASE WITH </v>
      </c>
      <c r="P39" s="41"/>
    </row>
    <row r="40" spans="1:16" ht="13" x14ac:dyDescent="0.3">
      <c r="A40" s="52"/>
      <c r="B40" s="55">
        <v>4</v>
      </c>
      <c r="C40" s="56">
        <f>COUNTIF('Gen Test Cases'!AA:AA,Results!$B40)+COUNTIF(Tomcat10!AA:AA,Results!$B40)</f>
        <v>7</v>
      </c>
      <c r="D40" s="50">
        <f>COUNTIFS('Gen Test Cases'!AA:AA,Results!$B40,'Gen Test Cases'!J:J,Results!$D$35)+COUNTIFS(Tomcat10!AA:AA,Results!$B40,Tomcat10!J:J,Results!$D$35)</f>
        <v>0</v>
      </c>
      <c r="E40" s="50">
        <f>COUNTIFS('Gen Test Cases'!AA:AA,Results!$B40,'Gen Test Cases'!J:J,Results!$E$35)+COUNTIFS(Tomcat10!AA:AA,Results!$B40,Tomcat10!J:J,Results!$E$35)</f>
        <v>0</v>
      </c>
      <c r="F40" s="50">
        <f>COUNTIFS('Gen Test Cases'!AA:AA,Results!$B40,'Gen Test Cases'!J:J,Results!$F$35)+COUNTIFS(Tomcat10!AA:AA,Results!$B40,Tomcat10!J:J,Results!$F$35)</f>
        <v>0</v>
      </c>
      <c r="G40" s="84">
        <v>10</v>
      </c>
      <c r="H40">
        <f t="shared" si="3"/>
        <v>70</v>
      </c>
      <c r="I40">
        <f t="shared" si="2"/>
        <v>0</v>
      </c>
      <c r="K40" s="95" t="str">
        <f>"MULTIPLE OR INVALID ISSUE CODES (SEE TEST CASES TAB)"</f>
        <v>MULTIPLE OR INVALID ISSUE CODES (SEE TEST CASES TAB)</v>
      </c>
      <c r="P40" s="41"/>
    </row>
    <row r="41" spans="1:16" ht="13" x14ac:dyDescent="0.25">
      <c r="A41" s="52"/>
      <c r="B41" s="55">
        <v>3</v>
      </c>
      <c r="C41" s="56">
        <f>COUNTIF('Gen Test Cases'!AA:AA,Results!$B41)+COUNTIF(Tomcat10!AA:AA,Results!$B41)</f>
        <v>0</v>
      </c>
      <c r="D41" s="50">
        <f>COUNTIFS('Gen Test Cases'!AA:AA,Results!$B41,'Gen Test Cases'!J:J,Results!$D$35)+COUNTIFS(Tomcat10!AA:AA,Results!$B41,Tomcat10!J:J,Results!$D$35)</f>
        <v>0</v>
      </c>
      <c r="E41" s="50">
        <f>COUNTIFS('Gen Test Cases'!AA:AA,Results!$B41,'Gen Test Cases'!J:J,Results!$E$35)+COUNTIFS(Tomcat10!AA:AA,Results!$B41,Tomcat10!J:J,Results!$E$35)</f>
        <v>0</v>
      </c>
      <c r="F41" s="50">
        <f>COUNTIFS('Gen Test Cases'!AA:AA,Results!$B41,'Gen Test Cases'!J:J,Results!$F$35)+COUNTIFS(Tomcat10!AA:AA,Results!$B41,Tomcat10!J:J,Results!$F$35)</f>
        <v>0</v>
      </c>
      <c r="G41" s="84">
        <v>5</v>
      </c>
      <c r="H41">
        <f t="shared" si="3"/>
        <v>0</v>
      </c>
      <c r="I41">
        <f t="shared" si="2"/>
        <v>0</v>
      </c>
      <c r="P41" s="41"/>
    </row>
    <row r="42" spans="1:16" ht="13" x14ac:dyDescent="0.25">
      <c r="A42" s="52"/>
      <c r="B42" s="55">
        <v>2</v>
      </c>
      <c r="C42" s="56">
        <f>COUNTIF('Gen Test Cases'!AA:AA,Results!$B42)+COUNTIF(Tomcat10!AA:AA,Results!$B42)</f>
        <v>2</v>
      </c>
      <c r="D42" s="50">
        <f>COUNTIFS('Gen Test Cases'!AA:AA,Results!$B42,'Gen Test Cases'!J:J,Results!$D$35)+COUNTIFS(Tomcat10!AA:AA,Results!$B42,Tomcat10!J:J,Results!$D$35)</f>
        <v>0</v>
      </c>
      <c r="E42" s="50">
        <f>COUNTIFS('Gen Test Cases'!AA:AA,Results!$B42,'Gen Test Cases'!J:J,Results!$E$35)+COUNTIFS(Tomcat10!AA:AA,Results!$B42,Tomcat10!J:J,Results!$E$35)</f>
        <v>0</v>
      </c>
      <c r="F42" s="50">
        <f>COUNTIFS('Gen Test Cases'!AA:AA,Results!$B42,'Gen Test Cases'!J:J,Results!$F$35)+COUNTIFS(Tomcat10!AA:AA,Results!$B42,Tomcat10!J:J,Results!$F$35)</f>
        <v>0</v>
      </c>
      <c r="G42" s="84">
        <v>2</v>
      </c>
      <c r="H42">
        <f t="shared" si="3"/>
        <v>4</v>
      </c>
      <c r="I42">
        <f t="shared" si="2"/>
        <v>0</v>
      </c>
      <c r="P42" s="41"/>
    </row>
    <row r="43" spans="1:16" ht="13" x14ac:dyDescent="0.25">
      <c r="A43" s="52"/>
      <c r="B43" s="55">
        <v>1</v>
      </c>
      <c r="C43" s="56">
        <f>COUNTIF('Gen Test Cases'!AA:AA,Results!$B43)+COUNTIF(Tomcat10!AA:AA,Results!$B43)</f>
        <v>0</v>
      </c>
      <c r="D43" s="50">
        <f>COUNTIFS('Gen Test Cases'!AA:AA,Results!$B43,'Gen Test Cases'!J:J,Results!$D$35)+COUNTIFS(Tomcat10!AA:AA,Results!$B43,Tomcat10!J:J,Results!$D$35)</f>
        <v>0</v>
      </c>
      <c r="E43" s="50">
        <f>COUNTIFS('Gen Test Cases'!AA:AA,Results!$B43,'Gen Test Cases'!J:J,Results!$E$35)+COUNTIFS(Tomcat10!AA:AA,Results!$B43,Tomcat10!J:J,Results!$E$35)</f>
        <v>0</v>
      </c>
      <c r="F43" s="50">
        <f>COUNTIFS('Gen Test Cases'!AA:AA,Results!$B43,'Gen Test Cases'!J:J,Results!$F$35)+COUNTIFS(Tomcat10!AA:AA,Results!$B43,Tomcat10!J:J,Results!$F$35)</f>
        <v>0</v>
      </c>
      <c r="G43" s="84">
        <v>1</v>
      </c>
      <c r="H43">
        <f t="shared" si="3"/>
        <v>0</v>
      </c>
      <c r="I43">
        <f t="shared" si="2"/>
        <v>0</v>
      </c>
      <c r="P43" s="41"/>
    </row>
    <row r="44" spans="1:16" ht="14.5" hidden="1" x14ac:dyDescent="0.25">
      <c r="A44" s="52"/>
      <c r="B44" s="188" t="s">
        <v>64</v>
      </c>
      <c r="C44" s="189"/>
      <c r="D44" s="120">
        <f>SUM(I36:I43)/SUM(H36:H43)*100</f>
        <v>0</v>
      </c>
      <c r="F44" s="50"/>
      <c r="P44" s="41"/>
    </row>
    <row r="45" spans="1:16" ht="13" x14ac:dyDescent="0.25">
      <c r="A45" s="57"/>
      <c r="B45" s="58"/>
      <c r="C45" s="58"/>
      <c r="D45" s="58"/>
      <c r="E45" s="58"/>
      <c r="F45" s="58"/>
      <c r="G45" s="58"/>
      <c r="H45" s="58"/>
      <c r="I45" s="58"/>
      <c r="J45" s="58"/>
      <c r="K45" s="59"/>
      <c r="L45" s="59"/>
      <c r="M45" s="59"/>
      <c r="N45" s="59"/>
      <c r="O45" s="59"/>
      <c r="P45" s="60"/>
    </row>
  </sheetData>
  <phoneticPr fontId="2" type="noConversion"/>
  <conditionalFormatting sqref="D13">
    <cfRule type="cellIs" dxfId="123" priority="10" stopIfTrue="1" operator="greaterThan">
      <formula>0</formula>
    </cfRule>
  </conditionalFormatting>
  <conditionalFormatting sqref="N13">
    <cfRule type="cellIs" dxfId="122" priority="8" stopIfTrue="1" operator="greaterThan">
      <formula>0</formula>
    </cfRule>
    <cfRule type="cellIs" dxfId="121" priority="9" stopIfTrue="1" operator="lessThan">
      <formula>0</formula>
    </cfRule>
  </conditionalFormatting>
  <conditionalFormatting sqref="K17:K18">
    <cfRule type="expression" dxfId="120" priority="7" stopIfTrue="1">
      <formula>#REF!=0</formula>
    </cfRule>
  </conditionalFormatting>
  <conditionalFormatting sqref="K20:K21">
    <cfRule type="expression" dxfId="119" priority="6" stopIfTrue="1">
      <formula>#REF!=0</formula>
    </cfRule>
  </conditionalFormatting>
  <conditionalFormatting sqref="D32">
    <cfRule type="cellIs" dxfId="118" priority="5" stopIfTrue="1" operator="greaterThan">
      <formula>0</formula>
    </cfRule>
  </conditionalFormatting>
  <conditionalFormatting sqref="N32">
    <cfRule type="cellIs" dxfId="117" priority="3" stopIfTrue="1" operator="greaterThan">
      <formula>0</formula>
    </cfRule>
    <cfRule type="cellIs" dxfId="116" priority="4" stopIfTrue="1" operator="lessThan">
      <formula>0</formula>
    </cfRule>
  </conditionalFormatting>
  <conditionalFormatting sqref="K36:K37">
    <cfRule type="expression" dxfId="115" priority="2" stopIfTrue="1">
      <formula>#REF!=0</formula>
    </cfRule>
  </conditionalFormatting>
  <conditionalFormatting sqref="K39:K40">
    <cfRule type="expression" dxfId="114" priority="1" stopIfTrue="1">
      <formula>#REF!=0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0" zoomScaleNormal="80" workbookViewId="0">
      <pane ySplit="1" topLeftCell="A3" activePane="bottomLeft" state="frozen"/>
      <selection pane="bottomLeft" activeCell="S11" sqref="S11"/>
    </sheetView>
  </sheetViews>
  <sheetFormatPr defaultColWidth="9.1796875" defaultRowHeight="12.5" x14ac:dyDescent="0.25"/>
  <cols>
    <col min="14" max="14" width="9.1796875" customWidth="1"/>
  </cols>
  <sheetData>
    <row r="1" spans="1:14" ht="13" x14ac:dyDescent="0.3">
      <c r="A1" s="161" t="s">
        <v>67</v>
      </c>
      <c r="B1" s="162"/>
      <c r="C1" s="162"/>
      <c r="D1" s="162"/>
      <c r="E1" s="162"/>
      <c r="F1" s="162"/>
      <c r="G1" s="162"/>
      <c r="H1" s="162"/>
      <c r="I1" s="162"/>
      <c r="J1" s="162"/>
      <c r="K1" s="162"/>
      <c r="L1" s="162"/>
      <c r="M1" s="162"/>
      <c r="N1" s="163"/>
    </row>
    <row r="2" spans="1:14" ht="12.75" customHeight="1" x14ac:dyDescent="0.25">
      <c r="A2" s="190" t="s">
        <v>68</v>
      </c>
      <c r="B2" s="191"/>
      <c r="C2" s="191"/>
      <c r="D2" s="191"/>
      <c r="E2" s="191"/>
      <c r="F2" s="191"/>
      <c r="G2" s="191"/>
      <c r="H2" s="191"/>
      <c r="I2" s="191"/>
      <c r="J2" s="191"/>
      <c r="K2" s="191"/>
      <c r="L2" s="191"/>
      <c r="M2" s="191"/>
      <c r="N2" s="192"/>
    </row>
    <row r="3" spans="1:14" s="19" customFormat="1" ht="12.75" customHeight="1" x14ac:dyDescent="0.25">
      <c r="A3" s="254" t="s">
        <v>69</v>
      </c>
      <c r="B3" s="255"/>
      <c r="C3" s="255"/>
      <c r="D3" s="255"/>
      <c r="E3" s="255"/>
      <c r="F3" s="255"/>
      <c r="G3" s="255"/>
      <c r="H3" s="255"/>
      <c r="I3" s="255"/>
      <c r="J3" s="255"/>
      <c r="K3" s="255"/>
      <c r="L3" s="255"/>
      <c r="M3" s="255"/>
      <c r="N3" s="256"/>
    </row>
    <row r="4" spans="1:14" s="19" customFormat="1" x14ac:dyDescent="0.25">
      <c r="A4" s="257"/>
      <c r="B4" s="258"/>
      <c r="C4" s="258"/>
      <c r="D4" s="258"/>
      <c r="E4" s="258"/>
      <c r="F4" s="258"/>
      <c r="G4" s="258"/>
      <c r="H4" s="258"/>
      <c r="I4" s="258"/>
      <c r="J4" s="258"/>
      <c r="K4" s="258"/>
      <c r="L4" s="258"/>
      <c r="M4" s="258"/>
      <c r="N4" s="259"/>
    </row>
    <row r="5" spans="1:14" s="19" customFormat="1" x14ac:dyDescent="0.25">
      <c r="A5" s="257"/>
      <c r="B5" s="258"/>
      <c r="C5" s="258"/>
      <c r="D5" s="258"/>
      <c r="E5" s="258"/>
      <c r="F5" s="258"/>
      <c r="G5" s="258"/>
      <c r="H5" s="258"/>
      <c r="I5" s="258"/>
      <c r="J5" s="258"/>
      <c r="K5" s="258"/>
      <c r="L5" s="258"/>
      <c r="M5" s="258"/>
      <c r="N5" s="259"/>
    </row>
    <row r="6" spans="1:14" s="19" customFormat="1" x14ac:dyDescent="0.25">
      <c r="A6" s="257"/>
      <c r="B6" s="258"/>
      <c r="C6" s="258"/>
      <c r="D6" s="258"/>
      <c r="E6" s="258"/>
      <c r="F6" s="258"/>
      <c r="G6" s="258"/>
      <c r="H6" s="258"/>
      <c r="I6" s="258"/>
      <c r="J6" s="258"/>
      <c r="K6" s="258"/>
      <c r="L6" s="258"/>
      <c r="M6" s="258"/>
      <c r="N6" s="259"/>
    </row>
    <row r="7" spans="1:14" s="19" customFormat="1" x14ac:dyDescent="0.25">
      <c r="A7" s="257"/>
      <c r="B7" s="258"/>
      <c r="C7" s="258"/>
      <c r="D7" s="258"/>
      <c r="E7" s="258"/>
      <c r="F7" s="258"/>
      <c r="G7" s="258"/>
      <c r="H7" s="258"/>
      <c r="I7" s="258"/>
      <c r="J7" s="258"/>
      <c r="K7" s="258"/>
      <c r="L7" s="258"/>
      <c r="M7" s="258"/>
      <c r="N7" s="259"/>
    </row>
    <row r="8" spans="1:14" s="19" customFormat="1" x14ac:dyDescent="0.25">
      <c r="A8" s="257"/>
      <c r="B8" s="258"/>
      <c r="C8" s="258"/>
      <c r="D8" s="258"/>
      <c r="E8" s="258"/>
      <c r="F8" s="258"/>
      <c r="G8" s="258"/>
      <c r="H8" s="258"/>
      <c r="I8" s="258"/>
      <c r="J8" s="258"/>
      <c r="K8" s="258"/>
      <c r="L8" s="258"/>
      <c r="M8" s="258"/>
      <c r="N8" s="259"/>
    </row>
    <row r="9" spans="1:14" s="19" customFormat="1" x14ac:dyDescent="0.25">
      <c r="A9" s="257"/>
      <c r="B9" s="258"/>
      <c r="C9" s="258"/>
      <c r="D9" s="258"/>
      <c r="E9" s="258"/>
      <c r="F9" s="258"/>
      <c r="G9" s="258"/>
      <c r="H9" s="258"/>
      <c r="I9" s="258"/>
      <c r="J9" s="258"/>
      <c r="K9" s="258"/>
      <c r="L9" s="258"/>
      <c r="M9" s="258"/>
      <c r="N9" s="259"/>
    </row>
    <row r="10" spans="1:14" s="19" customFormat="1" x14ac:dyDescent="0.25">
      <c r="A10" s="257"/>
      <c r="B10" s="258"/>
      <c r="C10" s="258"/>
      <c r="D10" s="258"/>
      <c r="E10" s="258"/>
      <c r="F10" s="258"/>
      <c r="G10" s="258"/>
      <c r="H10" s="258"/>
      <c r="I10" s="258"/>
      <c r="J10" s="258"/>
      <c r="K10" s="258"/>
      <c r="L10" s="258"/>
      <c r="M10" s="258"/>
      <c r="N10" s="259"/>
    </row>
    <row r="11" spans="1:14" ht="89.25" customHeight="1" x14ac:dyDescent="0.25">
      <c r="A11" s="260"/>
      <c r="B11" s="261"/>
      <c r="C11" s="261"/>
      <c r="D11" s="261"/>
      <c r="E11" s="261"/>
      <c r="F11" s="261"/>
      <c r="G11" s="261"/>
      <c r="H11" s="261"/>
      <c r="I11" s="261"/>
      <c r="J11" s="261"/>
      <c r="K11" s="261"/>
      <c r="L11" s="261"/>
      <c r="M11" s="261"/>
      <c r="N11" s="262"/>
    </row>
    <row r="13" spans="1:14" ht="12.75" customHeight="1" x14ac:dyDescent="0.25">
      <c r="A13" s="190" t="s">
        <v>70</v>
      </c>
      <c r="B13" s="191"/>
      <c r="C13" s="191"/>
      <c r="D13" s="191"/>
      <c r="E13" s="191"/>
      <c r="F13" s="191"/>
      <c r="G13" s="191"/>
      <c r="H13" s="191"/>
      <c r="I13" s="191"/>
      <c r="J13" s="191"/>
      <c r="K13" s="191"/>
      <c r="L13" s="191"/>
      <c r="M13" s="191"/>
      <c r="N13" s="192"/>
    </row>
    <row r="14" spans="1:14" ht="12.75" customHeight="1" x14ac:dyDescent="0.25">
      <c r="A14" s="193" t="s">
        <v>71</v>
      </c>
      <c r="B14" s="194"/>
      <c r="C14" s="195"/>
      <c r="D14" s="196" t="s">
        <v>72</v>
      </c>
      <c r="E14" s="197"/>
      <c r="F14" s="197"/>
      <c r="G14" s="197"/>
      <c r="H14" s="197"/>
      <c r="I14" s="197"/>
      <c r="J14" s="197"/>
      <c r="K14" s="197"/>
      <c r="L14" s="197"/>
      <c r="M14" s="197"/>
      <c r="N14" s="198"/>
    </row>
    <row r="15" spans="1:14" ht="13" x14ac:dyDescent="0.25">
      <c r="A15" s="20"/>
      <c r="B15" s="21"/>
      <c r="C15" s="22"/>
      <c r="D15" s="9" t="s">
        <v>73</v>
      </c>
      <c r="E15" s="6"/>
      <c r="F15" s="6"/>
      <c r="G15" s="6"/>
      <c r="H15" s="6"/>
      <c r="I15" s="6"/>
      <c r="J15" s="6"/>
      <c r="K15" s="6"/>
      <c r="L15" s="6"/>
      <c r="M15" s="6"/>
      <c r="N15" s="7"/>
    </row>
    <row r="16" spans="1:14" ht="12.75" customHeight="1" x14ac:dyDescent="0.25">
      <c r="A16" s="199" t="s">
        <v>74</v>
      </c>
      <c r="B16" s="200"/>
      <c r="C16" s="201"/>
      <c r="D16" s="202" t="s">
        <v>75</v>
      </c>
      <c r="E16" s="203"/>
      <c r="F16" s="203"/>
      <c r="G16" s="203"/>
      <c r="H16" s="203"/>
      <c r="I16" s="203"/>
      <c r="J16" s="203"/>
      <c r="K16" s="203"/>
      <c r="L16" s="203"/>
      <c r="M16" s="203"/>
      <c r="N16" s="204"/>
    </row>
    <row r="17" spans="1:14" ht="12.75" customHeight="1" x14ac:dyDescent="0.25">
      <c r="A17" s="193" t="s">
        <v>76</v>
      </c>
      <c r="B17" s="194"/>
      <c r="C17" s="195"/>
      <c r="D17" s="196" t="s">
        <v>77</v>
      </c>
      <c r="E17" s="197"/>
      <c r="F17" s="197"/>
      <c r="G17" s="197"/>
      <c r="H17" s="197"/>
      <c r="I17" s="197"/>
      <c r="J17" s="197"/>
      <c r="K17" s="197"/>
      <c r="L17" s="197"/>
      <c r="M17" s="197"/>
      <c r="N17" s="198"/>
    </row>
    <row r="18" spans="1:14" ht="12.75" customHeight="1" x14ac:dyDescent="0.25">
      <c r="A18" s="193" t="s">
        <v>78</v>
      </c>
      <c r="B18" s="194"/>
      <c r="C18" s="195"/>
      <c r="D18" s="196" t="s">
        <v>79</v>
      </c>
      <c r="E18" s="197"/>
      <c r="F18" s="197"/>
      <c r="G18" s="197"/>
      <c r="H18" s="197"/>
      <c r="I18" s="197"/>
      <c r="J18" s="197"/>
      <c r="K18" s="197"/>
      <c r="L18" s="197"/>
      <c r="M18" s="197"/>
      <c r="N18" s="198"/>
    </row>
    <row r="19" spans="1:14" ht="13" x14ac:dyDescent="0.25">
      <c r="A19" s="23"/>
      <c r="B19" s="24"/>
      <c r="C19" s="25"/>
      <c r="D19" s="3" t="s">
        <v>80</v>
      </c>
      <c r="E19" s="4"/>
      <c r="F19" s="4"/>
      <c r="G19" s="4"/>
      <c r="H19" s="4"/>
      <c r="I19" s="4"/>
      <c r="J19" s="4"/>
      <c r="K19" s="4"/>
      <c r="L19" s="4"/>
      <c r="M19" s="4"/>
      <c r="N19" s="5"/>
    </row>
    <row r="20" spans="1:14" ht="12.75" customHeight="1" x14ac:dyDescent="0.25">
      <c r="A20" s="20"/>
      <c r="B20" s="21"/>
      <c r="C20" s="22"/>
      <c r="D20" s="9" t="s">
        <v>81</v>
      </c>
      <c r="E20" s="6"/>
      <c r="F20" s="6"/>
      <c r="G20" s="6"/>
      <c r="H20" s="6"/>
      <c r="I20" s="6"/>
      <c r="J20" s="6"/>
      <c r="K20" s="6"/>
      <c r="L20" s="6"/>
      <c r="M20" s="6"/>
      <c r="N20" s="7"/>
    </row>
    <row r="21" spans="1:14" s="19" customFormat="1" ht="12.75" customHeight="1" x14ac:dyDescent="0.25">
      <c r="A21" s="205" t="s">
        <v>82</v>
      </c>
      <c r="B21" s="206"/>
      <c r="C21" s="207"/>
      <c r="D21" s="208" t="s">
        <v>83</v>
      </c>
      <c r="E21" s="209"/>
      <c r="F21" s="209"/>
      <c r="G21" s="209"/>
      <c r="H21" s="209"/>
      <c r="I21" s="209"/>
      <c r="J21" s="209"/>
      <c r="K21" s="209"/>
      <c r="L21" s="209"/>
      <c r="M21" s="209"/>
      <c r="N21" s="210"/>
    </row>
    <row r="22" spans="1:14" s="19" customFormat="1" ht="12.75" customHeight="1" x14ac:dyDescent="0.25">
      <c r="A22" s="30"/>
      <c r="B22" s="31"/>
      <c r="C22" s="32"/>
      <c r="D22" s="29" t="s">
        <v>84</v>
      </c>
      <c r="E22" s="33"/>
      <c r="F22" s="33"/>
      <c r="G22" s="33"/>
      <c r="H22" s="33"/>
      <c r="I22" s="33"/>
      <c r="J22" s="33"/>
      <c r="K22" s="33"/>
      <c r="L22" s="33"/>
      <c r="M22" s="33"/>
      <c r="N22" s="34"/>
    </row>
    <row r="23" spans="1:14" ht="12.75" customHeight="1" x14ac:dyDescent="0.25">
      <c r="A23" s="193" t="s">
        <v>85</v>
      </c>
      <c r="B23" s="194"/>
      <c r="C23" s="195"/>
      <c r="D23" s="196" t="s">
        <v>86</v>
      </c>
      <c r="E23" s="197"/>
      <c r="F23" s="197"/>
      <c r="G23" s="197"/>
      <c r="H23" s="197"/>
      <c r="I23" s="197"/>
      <c r="J23" s="197"/>
      <c r="K23" s="197"/>
      <c r="L23" s="197"/>
      <c r="M23" s="197"/>
      <c r="N23" s="198"/>
    </row>
    <row r="24" spans="1:14" ht="13" x14ac:dyDescent="0.25">
      <c r="A24" s="20"/>
      <c r="B24" s="21"/>
      <c r="C24" s="22"/>
      <c r="D24" s="9" t="s">
        <v>87</v>
      </c>
      <c r="E24" s="6"/>
      <c r="F24" s="6"/>
      <c r="G24" s="6"/>
      <c r="H24" s="6"/>
      <c r="I24" s="6"/>
      <c r="J24" s="6"/>
      <c r="K24" s="6"/>
      <c r="L24" s="6"/>
      <c r="M24" s="6"/>
      <c r="N24" s="7"/>
    </row>
    <row r="25" spans="1:14" ht="12.75" customHeight="1" x14ac:dyDescent="0.25">
      <c r="A25" s="193" t="s">
        <v>88</v>
      </c>
      <c r="B25" s="194"/>
      <c r="C25" s="195"/>
      <c r="D25" s="196" t="s">
        <v>89</v>
      </c>
      <c r="E25" s="197"/>
      <c r="F25" s="197"/>
      <c r="G25" s="197"/>
      <c r="H25" s="197"/>
      <c r="I25" s="197"/>
      <c r="J25" s="197"/>
      <c r="K25" s="197"/>
      <c r="L25" s="197"/>
      <c r="M25" s="197"/>
      <c r="N25" s="198"/>
    </row>
    <row r="26" spans="1:14" ht="13" x14ac:dyDescent="0.25">
      <c r="A26" s="20"/>
      <c r="B26" s="21"/>
      <c r="C26" s="22"/>
      <c r="D26" s="9" t="s">
        <v>90</v>
      </c>
      <c r="E26" s="6"/>
      <c r="F26" s="6"/>
      <c r="G26" s="6"/>
      <c r="H26" s="6"/>
      <c r="I26" s="6"/>
      <c r="J26" s="6"/>
      <c r="K26" s="6"/>
      <c r="L26" s="6"/>
      <c r="M26" s="6"/>
      <c r="N26" s="7"/>
    </row>
    <row r="27" spans="1:14" ht="12.75" customHeight="1" x14ac:dyDescent="0.25">
      <c r="A27" s="199" t="s">
        <v>91</v>
      </c>
      <c r="B27" s="200"/>
      <c r="C27" s="201"/>
      <c r="D27" s="202" t="s">
        <v>92</v>
      </c>
      <c r="E27" s="203"/>
      <c r="F27" s="203"/>
      <c r="G27" s="203"/>
      <c r="H27" s="203"/>
      <c r="I27" s="203"/>
      <c r="J27" s="203"/>
      <c r="K27" s="203"/>
      <c r="L27" s="203"/>
      <c r="M27" s="203"/>
      <c r="N27" s="204"/>
    </row>
    <row r="28" spans="1:14" ht="12.75" customHeight="1" x14ac:dyDescent="0.25">
      <c r="A28" s="193" t="s">
        <v>93</v>
      </c>
      <c r="B28" s="194"/>
      <c r="C28" s="195"/>
      <c r="D28" s="196" t="s">
        <v>94</v>
      </c>
      <c r="E28" s="197"/>
      <c r="F28" s="197"/>
      <c r="G28" s="197"/>
      <c r="H28" s="197"/>
      <c r="I28" s="197"/>
      <c r="J28" s="197"/>
      <c r="K28" s="197"/>
      <c r="L28" s="197"/>
      <c r="M28" s="197"/>
      <c r="N28" s="198"/>
    </row>
    <row r="29" spans="1:14" ht="13" x14ac:dyDescent="0.25">
      <c r="A29" s="20"/>
      <c r="B29" s="21"/>
      <c r="C29" s="22"/>
      <c r="D29" s="9" t="s">
        <v>95</v>
      </c>
      <c r="E29" s="6"/>
      <c r="F29" s="6"/>
      <c r="G29" s="6"/>
      <c r="H29" s="6"/>
      <c r="I29" s="6"/>
      <c r="J29" s="6"/>
      <c r="K29" s="6"/>
      <c r="L29" s="6"/>
      <c r="M29" s="6"/>
      <c r="N29" s="7"/>
    </row>
    <row r="30" spans="1:14" ht="12.75" customHeight="1" x14ac:dyDescent="0.25">
      <c r="A30" s="193" t="s">
        <v>96</v>
      </c>
      <c r="B30" s="194"/>
      <c r="C30" s="195"/>
      <c r="D30" s="196" t="s">
        <v>97</v>
      </c>
      <c r="E30" s="197"/>
      <c r="F30" s="197"/>
      <c r="G30" s="197"/>
      <c r="H30" s="197"/>
      <c r="I30" s="197"/>
      <c r="J30" s="197"/>
      <c r="K30" s="197"/>
      <c r="L30" s="197"/>
      <c r="M30" s="197"/>
      <c r="N30" s="198"/>
    </row>
    <row r="31" spans="1:14" ht="13" x14ac:dyDescent="0.25">
      <c r="A31" s="23"/>
      <c r="B31" s="24"/>
      <c r="C31" s="25"/>
      <c r="D31" s="3" t="s">
        <v>98</v>
      </c>
      <c r="E31" s="4"/>
      <c r="F31" s="4"/>
      <c r="G31" s="4"/>
      <c r="H31" s="4"/>
      <c r="I31" s="4"/>
      <c r="J31" s="4"/>
      <c r="K31" s="4"/>
      <c r="L31" s="4"/>
      <c r="M31" s="4"/>
      <c r="N31" s="5"/>
    </row>
    <row r="32" spans="1:14" ht="13" x14ac:dyDescent="0.25">
      <c r="A32" s="23"/>
      <c r="B32" s="24"/>
      <c r="C32" s="25"/>
      <c r="D32" s="3" t="s">
        <v>99</v>
      </c>
      <c r="E32" s="4"/>
      <c r="F32" s="4"/>
      <c r="G32" s="4"/>
      <c r="H32" s="4"/>
      <c r="I32" s="4"/>
      <c r="J32" s="4"/>
      <c r="K32" s="4"/>
      <c r="L32" s="4"/>
      <c r="M32" s="4"/>
      <c r="N32" s="5"/>
    </row>
    <row r="33" spans="1:14" ht="13" x14ac:dyDescent="0.25">
      <c r="A33" s="23"/>
      <c r="B33" s="24"/>
      <c r="C33" s="25"/>
      <c r="D33" s="3" t="s">
        <v>100</v>
      </c>
      <c r="E33" s="4"/>
      <c r="F33" s="4"/>
      <c r="G33" s="4"/>
      <c r="H33" s="4"/>
      <c r="I33" s="4"/>
      <c r="J33" s="4"/>
      <c r="K33" s="4"/>
      <c r="L33" s="4"/>
      <c r="M33" s="4"/>
      <c r="N33" s="5"/>
    </row>
    <row r="34" spans="1:14" ht="13" x14ac:dyDescent="0.25">
      <c r="A34" s="20"/>
      <c r="B34" s="21"/>
      <c r="C34" s="22"/>
      <c r="D34" s="9" t="s">
        <v>101</v>
      </c>
      <c r="E34" s="6"/>
      <c r="F34" s="6"/>
      <c r="G34" s="6"/>
      <c r="H34" s="6"/>
      <c r="I34" s="6"/>
      <c r="J34" s="6"/>
      <c r="K34" s="6"/>
      <c r="L34" s="6"/>
      <c r="M34" s="6"/>
      <c r="N34" s="7"/>
    </row>
    <row r="35" spans="1:14" ht="12.75" customHeight="1" x14ac:dyDescent="0.25">
      <c r="A35" s="193" t="s">
        <v>102</v>
      </c>
      <c r="B35" s="194"/>
      <c r="C35" s="195"/>
      <c r="D35" s="196" t="s">
        <v>103</v>
      </c>
      <c r="E35" s="197"/>
      <c r="F35" s="197"/>
      <c r="G35" s="197"/>
      <c r="H35" s="197"/>
      <c r="I35" s="197"/>
      <c r="J35" s="197"/>
      <c r="K35" s="197"/>
      <c r="L35" s="197"/>
      <c r="M35" s="197"/>
      <c r="N35" s="198"/>
    </row>
    <row r="36" spans="1:14" ht="13" x14ac:dyDescent="0.25">
      <c r="A36" s="20"/>
      <c r="B36" s="21"/>
      <c r="C36" s="22"/>
      <c r="D36" s="9" t="s">
        <v>104</v>
      </c>
      <c r="E36" s="6"/>
      <c r="F36" s="6"/>
      <c r="G36" s="6"/>
      <c r="H36" s="6"/>
      <c r="I36" s="6"/>
      <c r="J36" s="6"/>
      <c r="K36" s="6"/>
      <c r="L36" s="6"/>
      <c r="M36" s="6"/>
      <c r="N36" s="7"/>
    </row>
    <row r="37" spans="1:14" ht="13" x14ac:dyDescent="0.25">
      <c r="A37" s="211" t="s">
        <v>105</v>
      </c>
      <c r="B37" s="212"/>
      <c r="C37" s="213"/>
      <c r="D37" s="245" t="s">
        <v>106</v>
      </c>
      <c r="E37" s="246"/>
      <c r="F37" s="246"/>
      <c r="G37" s="246"/>
      <c r="H37" s="246"/>
      <c r="I37" s="246"/>
      <c r="J37" s="246"/>
      <c r="K37" s="246"/>
      <c r="L37" s="246"/>
      <c r="M37" s="246"/>
      <c r="N37" s="247"/>
    </row>
    <row r="38" spans="1:14" ht="13" x14ac:dyDescent="0.25">
      <c r="A38" s="61"/>
      <c r="B38" s="24"/>
      <c r="C38" s="62"/>
      <c r="D38" s="248"/>
      <c r="E38" s="249"/>
      <c r="F38" s="249"/>
      <c r="G38" s="249"/>
      <c r="H38" s="249"/>
      <c r="I38" s="249"/>
      <c r="J38" s="249"/>
      <c r="K38" s="249"/>
      <c r="L38" s="249"/>
      <c r="M38" s="249"/>
      <c r="N38" s="250"/>
    </row>
    <row r="39" spans="1:14" ht="13" x14ac:dyDescent="0.25">
      <c r="A39" s="63"/>
      <c r="B39" s="64"/>
      <c r="C39" s="65"/>
      <c r="D39" s="251"/>
      <c r="E39" s="252"/>
      <c r="F39" s="252"/>
      <c r="G39" s="252"/>
      <c r="H39" s="252"/>
      <c r="I39" s="252"/>
      <c r="J39" s="252"/>
      <c r="K39" s="252"/>
      <c r="L39" s="252"/>
      <c r="M39" s="252"/>
      <c r="N39" s="253"/>
    </row>
    <row r="40" spans="1:14" ht="13" x14ac:dyDescent="0.25">
      <c r="A40" s="211" t="s">
        <v>107</v>
      </c>
      <c r="B40" s="212"/>
      <c r="C40" s="213"/>
      <c r="D40" s="245" t="s">
        <v>108</v>
      </c>
      <c r="E40" s="246"/>
      <c r="F40" s="246"/>
      <c r="G40" s="246"/>
      <c r="H40" s="246"/>
      <c r="I40" s="246"/>
      <c r="J40" s="246"/>
      <c r="K40" s="246"/>
      <c r="L40" s="246"/>
      <c r="M40" s="246"/>
      <c r="N40" s="247"/>
    </row>
    <row r="41" spans="1:14" ht="13" x14ac:dyDescent="0.25">
      <c r="A41" s="63"/>
      <c r="B41" s="64"/>
      <c r="C41" s="65"/>
      <c r="D41" s="251"/>
      <c r="E41" s="252"/>
      <c r="F41" s="252"/>
      <c r="G41" s="252"/>
      <c r="H41" s="252"/>
      <c r="I41" s="252"/>
      <c r="J41" s="252"/>
      <c r="K41" s="252"/>
      <c r="L41" s="252"/>
      <c r="M41" s="252"/>
      <c r="N41" s="253"/>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32"/>
  <sheetViews>
    <sheetView showGridLines="0" zoomScale="80" zoomScaleNormal="80" workbookViewId="0">
      <pane ySplit="2" topLeftCell="A9" activePane="bottomLeft" state="frozen"/>
      <selection pane="bottomLeft" activeCell="J3" sqref="J3:J14"/>
    </sheetView>
  </sheetViews>
  <sheetFormatPr defaultColWidth="9.1796875" defaultRowHeight="12.5" x14ac:dyDescent="0.25"/>
  <cols>
    <col min="1" max="1" width="15.7265625" customWidth="1"/>
    <col min="2" max="2" width="8.54296875" customWidth="1"/>
    <col min="3" max="3" width="14" customWidth="1"/>
    <col min="4" max="4" width="14.1796875" customWidth="1"/>
    <col min="5" max="5" width="9.54296875" customWidth="1"/>
    <col min="6" max="6" width="27.453125" customWidth="1"/>
    <col min="7" max="7" width="40.453125" customWidth="1"/>
    <col min="8" max="8" width="32.453125" customWidth="1"/>
    <col min="9" max="9" width="22" customWidth="1"/>
    <col min="11" max="11" width="29.54296875" customWidth="1"/>
    <col min="12" max="12" width="12.81640625" style="67" customWidth="1"/>
    <col min="13" max="13" width="13.453125" style="80" customWidth="1"/>
    <col min="14" max="14" width="92.54296875" style="82" customWidth="1"/>
    <col min="25" max="25" width="11.453125" customWidth="1"/>
    <col min="26" max="26" width="8.81640625" customWidth="1"/>
    <col min="27" max="27" width="18.453125" hidden="1" customWidth="1"/>
  </cols>
  <sheetData>
    <row r="1" spans="1:27" ht="13" x14ac:dyDescent="0.3">
      <c r="A1" s="161" t="s">
        <v>58</v>
      </c>
      <c r="B1" s="162"/>
      <c r="C1" s="162"/>
      <c r="D1" s="162"/>
      <c r="E1" s="162"/>
      <c r="F1" s="162"/>
      <c r="G1" s="162"/>
      <c r="H1" s="162"/>
      <c r="I1" s="162"/>
      <c r="J1" s="162"/>
      <c r="K1" s="162"/>
      <c r="L1" s="214"/>
      <c r="M1" s="215"/>
      <c r="N1" s="216"/>
      <c r="AA1" s="162"/>
    </row>
    <row r="2" spans="1:27" ht="39" customHeight="1" x14ac:dyDescent="0.25">
      <c r="A2" s="217" t="s">
        <v>109</v>
      </c>
      <c r="B2" s="217" t="s">
        <v>110</v>
      </c>
      <c r="C2" s="217" t="s">
        <v>111</v>
      </c>
      <c r="D2" s="217" t="s">
        <v>112</v>
      </c>
      <c r="E2" s="217" t="s">
        <v>113</v>
      </c>
      <c r="F2" s="217" t="s">
        <v>112</v>
      </c>
      <c r="G2" s="217" t="s">
        <v>114</v>
      </c>
      <c r="H2" s="217" t="s">
        <v>115</v>
      </c>
      <c r="I2" s="217" t="s">
        <v>116</v>
      </c>
      <c r="J2" s="217" t="s">
        <v>117</v>
      </c>
      <c r="K2" s="217" t="s">
        <v>118</v>
      </c>
      <c r="L2" s="218" t="s">
        <v>119</v>
      </c>
      <c r="M2" s="219" t="s">
        <v>120</v>
      </c>
      <c r="N2" s="219" t="s">
        <v>121</v>
      </c>
      <c r="AA2" s="66" t="s">
        <v>122</v>
      </c>
    </row>
    <row r="3" spans="1:27" ht="96" customHeight="1" x14ac:dyDescent="0.25">
      <c r="A3" s="87" t="s">
        <v>123</v>
      </c>
      <c r="B3" s="42" t="s">
        <v>124</v>
      </c>
      <c r="C3" s="42" t="s">
        <v>125</v>
      </c>
      <c r="D3" s="87" t="s">
        <v>126</v>
      </c>
      <c r="E3" s="87" t="s">
        <v>127</v>
      </c>
      <c r="F3" s="87" t="s">
        <v>128</v>
      </c>
      <c r="G3" s="87" t="s">
        <v>129</v>
      </c>
      <c r="H3" s="87" t="s">
        <v>130</v>
      </c>
      <c r="I3" s="83"/>
      <c r="J3" s="83"/>
      <c r="K3" s="74" t="s">
        <v>131</v>
      </c>
      <c r="L3" s="74" t="s">
        <v>132</v>
      </c>
      <c r="M3" s="88" t="s">
        <v>133</v>
      </c>
      <c r="N3" s="88" t="s">
        <v>134</v>
      </c>
      <c r="AA3" s="68" t="e">
        <f>IF(OR(J3="Fail",ISBLANK(J3)),INDEX('Issue Code Table'!C:C,MATCH(M:M,'Issue Code Table'!A:A,0)),IF(L3="Critical",6,IF(L3="Significant",5,IF(L3="Moderate",3,2))))</f>
        <v>#N/A</v>
      </c>
    </row>
    <row r="4" spans="1:27" ht="78" customHeight="1" x14ac:dyDescent="0.25">
      <c r="A4" s="87" t="s">
        <v>135</v>
      </c>
      <c r="B4" s="42" t="s">
        <v>136</v>
      </c>
      <c r="C4" s="42" t="s">
        <v>137</v>
      </c>
      <c r="D4" s="87" t="s">
        <v>138</v>
      </c>
      <c r="E4" s="87" t="s">
        <v>127</v>
      </c>
      <c r="F4" s="85" t="s">
        <v>139</v>
      </c>
      <c r="G4" s="89" t="s">
        <v>140</v>
      </c>
      <c r="H4" s="85" t="s">
        <v>141</v>
      </c>
      <c r="I4" s="83"/>
      <c r="J4" s="83"/>
      <c r="K4" s="74"/>
      <c r="L4" s="74" t="s">
        <v>142</v>
      </c>
      <c r="M4" s="88" t="s">
        <v>143</v>
      </c>
      <c r="N4" s="74" t="s">
        <v>144</v>
      </c>
      <c r="AA4" s="68" t="e">
        <f>IF(OR(J4="Fail",ISBLANK(J4)),INDEX('Issue Code Table'!C:C,MATCH(M:M,'Issue Code Table'!A:A,0)),IF(L4="Critical",6,IF(L4="Significant",5,IF(L4="Moderate",3,2))))</f>
        <v>#N/A</v>
      </c>
    </row>
    <row r="5" spans="1:27" ht="78" customHeight="1" x14ac:dyDescent="0.25">
      <c r="A5" s="87" t="s">
        <v>145</v>
      </c>
      <c r="B5" s="74" t="s">
        <v>146</v>
      </c>
      <c r="C5" s="74" t="s">
        <v>147</v>
      </c>
      <c r="D5" s="123" t="s">
        <v>148</v>
      </c>
      <c r="E5" s="74" t="s">
        <v>149</v>
      </c>
      <c r="F5" s="74" t="s">
        <v>150</v>
      </c>
      <c r="G5" s="74" t="s">
        <v>151</v>
      </c>
      <c r="H5" s="74" t="s">
        <v>152</v>
      </c>
      <c r="I5" s="74"/>
      <c r="J5" s="83"/>
      <c r="K5" s="124" t="s">
        <v>153</v>
      </c>
      <c r="L5" s="125" t="s">
        <v>142</v>
      </c>
      <c r="M5" s="100" t="s">
        <v>154</v>
      </c>
      <c r="N5" s="42" t="s">
        <v>155</v>
      </c>
      <c r="AA5" s="68" t="e">
        <f>IF(OR(J5="Fail",ISBLANK(J5)),INDEX('Issue Code Table'!C:C,MATCH(M:M,'Issue Code Table'!A:A,0)),IF(L5="Critical",6,IF(L5="Significant",5,IF(L5="Moderate",3,2))))</f>
        <v>#N/A</v>
      </c>
    </row>
    <row r="6" spans="1:27" ht="85.5" customHeight="1" x14ac:dyDescent="0.25">
      <c r="A6" s="87" t="s">
        <v>156</v>
      </c>
      <c r="B6" s="87" t="s">
        <v>157</v>
      </c>
      <c r="C6" s="87" t="s">
        <v>158</v>
      </c>
      <c r="D6" s="87" t="s">
        <v>159</v>
      </c>
      <c r="E6" s="87" t="s">
        <v>127</v>
      </c>
      <c r="F6" s="87" t="s">
        <v>160</v>
      </c>
      <c r="G6" s="87" t="s">
        <v>161</v>
      </c>
      <c r="H6" s="87" t="s">
        <v>162</v>
      </c>
      <c r="I6" s="83"/>
      <c r="J6" s="83"/>
      <c r="K6" s="74"/>
      <c r="L6" s="74" t="s">
        <v>142</v>
      </c>
      <c r="M6" s="88" t="s">
        <v>163</v>
      </c>
      <c r="N6" s="42" t="s">
        <v>164</v>
      </c>
      <c r="AA6" s="68">
        <f>IF(OR(J6="Fail",ISBLANK(J6)),INDEX('Issue Code Table'!C:C,MATCH(M:M,'Issue Code Table'!A:A,0)),IF(L6="Critical",6,IF(L6="Significant",5,IF(L6="Moderate",3,2))))</f>
        <v>5</v>
      </c>
    </row>
    <row r="7" spans="1:27" ht="81" customHeight="1" x14ac:dyDescent="0.25">
      <c r="A7" s="87" t="s">
        <v>165</v>
      </c>
      <c r="B7" s="87" t="s">
        <v>157</v>
      </c>
      <c r="C7" s="87" t="s">
        <v>158</v>
      </c>
      <c r="D7" s="87" t="s">
        <v>166</v>
      </c>
      <c r="E7" s="87" t="s">
        <v>127</v>
      </c>
      <c r="F7" s="87" t="s">
        <v>167</v>
      </c>
      <c r="G7" s="87" t="s">
        <v>168</v>
      </c>
      <c r="H7" s="87" t="s">
        <v>169</v>
      </c>
      <c r="I7" s="83"/>
      <c r="J7" s="83"/>
      <c r="K7" s="74"/>
      <c r="L7" s="74" t="s">
        <v>142</v>
      </c>
      <c r="M7" s="88" t="s">
        <v>163</v>
      </c>
      <c r="N7" s="42" t="s">
        <v>164</v>
      </c>
      <c r="AA7" s="68">
        <f>IF(OR(J7="Fail",ISBLANK(J7)),INDEX('Issue Code Table'!C:C,MATCH(M:M,'Issue Code Table'!A:A,0)),IF(L7="Critical",6,IF(L7="Significant",5,IF(L7="Moderate",3,2))))</f>
        <v>5</v>
      </c>
    </row>
    <row r="8" spans="1:27" ht="87" customHeight="1" x14ac:dyDescent="0.25">
      <c r="A8" s="87" t="s">
        <v>170</v>
      </c>
      <c r="B8" s="87" t="s">
        <v>171</v>
      </c>
      <c r="C8" s="87" t="s">
        <v>172</v>
      </c>
      <c r="D8" s="87" t="s">
        <v>126</v>
      </c>
      <c r="E8" s="87" t="s">
        <v>127</v>
      </c>
      <c r="F8" s="87" t="s">
        <v>173</v>
      </c>
      <c r="G8" s="87" t="s">
        <v>174</v>
      </c>
      <c r="H8" s="87" t="s">
        <v>175</v>
      </c>
      <c r="I8" s="83"/>
      <c r="J8" s="83"/>
      <c r="K8" s="74"/>
      <c r="L8" s="74" t="s">
        <v>176</v>
      </c>
      <c r="M8" s="88" t="s">
        <v>177</v>
      </c>
      <c r="N8" s="83" t="s">
        <v>178</v>
      </c>
      <c r="AA8" s="68" t="e">
        <f>IF(OR(J8="Fail",ISBLANK(J8)),INDEX('Issue Code Table'!C:C,MATCH(M:M,'Issue Code Table'!A:A,0)),IF(L8="Critical",6,IF(L8="Significant",5,IF(L8="Moderate",3,2))))</f>
        <v>#N/A</v>
      </c>
    </row>
    <row r="9" spans="1:27" ht="99.75" customHeight="1" x14ac:dyDescent="0.25">
      <c r="A9" s="87" t="s">
        <v>179</v>
      </c>
      <c r="B9" s="220" t="s">
        <v>180</v>
      </c>
      <c r="C9" s="220" t="s">
        <v>181</v>
      </c>
      <c r="D9" s="221" t="s">
        <v>159</v>
      </c>
      <c r="F9" s="220" t="s">
        <v>182</v>
      </c>
      <c r="G9" s="220" t="s">
        <v>183</v>
      </c>
      <c r="H9" s="220" t="s">
        <v>184</v>
      </c>
      <c r="I9" s="83"/>
      <c r="J9" s="83"/>
      <c r="L9" s="222" t="s">
        <v>185</v>
      </c>
      <c r="M9" s="100" t="s">
        <v>186</v>
      </c>
      <c r="N9" s="101" t="s">
        <v>187</v>
      </c>
      <c r="AA9" s="68" t="e">
        <f>IF(OR(J9="Fail",ISBLANK(J9)),INDEX('Issue Code Table'!C:C,MATCH(M:M,'Issue Code Table'!A:A,0)),IF(L9="Critical",6,IF(L9="Significant",5,IF(L9="Moderate",3,2))))</f>
        <v>#N/A</v>
      </c>
    </row>
    <row r="10" spans="1:27" ht="79.5" customHeight="1" x14ac:dyDescent="0.25">
      <c r="A10" s="87" t="s">
        <v>188</v>
      </c>
      <c r="B10" s="223" t="s">
        <v>189</v>
      </c>
      <c r="C10" s="223" t="s">
        <v>190</v>
      </c>
      <c r="D10" s="221" t="s">
        <v>159</v>
      </c>
      <c r="E10" s="221" t="s">
        <v>127</v>
      </c>
      <c r="F10" s="224" t="s">
        <v>191</v>
      </c>
      <c r="G10" s="221" t="s">
        <v>192</v>
      </c>
      <c r="H10" s="221" t="s">
        <v>193</v>
      </c>
      <c r="I10" s="83"/>
      <c r="J10" s="83"/>
      <c r="K10" s="74"/>
      <c r="L10" s="222" t="s">
        <v>185</v>
      </c>
      <c r="M10" s="222" t="s">
        <v>194</v>
      </c>
      <c r="N10" s="42" t="s">
        <v>195</v>
      </c>
      <c r="AA10" s="68">
        <f>IF(OR(J10="Fail",ISBLANK(J10)),INDEX('Issue Code Table'!C:C,MATCH(M:M,'Issue Code Table'!A:A,0)),IF(L10="Critical",6,IF(L10="Significant",5,IF(L10="Moderate",3,2))))</f>
        <v>2</v>
      </c>
    </row>
    <row r="11" spans="1:27" ht="96.75" customHeight="1" x14ac:dyDescent="0.25">
      <c r="A11" s="87" t="s">
        <v>196</v>
      </c>
      <c r="B11" s="87" t="s">
        <v>197</v>
      </c>
      <c r="C11" s="87" t="s">
        <v>198</v>
      </c>
      <c r="D11" s="87" t="s">
        <v>159</v>
      </c>
      <c r="E11" s="87" t="s">
        <v>199</v>
      </c>
      <c r="F11" s="87" t="s">
        <v>200</v>
      </c>
      <c r="G11" s="87" t="s">
        <v>201</v>
      </c>
      <c r="H11" s="87" t="s">
        <v>202</v>
      </c>
      <c r="I11" s="83"/>
      <c r="J11" s="83"/>
      <c r="K11" s="74"/>
      <c r="L11" s="74" t="s">
        <v>185</v>
      </c>
      <c r="M11" s="88" t="s">
        <v>203</v>
      </c>
      <c r="N11" s="42" t="s">
        <v>204</v>
      </c>
      <c r="AA11" s="68">
        <f>IF(OR(J11="Fail",ISBLANK(J11)),INDEX('Issue Code Table'!C:C,MATCH(M:M,'Issue Code Table'!A:A,0)),IF(L11="Critical",6,IF(L11="Significant",5,IF(L11="Moderate",3,2))))</f>
        <v>4</v>
      </c>
    </row>
    <row r="12" spans="1:27" ht="105" customHeight="1" x14ac:dyDescent="0.25">
      <c r="A12" s="87" t="s">
        <v>205</v>
      </c>
      <c r="B12" s="87" t="s">
        <v>206</v>
      </c>
      <c r="C12" s="87" t="s">
        <v>207</v>
      </c>
      <c r="D12" s="87" t="s">
        <v>126</v>
      </c>
      <c r="E12" s="87" t="s">
        <v>127</v>
      </c>
      <c r="F12" s="87" t="s">
        <v>208</v>
      </c>
      <c r="G12" s="87" t="s">
        <v>209</v>
      </c>
      <c r="H12" s="87" t="s">
        <v>210</v>
      </c>
      <c r="I12" s="83"/>
      <c r="J12" s="83"/>
      <c r="K12" s="74"/>
      <c r="L12" s="74" t="s">
        <v>185</v>
      </c>
      <c r="M12" s="88" t="s">
        <v>203</v>
      </c>
      <c r="N12" s="42" t="s">
        <v>211</v>
      </c>
      <c r="AA12" s="68">
        <f>IF(OR(J12="Fail",ISBLANK(J12)),INDEX('Issue Code Table'!C:C,MATCH(M:M,'Issue Code Table'!A:A,0)),IF(L12="Critical",6,IF(L12="Significant",5,IF(L12="Moderate",3,2))))</f>
        <v>4</v>
      </c>
    </row>
    <row r="13" spans="1:27" ht="77.25" customHeight="1" x14ac:dyDescent="0.25">
      <c r="A13" s="87" t="s">
        <v>212</v>
      </c>
      <c r="B13" s="87" t="s">
        <v>213</v>
      </c>
      <c r="C13" s="87" t="s">
        <v>214</v>
      </c>
      <c r="D13" s="87" t="s">
        <v>126</v>
      </c>
      <c r="E13" s="87" t="s">
        <v>127</v>
      </c>
      <c r="F13" s="87" t="s">
        <v>215</v>
      </c>
      <c r="G13" s="87" t="s">
        <v>216</v>
      </c>
      <c r="H13" s="87" t="s">
        <v>217</v>
      </c>
      <c r="I13" s="83"/>
      <c r="J13" s="83"/>
      <c r="K13" s="74"/>
      <c r="L13" s="74" t="s">
        <v>185</v>
      </c>
      <c r="M13" s="88" t="s">
        <v>218</v>
      </c>
      <c r="N13" s="42" t="s">
        <v>219</v>
      </c>
      <c r="AA13" s="68">
        <f>IF(OR(J13="Fail",ISBLANK(J13)),INDEX('Issue Code Table'!C:C,MATCH(M:M,'Issue Code Table'!A:A,0)),IF(L13="Critical",6,IF(L13="Significant",5,IF(L13="Moderate",3,2))))</f>
        <v>4</v>
      </c>
    </row>
    <row r="14" spans="1:27" ht="118.5" customHeight="1" x14ac:dyDescent="0.25">
      <c r="A14" s="87" t="s">
        <v>220</v>
      </c>
      <c r="B14" s="87" t="s">
        <v>221</v>
      </c>
      <c r="C14" s="87" t="s">
        <v>222</v>
      </c>
      <c r="D14" s="87" t="s">
        <v>159</v>
      </c>
      <c r="E14" s="87" t="s">
        <v>127</v>
      </c>
      <c r="F14" s="87" t="s">
        <v>223</v>
      </c>
      <c r="G14" s="87" t="s">
        <v>224</v>
      </c>
      <c r="H14" s="87" t="s">
        <v>225</v>
      </c>
      <c r="I14" s="83"/>
      <c r="J14" s="83"/>
      <c r="K14" s="74"/>
      <c r="L14" s="74" t="s">
        <v>142</v>
      </c>
      <c r="M14" s="88" t="s">
        <v>226</v>
      </c>
      <c r="N14" s="42" t="s">
        <v>227</v>
      </c>
      <c r="AA14" s="68">
        <f>IF(OR(J14="Fail",ISBLANK(J14)),INDEX('Issue Code Table'!C:C,MATCH(M:M,'Issue Code Table'!A:A,0)),IF(L14="Critical",6,IF(L14="Significant",5,IF(L14="Moderate",3,2))))</f>
        <v>6</v>
      </c>
    </row>
    <row r="15" spans="1:27" x14ac:dyDescent="0.25">
      <c r="A15" s="26"/>
      <c r="B15" s="86"/>
      <c r="C15" s="35"/>
      <c r="D15" s="26"/>
      <c r="E15" s="26"/>
      <c r="F15" s="26"/>
      <c r="G15" s="26"/>
      <c r="H15" s="26"/>
      <c r="I15" s="26"/>
      <c r="J15" s="26"/>
      <c r="K15" s="26"/>
      <c r="L15" s="26"/>
      <c r="M15" s="79"/>
      <c r="N15" s="79"/>
      <c r="AA15" s="79"/>
    </row>
    <row r="17" spans="9:9" hidden="1" x14ac:dyDescent="0.25"/>
    <row r="18" spans="9:9" hidden="1" x14ac:dyDescent="0.25">
      <c r="I18" t="s">
        <v>228</v>
      </c>
    </row>
    <row r="19" spans="9:9" hidden="1" x14ac:dyDescent="0.25">
      <c r="I19" t="s">
        <v>59</v>
      </c>
    </row>
    <row r="20" spans="9:9" hidden="1" x14ac:dyDescent="0.25">
      <c r="I20" t="s">
        <v>60</v>
      </c>
    </row>
    <row r="21" spans="9:9" hidden="1" x14ac:dyDescent="0.25">
      <c r="I21" t="s">
        <v>48</v>
      </c>
    </row>
    <row r="22" spans="9:9" hidden="1" x14ac:dyDescent="0.25">
      <c r="I22" t="s">
        <v>229</v>
      </c>
    </row>
    <row r="23" spans="9:9" hidden="1" x14ac:dyDescent="0.25">
      <c r="I23" t="s">
        <v>230</v>
      </c>
    </row>
    <row r="24" spans="9:9" hidden="1" x14ac:dyDescent="0.25">
      <c r="I24" t="s">
        <v>231</v>
      </c>
    </row>
    <row r="25" spans="9:9" hidden="1" x14ac:dyDescent="0.25"/>
    <row r="26" spans="9:9" hidden="1" x14ac:dyDescent="0.25">
      <c r="I26" s="67" t="s">
        <v>232</v>
      </c>
    </row>
    <row r="27" spans="9:9" hidden="1" x14ac:dyDescent="0.25">
      <c r="I27" s="69" t="s">
        <v>132</v>
      </c>
    </row>
    <row r="28" spans="9:9" hidden="1" x14ac:dyDescent="0.25">
      <c r="I28" s="67" t="s">
        <v>142</v>
      </c>
    </row>
    <row r="29" spans="9:9" hidden="1" x14ac:dyDescent="0.25">
      <c r="I29" s="67" t="s">
        <v>185</v>
      </c>
    </row>
    <row r="30" spans="9:9" hidden="1" x14ac:dyDescent="0.25">
      <c r="I30" s="67" t="s">
        <v>176</v>
      </c>
    </row>
    <row r="31" spans="9:9" hidden="1" x14ac:dyDescent="0.25"/>
    <row r="32" spans="9:9" hidden="1" x14ac:dyDescent="0.25"/>
  </sheetData>
  <protectedRanges>
    <protectedRange password="E1A2" sqref="M6:M7 M11" name="Range1"/>
    <protectedRange password="E1A2" sqref="AA3:AA14" name="Range1_1_1"/>
    <protectedRange password="E1A2" sqref="M2:N2" name="Range1_5_1_1"/>
    <protectedRange password="E1A2" sqref="AA2" name="Range1_1_2"/>
    <protectedRange password="E1A2" sqref="M3:N3" name="Range1_2_1"/>
    <protectedRange password="E1A2" sqref="M4:N4" name="Range1_4"/>
    <protectedRange password="E1A2" sqref="M10 M8:N8" name="Range1_1"/>
    <protectedRange password="E1A2" sqref="N5" name="Range1_1_2_1"/>
  </protectedRanges>
  <autoFilter ref="A2:N14" xr:uid="{00000000-0009-0000-0000-000003000000}"/>
  <phoneticPr fontId="2" type="noConversion"/>
  <conditionalFormatting sqref="J3:K3 K10:K14 K4 I3:J4 I6:J14 K6:K8">
    <cfRule type="cellIs" dxfId="113" priority="16" stopIfTrue="1" operator="equal">
      <formula>"Pass"</formula>
    </cfRule>
    <cfRule type="cellIs" dxfId="112" priority="17" stopIfTrue="1" operator="equal">
      <formula>"Fail"</formula>
    </cfRule>
    <cfRule type="cellIs" dxfId="111" priority="18" stopIfTrue="1" operator="equal">
      <formula>"Info"</formula>
    </cfRule>
  </conditionalFormatting>
  <conditionalFormatting sqref="M3:M14">
    <cfRule type="expression" dxfId="110" priority="31" stopIfTrue="1">
      <formula>ISERROR(AA3)</formula>
    </cfRule>
  </conditionalFormatting>
  <conditionalFormatting sqref="J4 J6:J14">
    <cfRule type="cellIs" dxfId="109" priority="8" stopIfTrue="1" operator="equal">
      <formula>"Pass"</formula>
    </cfRule>
    <cfRule type="cellIs" dxfId="108" priority="9" stopIfTrue="1" operator="equal">
      <formula>"Fail"</formula>
    </cfRule>
    <cfRule type="cellIs" dxfId="107" priority="10" stopIfTrue="1" operator="equal">
      <formula>"Info"</formula>
    </cfRule>
  </conditionalFormatting>
  <conditionalFormatting sqref="J5">
    <cfRule type="cellIs" dxfId="106" priority="5" operator="equal">
      <formula>"Fail"</formula>
    </cfRule>
  </conditionalFormatting>
  <conditionalFormatting sqref="J5">
    <cfRule type="cellIs" dxfId="105" priority="4" operator="equal">
      <formula>"Pass"</formula>
    </cfRule>
    <cfRule type="cellIs" dxfId="104" priority="6" operator="equal">
      <formula>"Info"</formula>
    </cfRule>
  </conditionalFormatting>
  <conditionalFormatting sqref="J5">
    <cfRule type="cellIs" dxfId="103" priority="1" operator="equal">
      <formula>"Fail"</formula>
    </cfRule>
    <cfRule type="cellIs" dxfId="102" priority="2" operator="equal">
      <formula>"Pass"</formula>
    </cfRule>
    <cfRule type="cellIs" dxfId="101" priority="3" operator="equal">
      <formula>"Info"</formula>
    </cfRule>
  </conditionalFormatting>
  <dataValidations count="3">
    <dataValidation type="list" allowBlank="1" showInputMessage="1" showErrorMessage="1" sqref="J3:J14" xr:uid="{00000000-0002-0000-0300-000000000000}">
      <formula1>$I$19:$I$22</formula1>
    </dataValidation>
    <dataValidation type="list" showDropDown="1" showInputMessage="1" showErrorMessage="1" sqref="L3:L4 L6:L14" xr:uid="{00000000-0002-0000-0300-000001000000}">
      <formula1>$I$27:$I$30</formula1>
    </dataValidation>
    <dataValidation type="list" allowBlank="1" showInputMessage="1" showErrorMessage="1" sqref="L5" xr:uid="{5CC614A7-617F-4E84-B4B0-D71BD8A71AB9}">
      <formula1>$I$85:$I$88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AA57"/>
  <sheetViews>
    <sheetView showGridLines="0" zoomScaleNormal="100" workbookViewId="0">
      <pane ySplit="2" topLeftCell="A40" activePane="bottomLeft" state="frozen"/>
      <selection pane="bottomLeft" activeCell="J14" sqref="J14:J41"/>
    </sheetView>
  </sheetViews>
  <sheetFormatPr defaultColWidth="9.1796875" defaultRowHeight="37.5" customHeight="1" x14ac:dyDescent="0.25"/>
  <cols>
    <col min="1" max="1" width="15.453125" style="82" customWidth="1"/>
    <col min="2" max="2" width="9.453125" style="82" customWidth="1"/>
    <col min="3" max="3" width="17.453125" style="82" customWidth="1"/>
    <col min="4" max="4" width="16.453125" style="82" customWidth="1"/>
    <col min="5" max="5" width="25.7265625" style="82" customWidth="1"/>
    <col min="6" max="6" width="35" style="82" customWidth="1"/>
    <col min="7" max="7" width="58.1796875" style="82" customWidth="1"/>
    <col min="8" max="8" width="27" style="82" customWidth="1"/>
    <col min="9" max="9" width="17.26953125" style="82" customWidth="1"/>
    <col min="10" max="10" width="9.81640625" style="82" customWidth="1"/>
    <col min="11" max="11" width="39.81640625" style="82" customWidth="1"/>
    <col min="12" max="12" width="18.54296875" style="82" customWidth="1"/>
    <col min="13" max="13" width="11.81640625" style="93" customWidth="1"/>
    <col min="14" max="14" width="13.453125" style="93" customWidth="1"/>
    <col min="15" max="15" width="51.7265625" style="82" customWidth="1"/>
    <col min="16" max="16" width="5" style="82" customWidth="1"/>
    <col min="17" max="17" width="16.453125" style="82" customWidth="1"/>
    <col min="18" max="18" width="21.26953125" style="82" customWidth="1"/>
    <col min="19" max="19" width="30.1796875" style="82" customWidth="1"/>
    <col min="20" max="20" width="64.81640625" style="82" customWidth="1"/>
    <col min="21" max="21" width="77.1796875" style="82" customWidth="1"/>
    <col min="22" max="22" width="37.453125" style="82" customWidth="1"/>
    <col min="23" max="24" width="9.1796875" style="82"/>
    <col min="25" max="25" width="11.453125" style="82" customWidth="1"/>
    <col min="26" max="26" width="18.453125" style="108" customWidth="1"/>
    <col min="27" max="27" width="18.81640625" style="82" customWidth="1"/>
    <col min="28" max="16384" width="9.1796875" style="82"/>
  </cols>
  <sheetData>
    <row r="1" spans="1:27" ht="13" x14ac:dyDescent="0.25">
      <c r="A1" s="225" t="s">
        <v>58</v>
      </c>
      <c r="B1" s="225"/>
      <c r="C1" s="225"/>
      <c r="D1" s="225"/>
      <c r="E1" s="225"/>
      <c r="F1" s="225"/>
      <c r="G1" s="225"/>
      <c r="H1" s="225"/>
      <c r="I1" s="225"/>
      <c r="J1" s="225"/>
      <c r="K1" s="225"/>
      <c r="L1" s="225"/>
      <c r="M1" s="225"/>
      <c r="N1" s="225"/>
      <c r="O1" s="225"/>
      <c r="P1" s="225"/>
      <c r="Q1" s="225"/>
      <c r="R1" s="225"/>
      <c r="S1" s="225"/>
      <c r="T1" s="225"/>
      <c r="U1" s="225"/>
      <c r="V1" s="225"/>
      <c r="AA1" s="216"/>
    </row>
    <row r="2" spans="1:27" ht="41.15" customHeight="1" x14ac:dyDescent="0.25">
      <c r="A2" s="104" t="s">
        <v>109</v>
      </c>
      <c r="B2" s="104" t="s">
        <v>110</v>
      </c>
      <c r="C2" s="104" t="s">
        <v>111</v>
      </c>
      <c r="D2" s="104" t="s">
        <v>112</v>
      </c>
      <c r="E2" s="104" t="s">
        <v>233</v>
      </c>
      <c r="F2" s="104" t="s">
        <v>234</v>
      </c>
      <c r="G2" s="104" t="s">
        <v>114</v>
      </c>
      <c r="H2" s="104" t="s">
        <v>115</v>
      </c>
      <c r="I2" s="104" t="s">
        <v>116</v>
      </c>
      <c r="J2" s="104" t="s">
        <v>117</v>
      </c>
      <c r="K2" s="112" t="s">
        <v>235</v>
      </c>
      <c r="L2" s="104" t="s">
        <v>118</v>
      </c>
      <c r="M2" s="105" t="s">
        <v>119</v>
      </c>
      <c r="N2" s="104" t="s">
        <v>120</v>
      </c>
      <c r="O2" s="104" t="s">
        <v>236</v>
      </c>
      <c r="P2" s="99"/>
      <c r="Q2" s="104" t="s">
        <v>237</v>
      </c>
      <c r="R2" s="104" t="s">
        <v>238</v>
      </c>
      <c r="S2" s="104" t="s">
        <v>239</v>
      </c>
      <c r="T2" s="104" t="s">
        <v>240</v>
      </c>
      <c r="U2" s="113" t="s">
        <v>241</v>
      </c>
      <c r="V2" s="113" t="s">
        <v>242</v>
      </c>
      <c r="AA2" s="226" t="s">
        <v>122</v>
      </c>
    </row>
    <row r="3" spans="1:27" ht="108" customHeight="1" x14ac:dyDescent="0.25">
      <c r="A3" s="87" t="s">
        <v>243</v>
      </c>
      <c r="B3" s="127" t="s">
        <v>244</v>
      </c>
      <c r="C3" s="128" t="s">
        <v>245</v>
      </c>
      <c r="D3" s="87" t="s">
        <v>231</v>
      </c>
      <c r="E3" s="42" t="s">
        <v>246</v>
      </c>
      <c r="F3" s="42" t="s">
        <v>247</v>
      </c>
      <c r="G3" s="42" t="s">
        <v>248</v>
      </c>
      <c r="H3" s="42" t="s">
        <v>249</v>
      </c>
      <c r="I3" s="87"/>
      <c r="J3" s="74"/>
      <c r="K3" s="74" t="s">
        <v>250</v>
      </c>
      <c r="L3" s="74"/>
      <c r="M3" s="74" t="s">
        <v>142</v>
      </c>
      <c r="N3" s="227" t="s">
        <v>251</v>
      </c>
      <c r="O3" s="228" t="s">
        <v>252</v>
      </c>
      <c r="P3" s="99"/>
      <c r="Q3" s="118" t="s">
        <v>253</v>
      </c>
      <c r="R3" s="118" t="s">
        <v>254</v>
      </c>
      <c r="S3" s="116" t="s">
        <v>255</v>
      </c>
      <c r="T3" s="116" t="s">
        <v>256</v>
      </c>
      <c r="U3" s="92" t="s">
        <v>257</v>
      </c>
      <c r="V3" s="92" t="s">
        <v>258</v>
      </c>
      <c r="AA3" s="106">
        <f>IF(OR(J3="Fail",ISBLANK(J3)),INDEX('Issue Code Table'!C:C,MATCH(N:N,'Issue Code Table'!A:A,0)),IF(M3="Critical",6,IF(M3="Significant",5,IF(M3="Moderate",3,2))))</f>
        <v>5</v>
      </c>
    </row>
    <row r="4" spans="1:27" ht="86.15" customHeight="1" x14ac:dyDescent="0.25">
      <c r="A4" s="87" t="s">
        <v>259</v>
      </c>
      <c r="B4" s="127" t="s">
        <v>244</v>
      </c>
      <c r="C4" s="128" t="s">
        <v>245</v>
      </c>
      <c r="D4" s="87" t="s">
        <v>231</v>
      </c>
      <c r="E4" s="42" t="s">
        <v>260</v>
      </c>
      <c r="F4" s="42" t="s">
        <v>261</v>
      </c>
      <c r="G4" s="42" t="s">
        <v>262</v>
      </c>
      <c r="H4" s="42" t="s">
        <v>263</v>
      </c>
      <c r="I4" s="87"/>
      <c r="J4" s="74"/>
      <c r="K4" s="74" t="s">
        <v>264</v>
      </c>
      <c r="L4" s="74"/>
      <c r="M4" s="74" t="s">
        <v>142</v>
      </c>
      <c r="N4" s="227" t="s">
        <v>251</v>
      </c>
      <c r="O4" s="228" t="s">
        <v>252</v>
      </c>
      <c r="P4" s="99"/>
      <c r="Q4" s="118" t="s">
        <v>253</v>
      </c>
      <c r="R4" s="118" t="s">
        <v>265</v>
      </c>
      <c r="S4" s="116" t="s">
        <v>266</v>
      </c>
      <c r="T4" s="116" t="s">
        <v>267</v>
      </c>
      <c r="U4" s="116" t="s">
        <v>268</v>
      </c>
      <c r="V4" s="92" t="s">
        <v>269</v>
      </c>
      <c r="AA4" s="106">
        <f>IF(OR(J4="Fail",ISBLANK(J4)),INDEX('Issue Code Table'!C:C,MATCH(N:N,'Issue Code Table'!A:A,0)),IF(M4="Critical",6,IF(M4="Significant",5,IF(M4="Moderate",3,2))))</f>
        <v>5</v>
      </c>
    </row>
    <row r="5" spans="1:27" ht="58" customHeight="1" x14ac:dyDescent="0.25">
      <c r="A5" s="87" t="s">
        <v>270</v>
      </c>
      <c r="B5" s="42" t="s">
        <v>157</v>
      </c>
      <c r="C5" s="129" t="s">
        <v>158</v>
      </c>
      <c r="D5" s="87" t="s">
        <v>231</v>
      </c>
      <c r="E5" s="42" t="s">
        <v>271</v>
      </c>
      <c r="F5" s="42" t="s">
        <v>272</v>
      </c>
      <c r="G5" s="42" t="s">
        <v>273</v>
      </c>
      <c r="H5" s="42" t="s">
        <v>274</v>
      </c>
      <c r="I5" s="87"/>
      <c r="J5" s="74"/>
      <c r="K5" s="74" t="s">
        <v>275</v>
      </c>
      <c r="L5" s="74"/>
      <c r="M5" s="74" t="s">
        <v>142</v>
      </c>
      <c r="N5" s="227" t="s">
        <v>276</v>
      </c>
      <c r="O5" s="229" t="s">
        <v>277</v>
      </c>
      <c r="P5" s="99"/>
      <c r="Q5" s="118" t="s">
        <v>278</v>
      </c>
      <c r="R5" s="118" t="s">
        <v>279</v>
      </c>
      <c r="S5" s="116" t="s">
        <v>280</v>
      </c>
      <c r="T5" s="116" t="s">
        <v>281</v>
      </c>
      <c r="U5" s="116" t="s">
        <v>282</v>
      </c>
      <c r="V5" s="92" t="s">
        <v>283</v>
      </c>
      <c r="AA5" s="106">
        <f>IF(OR(J5="Fail",ISBLANK(J5)),INDEX('Issue Code Table'!C:C,MATCH(N:N,'Issue Code Table'!A:A,0)),IF(M5="Critical",6,IF(M5="Significant",5,IF(M5="Moderate",3,2))))</f>
        <v>5</v>
      </c>
    </row>
    <row r="6" spans="1:27" ht="88" customHeight="1" x14ac:dyDescent="0.25">
      <c r="A6" s="87" t="s">
        <v>284</v>
      </c>
      <c r="B6" s="42" t="s">
        <v>285</v>
      </c>
      <c r="C6" s="129" t="s">
        <v>286</v>
      </c>
      <c r="D6" s="87" t="s">
        <v>231</v>
      </c>
      <c r="E6" s="42" t="s">
        <v>287</v>
      </c>
      <c r="F6" s="42" t="s">
        <v>288</v>
      </c>
      <c r="G6" s="42" t="s">
        <v>289</v>
      </c>
      <c r="H6" s="42" t="s">
        <v>290</v>
      </c>
      <c r="I6" s="87"/>
      <c r="J6" s="74"/>
      <c r="K6" s="74" t="s">
        <v>291</v>
      </c>
      <c r="L6" s="74"/>
      <c r="M6" s="74" t="s">
        <v>142</v>
      </c>
      <c r="N6" s="227" t="s">
        <v>292</v>
      </c>
      <c r="O6" s="229" t="s">
        <v>293</v>
      </c>
      <c r="P6" s="99"/>
      <c r="Q6" s="118" t="s">
        <v>294</v>
      </c>
      <c r="R6" s="118" t="s">
        <v>295</v>
      </c>
      <c r="S6" s="116" t="s">
        <v>296</v>
      </c>
      <c r="T6" s="116" t="s">
        <v>297</v>
      </c>
      <c r="U6" s="116" t="s">
        <v>298</v>
      </c>
      <c r="V6" s="92" t="s">
        <v>299</v>
      </c>
      <c r="AA6" s="106">
        <f>IF(OR(J6="Fail",ISBLANK(J6)),INDEX('Issue Code Table'!C:C,MATCH(N:N,'Issue Code Table'!A:A,0)),IF(M6="Critical",6,IF(M6="Significant",5,IF(M6="Moderate",3,2))))</f>
        <v>5</v>
      </c>
    </row>
    <row r="7" spans="1:27" ht="110.15" customHeight="1" x14ac:dyDescent="0.25">
      <c r="A7" s="87" t="s">
        <v>300</v>
      </c>
      <c r="B7" s="42" t="s">
        <v>285</v>
      </c>
      <c r="C7" s="129" t="s">
        <v>286</v>
      </c>
      <c r="D7" s="87" t="s">
        <v>231</v>
      </c>
      <c r="E7" s="42" t="s">
        <v>301</v>
      </c>
      <c r="F7" s="42" t="s">
        <v>302</v>
      </c>
      <c r="G7" s="42" t="s">
        <v>303</v>
      </c>
      <c r="H7" s="42" t="s">
        <v>290</v>
      </c>
      <c r="I7" s="87"/>
      <c r="J7" s="74"/>
      <c r="K7" s="74" t="s">
        <v>304</v>
      </c>
      <c r="L7" s="74"/>
      <c r="M7" s="74" t="s">
        <v>142</v>
      </c>
      <c r="N7" s="227" t="s">
        <v>292</v>
      </c>
      <c r="O7" s="229" t="s">
        <v>293</v>
      </c>
      <c r="P7" s="99"/>
      <c r="Q7" s="118" t="s">
        <v>294</v>
      </c>
      <c r="R7" s="118" t="s">
        <v>305</v>
      </c>
      <c r="S7" s="116" t="s">
        <v>306</v>
      </c>
      <c r="T7" s="116" t="s">
        <v>307</v>
      </c>
      <c r="U7" s="116" t="s">
        <v>308</v>
      </c>
      <c r="V7" s="92" t="s">
        <v>309</v>
      </c>
      <c r="AA7" s="106">
        <f>IF(OR(J7="Fail",ISBLANK(J7)),INDEX('Issue Code Table'!C:C,MATCH(N:N,'Issue Code Table'!A:A,0)),IF(M7="Critical",6,IF(M7="Significant",5,IF(M7="Moderate",3,2))))</f>
        <v>5</v>
      </c>
    </row>
    <row r="8" spans="1:27" ht="67" customHeight="1" x14ac:dyDescent="0.25">
      <c r="A8" s="87" t="s">
        <v>310</v>
      </c>
      <c r="B8" s="42" t="s">
        <v>285</v>
      </c>
      <c r="C8" s="129" t="s">
        <v>286</v>
      </c>
      <c r="D8" s="87" t="s">
        <v>231</v>
      </c>
      <c r="E8" s="42" t="s">
        <v>311</v>
      </c>
      <c r="F8" s="42" t="s">
        <v>312</v>
      </c>
      <c r="G8" s="42" t="s">
        <v>313</v>
      </c>
      <c r="H8" s="42" t="s">
        <v>290</v>
      </c>
      <c r="I8" s="87"/>
      <c r="J8" s="74"/>
      <c r="K8" s="74" t="s">
        <v>314</v>
      </c>
      <c r="L8" s="74"/>
      <c r="M8" s="74" t="s">
        <v>142</v>
      </c>
      <c r="N8" s="227" t="s">
        <v>292</v>
      </c>
      <c r="O8" s="229" t="s">
        <v>293</v>
      </c>
      <c r="P8" s="99"/>
      <c r="Q8" s="118" t="s">
        <v>294</v>
      </c>
      <c r="R8" s="118" t="s">
        <v>315</v>
      </c>
      <c r="S8" s="116" t="s">
        <v>316</v>
      </c>
      <c r="T8" s="116" t="s">
        <v>317</v>
      </c>
      <c r="U8" s="116" t="s">
        <v>318</v>
      </c>
      <c r="V8" s="92" t="s">
        <v>319</v>
      </c>
      <c r="AA8" s="106">
        <f>IF(OR(J8="Fail",ISBLANK(J8)),INDEX('Issue Code Table'!C:C,MATCH(N:N,'Issue Code Table'!A:A,0)),IF(M8="Critical",6,IF(M8="Significant",5,IF(M8="Moderate",3,2))))</f>
        <v>5</v>
      </c>
    </row>
    <row r="9" spans="1:27" ht="103.5" customHeight="1" x14ac:dyDescent="0.25">
      <c r="A9" s="87" t="s">
        <v>320</v>
      </c>
      <c r="B9" s="42" t="s">
        <v>285</v>
      </c>
      <c r="C9" s="129" t="s">
        <v>286</v>
      </c>
      <c r="D9" s="87" t="s">
        <v>231</v>
      </c>
      <c r="E9" s="42" t="s">
        <v>321</v>
      </c>
      <c r="F9" s="42" t="s">
        <v>322</v>
      </c>
      <c r="G9" s="42" t="s">
        <v>323</v>
      </c>
      <c r="H9" s="42" t="s">
        <v>290</v>
      </c>
      <c r="I9" s="87"/>
      <c r="J9" s="74"/>
      <c r="K9" s="74" t="s">
        <v>324</v>
      </c>
      <c r="L9" s="74"/>
      <c r="M9" s="74" t="s">
        <v>142</v>
      </c>
      <c r="N9" s="227" t="s">
        <v>292</v>
      </c>
      <c r="O9" s="229" t="s">
        <v>293</v>
      </c>
      <c r="P9" s="99"/>
      <c r="Q9" s="118" t="s">
        <v>294</v>
      </c>
      <c r="R9" s="118" t="s">
        <v>325</v>
      </c>
      <c r="S9" s="116" t="s">
        <v>326</v>
      </c>
      <c r="T9" s="116" t="s">
        <v>327</v>
      </c>
      <c r="U9" s="116" t="s">
        <v>328</v>
      </c>
      <c r="V9" s="92" t="s">
        <v>329</v>
      </c>
      <c r="AA9" s="106">
        <f>IF(OR(J9="Fail",ISBLANK(J9)),INDEX('Issue Code Table'!C:C,MATCH(N:N,'Issue Code Table'!A:A,0)),IF(M9="Critical",6,IF(M9="Significant",5,IF(M9="Moderate",3,2))))</f>
        <v>5</v>
      </c>
    </row>
    <row r="10" spans="1:27" ht="99.65" customHeight="1" x14ac:dyDescent="0.25">
      <c r="A10" s="87" t="s">
        <v>330</v>
      </c>
      <c r="B10" s="42" t="s">
        <v>285</v>
      </c>
      <c r="C10" s="129" t="s">
        <v>286</v>
      </c>
      <c r="D10" s="87" t="s">
        <v>231</v>
      </c>
      <c r="E10" s="42" t="s">
        <v>331</v>
      </c>
      <c r="F10" s="42" t="s">
        <v>332</v>
      </c>
      <c r="G10" s="42" t="s">
        <v>333</v>
      </c>
      <c r="H10" s="42" t="s">
        <v>290</v>
      </c>
      <c r="I10" s="87"/>
      <c r="J10" s="74"/>
      <c r="K10" s="74" t="s">
        <v>334</v>
      </c>
      <c r="L10" s="74"/>
      <c r="M10" s="74" t="s">
        <v>142</v>
      </c>
      <c r="N10" s="227" t="s">
        <v>292</v>
      </c>
      <c r="O10" s="229" t="s">
        <v>293</v>
      </c>
      <c r="P10" s="99"/>
      <c r="Q10" s="118" t="s">
        <v>294</v>
      </c>
      <c r="R10" s="118" t="s">
        <v>335</v>
      </c>
      <c r="S10" s="116" t="s">
        <v>336</v>
      </c>
      <c r="T10" s="116" t="s">
        <v>337</v>
      </c>
      <c r="U10" s="116" t="s">
        <v>338</v>
      </c>
      <c r="V10" s="92" t="s">
        <v>339</v>
      </c>
      <c r="AA10" s="106">
        <f>IF(OR(J10="Fail",ISBLANK(J10)),INDEX('Issue Code Table'!C:C,MATCH(N:N,'Issue Code Table'!A:A,0)),IF(M10="Critical",6,IF(M10="Significant",5,IF(M10="Moderate",3,2))))</f>
        <v>5</v>
      </c>
    </row>
    <row r="11" spans="1:27" ht="81.650000000000006" customHeight="1" x14ac:dyDescent="0.25">
      <c r="A11" s="87" t="s">
        <v>340</v>
      </c>
      <c r="B11" s="42" t="s">
        <v>285</v>
      </c>
      <c r="C11" s="129" t="s">
        <v>286</v>
      </c>
      <c r="D11" s="87" t="s">
        <v>231</v>
      </c>
      <c r="E11" s="42" t="s">
        <v>341</v>
      </c>
      <c r="F11" s="42" t="s">
        <v>342</v>
      </c>
      <c r="G11" s="42" t="s">
        <v>343</v>
      </c>
      <c r="H11" s="42" t="s">
        <v>290</v>
      </c>
      <c r="I11" s="87"/>
      <c r="J11" s="74"/>
      <c r="K11" s="74" t="s">
        <v>344</v>
      </c>
      <c r="L11" s="74"/>
      <c r="M11" s="74" t="s">
        <v>142</v>
      </c>
      <c r="N11" s="227" t="s">
        <v>292</v>
      </c>
      <c r="O11" s="229" t="s">
        <v>293</v>
      </c>
      <c r="P11" s="99"/>
      <c r="Q11" s="118" t="s">
        <v>294</v>
      </c>
      <c r="R11" s="118" t="s">
        <v>345</v>
      </c>
      <c r="S11" s="116" t="s">
        <v>336</v>
      </c>
      <c r="T11" s="116" t="s">
        <v>346</v>
      </c>
      <c r="U11" s="116" t="s">
        <v>347</v>
      </c>
      <c r="V11" s="92" t="s">
        <v>348</v>
      </c>
      <c r="AA11" s="106">
        <f>IF(OR(J11="Fail",ISBLANK(J11)),INDEX('Issue Code Table'!C:C,MATCH(N:N,'Issue Code Table'!A:A,0)),IF(M11="Critical",6,IF(M11="Significant",5,IF(M11="Moderate",3,2))))</f>
        <v>5</v>
      </c>
    </row>
    <row r="12" spans="1:27" ht="85.5" customHeight="1" x14ac:dyDescent="0.25">
      <c r="A12" s="87" t="s">
        <v>349</v>
      </c>
      <c r="B12" s="42" t="s">
        <v>285</v>
      </c>
      <c r="C12" s="129" t="s">
        <v>286</v>
      </c>
      <c r="D12" s="87" t="s">
        <v>231</v>
      </c>
      <c r="E12" s="42" t="s">
        <v>350</v>
      </c>
      <c r="F12" s="42" t="s">
        <v>351</v>
      </c>
      <c r="G12" s="42" t="s">
        <v>352</v>
      </c>
      <c r="H12" s="42" t="s">
        <v>290</v>
      </c>
      <c r="I12" s="87"/>
      <c r="J12" s="74"/>
      <c r="K12" s="74" t="s">
        <v>353</v>
      </c>
      <c r="L12" s="74"/>
      <c r="M12" s="74" t="s">
        <v>142</v>
      </c>
      <c r="N12" s="227" t="s">
        <v>292</v>
      </c>
      <c r="O12" s="229" t="s">
        <v>293</v>
      </c>
      <c r="P12" s="99"/>
      <c r="Q12" s="118" t="s">
        <v>294</v>
      </c>
      <c r="R12" s="118" t="s">
        <v>354</v>
      </c>
      <c r="S12" s="116" t="s">
        <v>355</v>
      </c>
      <c r="T12" s="116" t="s">
        <v>356</v>
      </c>
      <c r="U12" s="116" t="s">
        <v>357</v>
      </c>
      <c r="V12" s="92" t="s">
        <v>358</v>
      </c>
      <c r="AA12" s="106">
        <f>IF(OR(J12="Fail",ISBLANK(J12)),INDEX('Issue Code Table'!C:C,MATCH(N:N,'Issue Code Table'!A:A,0)),IF(M12="Critical",6,IF(M12="Significant",5,IF(M12="Moderate",3,2))))</f>
        <v>5</v>
      </c>
    </row>
    <row r="13" spans="1:27" ht="81.650000000000006" customHeight="1" x14ac:dyDescent="0.25">
      <c r="A13" s="87" t="s">
        <v>359</v>
      </c>
      <c r="B13" s="42" t="s">
        <v>285</v>
      </c>
      <c r="C13" s="129" t="s">
        <v>286</v>
      </c>
      <c r="D13" s="87" t="s">
        <v>231</v>
      </c>
      <c r="E13" s="42" t="s">
        <v>360</v>
      </c>
      <c r="F13" s="42" t="s">
        <v>361</v>
      </c>
      <c r="G13" s="42" t="s">
        <v>362</v>
      </c>
      <c r="H13" s="42" t="s">
        <v>290</v>
      </c>
      <c r="I13" s="87"/>
      <c r="J13" s="74"/>
      <c r="K13" s="74" t="s">
        <v>363</v>
      </c>
      <c r="L13" s="74"/>
      <c r="M13" s="74" t="s">
        <v>142</v>
      </c>
      <c r="N13" s="227" t="s">
        <v>292</v>
      </c>
      <c r="O13" s="229" t="s">
        <v>293</v>
      </c>
      <c r="P13" s="99"/>
      <c r="Q13" s="118" t="s">
        <v>294</v>
      </c>
      <c r="R13" s="118" t="s">
        <v>364</v>
      </c>
      <c r="S13" s="116" t="s">
        <v>365</v>
      </c>
      <c r="T13" s="116" t="s">
        <v>366</v>
      </c>
      <c r="U13" s="116" t="s">
        <v>367</v>
      </c>
      <c r="V13" s="92" t="s">
        <v>368</v>
      </c>
      <c r="AA13" s="106">
        <f>IF(OR(J13="Fail",ISBLANK(J13)),INDEX('Issue Code Table'!C:C,MATCH(N:N,'Issue Code Table'!A:A,0)),IF(M13="Critical",6,IF(M13="Significant",5,IF(M13="Moderate",3,2))))</f>
        <v>5</v>
      </c>
    </row>
    <row r="14" spans="1:27" ht="122.5" customHeight="1" x14ac:dyDescent="0.25">
      <c r="A14" s="87" t="s">
        <v>369</v>
      </c>
      <c r="B14" s="42" t="s">
        <v>285</v>
      </c>
      <c r="C14" s="129" t="s">
        <v>286</v>
      </c>
      <c r="D14" s="87" t="s">
        <v>231</v>
      </c>
      <c r="E14" s="42" t="s">
        <v>370</v>
      </c>
      <c r="F14" s="42" t="s">
        <v>371</v>
      </c>
      <c r="G14" s="42" t="s">
        <v>372</v>
      </c>
      <c r="H14" s="42" t="s">
        <v>290</v>
      </c>
      <c r="I14" s="87"/>
      <c r="J14" s="74"/>
      <c r="K14" s="74" t="s">
        <v>373</v>
      </c>
      <c r="L14" s="74"/>
      <c r="M14" s="74" t="s">
        <v>142</v>
      </c>
      <c r="N14" s="227" t="s">
        <v>292</v>
      </c>
      <c r="O14" s="229" t="s">
        <v>293</v>
      </c>
      <c r="P14" s="99"/>
      <c r="Q14" s="118" t="s">
        <v>294</v>
      </c>
      <c r="R14" s="118" t="s">
        <v>374</v>
      </c>
      <c r="S14" s="116" t="s">
        <v>365</v>
      </c>
      <c r="T14" s="116" t="s">
        <v>375</v>
      </c>
      <c r="U14" s="42" t="s">
        <v>376</v>
      </c>
      <c r="V14" s="92" t="s">
        <v>377</v>
      </c>
      <c r="AA14" s="106">
        <f>IF(OR(J14="Fail",ISBLANK(J14)),INDEX('Issue Code Table'!C:C,MATCH(N:N,'Issue Code Table'!A:A,0)),IF(M14="Critical",6,IF(M14="Significant",5,IF(M14="Moderate",3,2))))</f>
        <v>5</v>
      </c>
    </row>
    <row r="15" spans="1:27" ht="100" x14ac:dyDescent="0.25">
      <c r="A15" s="87" t="s">
        <v>378</v>
      </c>
      <c r="B15" s="42" t="s">
        <v>285</v>
      </c>
      <c r="C15" s="129" t="s">
        <v>286</v>
      </c>
      <c r="D15" s="87" t="s">
        <v>231</v>
      </c>
      <c r="E15" s="42" t="s">
        <v>379</v>
      </c>
      <c r="F15" s="42" t="s">
        <v>380</v>
      </c>
      <c r="G15" s="42" t="s">
        <v>381</v>
      </c>
      <c r="H15" s="42" t="s">
        <v>290</v>
      </c>
      <c r="I15" s="87"/>
      <c r="J15" s="74"/>
      <c r="K15" s="74" t="s">
        <v>382</v>
      </c>
      <c r="L15" s="74"/>
      <c r="M15" s="74" t="s">
        <v>142</v>
      </c>
      <c r="N15" s="227" t="s">
        <v>292</v>
      </c>
      <c r="O15" s="229" t="s">
        <v>293</v>
      </c>
      <c r="P15" s="99"/>
      <c r="Q15" s="118" t="s">
        <v>294</v>
      </c>
      <c r="R15" s="119" t="s">
        <v>383</v>
      </c>
      <c r="S15" s="116" t="s">
        <v>365</v>
      </c>
      <c r="T15" s="116" t="s">
        <v>384</v>
      </c>
      <c r="U15" s="42" t="s">
        <v>385</v>
      </c>
      <c r="V15" s="92" t="s">
        <v>386</v>
      </c>
      <c r="AA15" s="106">
        <f>IF(OR(J15="Fail",ISBLANK(J15)),INDEX('Issue Code Table'!C:C,MATCH(N:N,'Issue Code Table'!A:A,0)),IF(M15="Critical",6,IF(M15="Significant",5,IF(M15="Moderate",3,2))))</f>
        <v>5</v>
      </c>
    </row>
    <row r="16" spans="1:27" ht="112.5" x14ac:dyDescent="0.25">
      <c r="A16" s="87" t="s">
        <v>387</v>
      </c>
      <c r="B16" s="42" t="s">
        <v>285</v>
      </c>
      <c r="C16" s="129" t="s">
        <v>286</v>
      </c>
      <c r="D16" s="87" t="s">
        <v>231</v>
      </c>
      <c r="E16" s="42" t="s">
        <v>388</v>
      </c>
      <c r="F16" s="42" t="s">
        <v>389</v>
      </c>
      <c r="G16" s="42" t="s">
        <v>390</v>
      </c>
      <c r="H16" s="42" t="s">
        <v>290</v>
      </c>
      <c r="I16" s="87"/>
      <c r="J16" s="74"/>
      <c r="K16" s="74" t="s">
        <v>391</v>
      </c>
      <c r="L16" s="74"/>
      <c r="M16" s="74" t="s">
        <v>142</v>
      </c>
      <c r="N16" s="227" t="s">
        <v>292</v>
      </c>
      <c r="O16" s="229" t="s">
        <v>293</v>
      </c>
      <c r="P16" s="99"/>
      <c r="Q16" s="118" t="s">
        <v>294</v>
      </c>
      <c r="R16" s="118" t="s">
        <v>392</v>
      </c>
      <c r="S16" s="116" t="s">
        <v>365</v>
      </c>
      <c r="T16" s="116" t="s">
        <v>393</v>
      </c>
      <c r="U16" s="42" t="s">
        <v>394</v>
      </c>
      <c r="V16" s="92" t="s">
        <v>395</v>
      </c>
      <c r="AA16" s="106">
        <f>IF(OR(J16="Fail",ISBLANK(J16)),INDEX('Issue Code Table'!C:C,MATCH(N:N,'Issue Code Table'!A:A,0)),IF(M16="Critical",6,IF(M16="Significant",5,IF(M16="Moderate",3,2))))</f>
        <v>5</v>
      </c>
    </row>
    <row r="17" spans="1:27" ht="100" x14ac:dyDescent="0.25">
      <c r="A17" s="87" t="s">
        <v>396</v>
      </c>
      <c r="B17" s="42" t="s">
        <v>285</v>
      </c>
      <c r="C17" s="129" t="s">
        <v>286</v>
      </c>
      <c r="D17" s="87" t="s">
        <v>231</v>
      </c>
      <c r="E17" s="42" t="s">
        <v>397</v>
      </c>
      <c r="F17" s="42" t="s">
        <v>398</v>
      </c>
      <c r="G17" s="42" t="s">
        <v>399</v>
      </c>
      <c r="H17" s="42" t="s">
        <v>290</v>
      </c>
      <c r="I17" s="87"/>
      <c r="J17" s="74"/>
      <c r="K17" s="74" t="s">
        <v>400</v>
      </c>
      <c r="L17" s="74"/>
      <c r="M17" s="74" t="s">
        <v>142</v>
      </c>
      <c r="N17" s="227" t="s">
        <v>292</v>
      </c>
      <c r="O17" s="229" t="s">
        <v>293</v>
      </c>
      <c r="P17" s="99"/>
      <c r="Q17" s="118" t="s">
        <v>294</v>
      </c>
      <c r="R17" s="118" t="s">
        <v>401</v>
      </c>
      <c r="S17" s="116" t="s">
        <v>365</v>
      </c>
      <c r="T17" s="116" t="s">
        <v>402</v>
      </c>
      <c r="U17" s="42" t="s">
        <v>403</v>
      </c>
      <c r="V17" s="92" t="s">
        <v>404</v>
      </c>
      <c r="AA17" s="106">
        <f>IF(OR(J17="Fail",ISBLANK(J17)),INDEX('Issue Code Table'!C:C,MATCH(N:N,'Issue Code Table'!A:A,0)),IF(M17="Critical",6,IF(M17="Significant",5,IF(M17="Moderate",3,2))))</f>
        <v>5</v>
      </c>
    </row>
    <row r="18" spans="1:27" ht="112.5" x14ac:dyDescent="0.25">
      <c r="A18" s="87" t="s">
        <v>405</v>
      </c>
      <c r="B18" s="42" t="s">
        <v>285</v>
      </c>
      <c r="C18" s="129" t="s">
        <v>286</v>
      </c>
      <c r="D18" s="87" t="s">
        <v>231</v>
      </c>
      <c r="E18" s="42" t="s">
        <v>406</v>
      </c>
      <c r="F18" s="42" t="s">
        <v>407</v>
      </c>
      <c r="G18" s="42" t="s">
        <v>408</v>
      </c>
      <c r="H18" s="42" t="s">
        <v>290</v>
      </c>
      <c r="I18" s="87"/>
      <c r="J18" s="74"/>
      <c r="K18" s="74" t="s">
        <v>409</v>
      </c>
      <c r="L18" s="74"/>
      <c r="M18" s="74" t="s">
        <v>142</v>
      </c>
      <c r="N18" s="227" t="s">
        <v>292</v>
      </c>
      <c r="O18" s="229" t="s">
        <v>293</v>
      </c>
      <c r="P18" s="99"/>
      <c r="Q18" s="118" t="s">
        <v>294</v>
      </c>
      <c r="R18" s="118" t="s">
        <v>410</v>
      </c>
      <c r="S18" s="116" t="s">
        <v>365</v>
      </c>
      <c r="T18" s="116" t="s">
        <v>411</v>
      </c>
      <c r="U18" s="42" t="s">
        <v>412</v>
      </c>
      <c r="V18" s="92" t="s">
        <v>413</v>
      </c>
      <c r="AA18" s="106">
        <f>IF(OR(J18="Fail",ISBLANK(J18)),INDEX('Issue Code Table'!C:C,MATCH(N:N,'Issue Code Table'!A:A,0)),IF(M18="Critical",6,IF(M18="Significant",5,IF(M18="Moderate",3,2))))</f>
        <v>5</v>
      </c>
    </row>
    <row r="19" spans="1:27" ht="100.5" customHeight="1" x14ac:dyDescent="0.25">
      <c r="A19" s="87" t="s">
        <v>414</v>
      </c>
      <c r="B19" s="42" t="s">
        <v>285</v>
      </c>
      <c r="C19" s="129" t="s">
        <v>286</v>
      </c>
      <c r="D19" s="87" t="s">
        <v>231</v>
      </c>
      <c r="E19" s="42" t="s">
        <v>415</v>
      </c>
      <c r="F19" s="42" t="s">
        <v>416</v>
      </c>
      <c r="G19" s="42" t="s">
        <v>417</v>
      </c>
      <c r="H19" s="42" t="s">
        <v>290</v>
      </c>
      <c r="I19" s="87"/>
      <c r="J19" s="74"/>
      <c r="K19" s="74" t="s">
        <v>418</v>
      </c>
      <c r="L19" s="74"/>
      <c r="M19" s="74" t="s">
        <v>142</v>
      </c>
      <c r="N19" s="227" t="s">
        <v>292</v>
      </c>
      <c r="O19" s="229" t="s">
        <v>293</v>
      </c>
      <c r="P19" s="99"/>
      <c r="Q19" s="118" t="s">
        <v>294</v>
      </c>
      <c r="R19" s="118" t="s">
        <v>419</v>
      </c>
      <c r="S19" s="116" t="s">
        <v>365</v>
      </c>
      <c r="T19" s="116" t="s">
        <v>420</v>
      </c>
      <c r="U19" s="116" t="s">
        <v>421</v>
      </c>
      <c r="V19" s="92" t="s">
        <v>422</v>
      </c>
      <c r="AA19" s="106">
        <f>IF(OR(J19="Fail",ISBLANK(J19)),INDEX('Issue Code Table'!C:C,MATCH(N:N,'Issue Code Table'!A:A,0)),IF(M19="Critical",6,IF(M19="Significant",5,IF(M19="Moderate",3,2))))</f>
        <v>5</v>
      </c>
    </row>
    <row r="20" spans="1:27" ht="79" customHeight="1" x14ac:dyDescent="0.25">
      <c r="A20" s="87" t="s">
        <v>423</v>
      </c>
      <c r="B20" s="42" t="s">
        <v>285</v>
      </c>
      <c r="C20" s="129" t="s">
        <v>286</v>
      </c>
      <c r="D20" s="87" t="s">
        <v>231</v>
      </c>
      <c r="E20" s="42" t="s">
        <v>424</v>
      </c>
      <c r="F20" s="42" t="s">
        <v>425</v>
      </c>
      <c r="G20" s="42" t="s">
        <v>426</v>
      </c>
      <c r="H20" s="42" t="s">
        <v>427</v>
      </c>
      <c r="I20" s="87"/>
      <c r="J20" s="74"/>
      <c r="K20" s="74" t="s">
        <v>428</v>
      </c>
      <c r="L20" s="74"/>
      <c r="M20" s="74" t="s">
        <v>142</v>
      </c>
      <c r="N20" s="227" t="s">
        <v>292</v>
      </c>
      <c r="O20" s="229" t="s">
        <v>293</v>
      </c>
      <c r="P20" s="99"/>
      <c r="Q20" s="118" t="s">
        <v>294</v>
      </c>
      <c r="R20" s="118" t="s">
        <v>429</v>
      </c>
      <c r="S20" s="116" t="s">
        <v>365</v>
      </c>
      <c r="T20" s="116" t="s">
        <v>430</v>
      </c>
      <c r="U20" s="116" t="s">
        <v>431</v>
      </c>
      <c r="V20" s="92" t="s">
        <v>432</v>
      </c>
      <c r="AA20" s="106">
        <f>IF(OR(J20="Fail",ISBLANK(J20)),INDEX('Issue Code Table'!C:C,MATCH(N:N,'Issue Code Table'!A:A,0)),IF(M20="Critical",6,IF(M20="Significant",5,IF(M20="Moderate",3,2))))</f>
        <v>5</v>
      </c>
    </row>
    <row r="21" spans="1:27" ht="112.5" x14ac:dyDescent="0.25">
      <c r="A21" s="87" t="s">
        <v>433</v>
      </c>
      <c r="B21" s="127" t="s">
        <v>221</v>
      </c>
      <c r="C21" s="128" t="s">
        <v>434</v>
      </c>
      <c r="D21" s="87" t="s">
        <v>231</v>
      </c>
      <c r="E21" s="42" t="s">
        <v>435</v>
      </c>
      <c r="F21" s="42" t="s">
        <v>436</v>
      </c>
      <c r="G21" s="42" t="s">
        <v>437</v>
      </c>
      <c r="H21" s="42" t="s">
        <v>427</v>
      </c>
      <c r="I21" s="87"/>
      <c r="J21" s="74"/>
      <c r="K21" s="74" t="s">
        <v>428</v>
      </c>
      <c r="L21" s="74"/>
      <c r="M21" s="74" t="s">
        <v>142</v>
      </c>
      <c r="N21" s="227" t="s">
        <v>226</v>
      </c>
      <c r="O21" s="229" t="s">
        <v>227</v>
      </c>
      <c r="P21" s="99"/>
      <c r="Q21" s="118" t="s">
        <v>438</v>
      </c>
      <c r="R21" s="118" t="s">
        <v>439</v>
      </c>
      <c r="S21" s="116" t="s">
        <v>440</v>
      </c>
      <c r="T21" s="116" t="s">
        <v>441</v>
      </c>
      <c r="U21" s="116" t="s">
        <v>442</v>
      </c>
      <c r="V21" s="92" t="s">
        <v>443</v>
      </c>
      <c r="AA21" s="106">
        <f>IF(OR(J21="Fail",ISBLANK(J21)),INDEX('Issue Code Table'!C:C,MATCH(N:N,'Issue Code Table'!A:A,0)),IF(M21="Critical",6,IF(M21="Significant",5,IF(M21="Moderate",3,2))))</f>
        <v>6</v>
      </c>
    </row>
    <row r="22" spans="1:27" ht="30" customHeight="1" x14ac:dyDescent="0.25">
      <c r="A22" s="87" t="s">
        <v>444</v>
      </c>
      <c r="B22" s="127" t="s">
        <v>244</v>
      </c>
      <c r="C22" s="128" t="s">
        <v>245</v>
      </c>
      <c r="D22" s="87" t="s">
        <v>231</v>
      </c>
      <c r="E22" s="42" t="s">
        <v>445</v>
      </c>
      <c r="F22" s="42" t="s">
        <v>446</v>
      </c>
      <c r="G22" s="42" t="s">
        <v>447</v>
      </c>
      <c r="H22" s="42" t="s">
        <v>448</v>
      </c>
      <c r="J22" s="122"/>
      <c r="K22" s="74" t="s">
        <v>449</v>
      </c>
      <c r="L22" s="74"/>
      <c r="M22" s="74" t="s">
        <v>176</v>
      </c>
      <c r="N22" s="227" t="s">
        <v>450</v>
      </c>
      <c r="O22" s="229" t="s">
        <v>451</v>
      </c>
      <c r="P22" s="99"/>
      <c r="Q22" s="118" t="s">
        <v>438</v>
      </c>
      <c r="R22" s="118" t="s">
        <v>452</v>
      </c>
      <c r="S22" s="116" t="s">
        <v>453</v>
      </c>
      <c r="T22" s="116" t="s">
        <v>454</v>
      </c>
      <c r="U22" s="116" t="s">
        <v>455</v>
      </c>
      <c r="V22" s="92"/>
      <c r="AA22" s="106">
        <f>IF(OR(J23="Fail",ISBLANK(J23)),INDEX('Issue Code Table'!C:C,MATCH(N:N,'Issue Code Table'!A:A,0)),IF(M23="Critical",6,IF(M23="Significant",5,IF(M23="Moderate",3,2))))</f>
        <v>2</v>
      </c>
    </row>
    <row r="23" spans="1:27" ht="85" customHeight="1" x14ac:dyDescent="0.25">
      <c r="A23" s="87" t="s">
        <v>456</v>
      </c>
      <c r="B23" s="127" t="s">
        <v>221</v>
      </c>
      <c r="C23" s="128" t="s">
        <v>434</v>
      </c>
      <c r="D23" s="87" t="s">
        <v>231</v>
      </c>
      <c r="E23" s="42" t="s">
        <v>457</v>
      </c>
      <c r="F23" s="42" t="s">
        <v>458</v>
      </c>
      <c r="G23" s="42" t="s">
        <v>459</v>
      </c>
      <c r="H23" s="42" t="s">
        <v>460</v>
      </c>
      <c r="I23" s="87"/>
      <c r="J23" s="74"/>
      <c r="K23" s="74" t="s">
        <v>461</v>
      </c>
      <c r="L23" s="74"/>
      <c r="M23" s="74" t="s">
        <v>142</v>
      </c>
      <c r="N23" s="227" t="s">
        <v>226</v>
      </c>
      <c r="O23" s="229" t="s">
        <v>227</v>
      </c>
      <c r="P23" s="99"/>
      <c r="Q23" s="118" t="s">
        <v>438</v>
      </c>
      <c r="R23" s="118" t="s">
        <v>462</v>
      </c>
      <c r="S23" s="116" t="s">
        <v>463</v>
      </c>
      <c r="T23" s="116" t="s">
        <v>464</v>
      </c>
      <c r="U23" s="115" t="s">
        <v>465</v>
      </c>
      <c r="V23" s="114" t="s">
        <v>466</v>
      </c>
      <c r="AA23" s="106">
        <f>IF(OR(J23="Fail",ISBLANK(J23)),INDEX('Issue Code Table'!C:C,MATCH(N:N,'Issue Code Table'!A:A,0)),IF(M23="Critical",6,IF(M23="Significant",5,IF(M23="Moderate",3,2))))</f>
        <v>6</v>
      </c>
    </row>
    <row r="24" spans="1:27" ht="100.5" customHeight="1" x14ac:dyDescent="0.25">
      <c r="A24" s="87" t="s">
        <v>467</v>
      </c>
      <c r="B24" s="127" t="s">
        <v>221</v>
      </c>
      <c r="C24" s="128" t="s">
        <v>434</v>
      </c>
      <c r="D24" s="87" t="s">
        <v>231</v>
      </c>
      <c r="E24" s="42" t="s">
        <v>468</v>
      </c>
      <c r="F24" s="42" t="s">
        <v>469</v>
      </c>
      <c r="G24" s="42" t="s">
        <v>470</v>
      </c>
      <c r="H24" s="42" t="s">
        <v>471</v>
      </c>
      <c r="I24" s="87"/>
      <c r="J24" s="74"/>
      <c r="K24" s="74" t="s">
        <v>472</v>
      </c>
      <c r="L24" s="74" t="s">
        <v>473</v>
      </c>
      <c r="M24" s="74" t="s">
        <v>142</v>
      </c>
      <c r="N24" s="227" t="s">
        <v>226</v>
      </c>
      <c r="O24" s="229" t="s">
        <v>227</v>
      </c>
      <c r="P24" s="99"/>
      <c r="Q24" s="118" t="s">
        <v>438</v>
      </c>
      <c r="R24" s="118" t="s">
        <v>474</v>
      </c>
      <c r="S24" s="116" t="s">
        <v>475</v>
      </c>
      <c r="T24" s="116" t="s">
        <v>476</v>
      </c>
      <c r="U24" s="116" t="s">
        <v>477</v>
      </c>
      <c r="V24" s="92" t="s">
        <v>478</v>
      </c>
      <c r="AA24" s="106">
        <f>IF(OR(J24="Fail",ISBLANK(J24)),INDEX('Issue Code Table'!C:C,MATCH(N:N,'Issue Code Table'!A:A,0)),IF(M24="Critical",6,IF(M24="Significant",5,IF(M24="Moderate",3,2))))</f>
        <v>6</v>
      </c>
    </row>
    <row r="25" spans="1:27" ht="57.75" customHeight="1" x14ac:dyDescent="0.25">
      <c r="A25" s="87" t="s">
        <v>479</v>
      </c>
      <c r="B25" s="127" t="s">
        <v>197</v>
      </c>
      <c r="C25" s="128" t="s">
        <v>480</v>
      </c>
      <c r="D25" s="87" t="s">
        <v>231</v>
      </c>
      <c r="E25" s="42" t="s">
        <v>481</v>
      </c>
      <c r="F25" s="42" t="s">
        <v>482</v>
      </c>
      <c r="G25" s="42" t="s">
        <v>483</v>
      </c>
      <c r="H25" s="42" t="s">
        <v>484</v>
      </c>
      <c r="I25" s="87"/>
      <c r="J25" s="74"/>
      <c r="K25" s="74" t="s">
        <v>485</v>
      </c>
      <c r="L25" s="74"/>
      <c r="M25" s="74" t="s">
        <v>185</v>
      </c>
      <c r="N25" s="227" t="s">
        <v>486</v>
      </c>
      <c r="O25" s="229" t="s">
        <v>487</v>
      </c>
      <c r="P25" s="99"/>
      <c r="Q25" s="118" t="s">
        <v>488</v>
      </c>
      <c r="R25" s="118" t="s">
        <v>489</v>
      </c>
      <c r="S25" s="116" t="s">
        <v>490</v>
      </c>
      <c r="T25" s="116" t="s">
        <v>491</v>
      </c>
      <c r="U25" s="42" t="s">
        <v>492</v>
      </c>
      <c r="V25" s="92"/>
      <c r="AA25" s="106">
        <f>IF(OR(J26="Fail",ISBLANK(J26)),INDEX('Issue Code Table'!C:C,MATCH(N:N,'Issue Code Table'!A:A,0)),IF(M26="Critical",6,IF(M26="Significant",5,IF(M26="Moderate",3,2))))</f>
        <v>4</v>
      </c>
    </row>
    <row r="26" spans="1:27" ht="75" customHeight="1" x14ac:dyDescent="0.25">
      <c r="A26" s="87" t="s">
        <v>493</v>
      </c>
      <c r="B26" s="127" t="s">
        <v>197</v>
      </c>
      <c r="C26" s="128" t="s">
        <v>480</v>
      </c>
      <c r="D26" s="87" t="s">
        <v>231</v>
      </c>
      <c r="E26" s="42" t="s">
        <v>494</v>
      </c>
      <c r="F26" s="42" t="s">
        <v>495</v>
      </c>
      <c r="G26" s="42" t="s">
        <v>496</v>
      </c>
      <c r="H26" s="42" t="s">
        <v>497</v>
      </c>
      <c r="I26" s="87"/>
      <c r="J26" s="74"/>
      <c r="K26" s="74" t="s">
        <v>498</v>
      </c>
      <c r="L26" s="74"/>
      <c r="M26" s="74" t="s">
        <v>185</v>
      </c>
      <c r="N26" s="227" t="s">
        <v>499</v>
      </c>
      <c r="O26" s="229" t="s">
        <v>500</v>
      </c>
      <c r="P26" s="99"/>
      <c r="Q26" s="118" t="s">
        <v>488</v>
      </c>
      <c r="R26" s="118" t="s">
        <v>501</v>
      </c>
      <c r="S26" s="116" t="s">
        <v>502</v>
      </c>
      <c r="T26" s="116" t="s">
        <v>503</v>
      </c>
      <c r="U26" s="116" t="s">
        <v>504</v>
      </c>
      <c r="V26" s="92"/>
      <c r="AA26" s="106">
        <f>IF(OR(J27="Fail",ISBLANK(J27)),INDEX('Issue Code Table'!C:C,MATCH(N:N,'Issue Code Table'!A:A,0)),IF(M27="Critical",6,IF(M27="Significant",5,IF(M27="Moderate",3,2))))</f>
        <v>4</v>
      </c>
    </row>
    <row r="27" spans="1:27" ht="69.75" customHeight="1" x14ac:dyDescent="0.25">
      <c r="A27" s="87" t="s">
        <v>505</v>
      </c>
      <c r="B27" s="127" t="s">
        <v>197</v>
      </c>
      <c r="C27" s="128" t="s">
        <v>480</v>
      </c>
      <c r="D27" s="87" t="s">
        <v>231</v>
      </c>
      <c r="E27" s="42" t="s">
        <v>506</v>
      </c>
      <c r="F27" s="42" t="s">
        <v>507</v>
      </c>
      <c r="G27" s="42" t="s">
        <v>508</v>
      </c>
      <c r="H27" s="42" t="s">
        <v>509</v>
      </c>
      <c r="I27" s="87"/>
      <c r="J27" s="74"/>
      <c r="K27" s="74" t="s">
        <v>510</v>
      </c>
      <c r="L27" s="74"/>
      <c r="M27" s="74" t="s">
        <v>185</v>
      </c>
      <c r="N27" s="227" t="s">
        <v>499</v>
      </c>
      <c r="O27" s="229" t="s">
        <v>500</v>
      </c>
      <c r="P27" s="99"/>
      <c r="Q27" s="118" t="s">
        <v>488</v>
      </c>
      <c r="R27" s="118" t="s">
        <v>511</v>
      </c>
      <c r="S27" s="116" t="s">
        <v>512</v>
      </c>
      <c r="T27" s="116" t="s">
        <v>513</v>
      </c>
      <c r="U27" s="116" t="s">
        <v>514</v>
      </c>
      <c r="V27" s="92"/>
      <c r="AA27" s="106">
        <f>IF(OR(J28="Fail",ISBLANK(J28)),INDEX('Issue Code Table'!C:C,MATCH(N:N,'Issue Code Table'!A:A,0)),IF(M28="Critical",6,IF(M28="Significant",5,IF(M28="Moderate",3,2))))</f>
        <v>4</v>
      </c>
    </row>
    <row r="28" spans="1:27" ht="121.5" customHeight="1" x14ac:dyDescent="0.25">
      <c r="A28" s="87" t="s">
        <v>515</v>
      </c>
      <c r="B28" s="127" t="s">
        <v>197</v>
      </c>
      <c r="C28" s="128" t="s">
        <v>480</v>
      </c>
      <c r="D28" s="87" t="s">
        <v>231</v>
      </c>
      <c r="E28" s="42" t="s">
        <v>516</v>
      </c>
      <c r="F28" s="42" t="s">
        <v>517</v>
      </c>
      <c r="G28" s="42" t="s">
        <v>518</v>
      </c>
      <c r="H28" s="42" t="s">
        <v>519</v>
      </c>
      <c r="I28" s="87"/>
      <c r="J28" s="74"/>
      <c r="K28" s="74" t="s">
        <v>520</v>
      </c>
      <c r="L28" s="74"/>
      <c r="M28" s="74" t="s">
        <v>185</v>
      </c>
      <c r="N28" s="227" t="s">
        <v>499</v>
      </c>
      <c r="O28" s="229" t="s">
        <v>500</v>
      </c>
      <c r="P28" s="99"/>
      <c r="Q28" s="118" t="s">
        <v>488</v>
      </c>
      <c r="R28" s="118" t="s">
        <v>521</v>
      </c>
      <c r="S28" s="116" t="s">
        <v>522</v>
      </c>
      <c r="T28" s="116" t="s">
        <v>523</v>
      </c>
      <c r="U28" s="116" t="s">
        <v>524</v>
      </c>
      <c r="V28" s="92"/>
      <c r="AA28" s="106">
        <f>IF(OR(J29="Fail",ISBLANK(J29)),INDEX('Issue Code Table'!C:C,MATCH(N:N,'Issue Code Table'!A:A,0)),IF(M29="Critical",6,IF(M29="Significant",5,IF(M29="Moderate",3,2))))</f>
        <v>4</v>
      </c>
    </row>
    <row r="29" spans="1:27" ht="87.5" x14ac:dyDescent="0.25">
      <c r="A29" s="87" t="s">
        <v>525</v>
      </c>
      <c r="B29" s="42" t="s">
        <v>285</v>
      </c>
      <c r="C29" s="129" t="s">
        <v>286</v>
      </c>
      <c r="D29" s="87" t="s">
        <v>231</v>
      </c>
      <c r="E29" s="42" t="s">
        <v>526</v>
      </c>
      <c r="F29" s="42" t="s">
        <v>527</v>
      </c>
      <c r="G29" s="42" t="s">
        <v>528</v>
      </c>
      <c r="H29" s="42" t="s">
        <v>529</v>
      </c>
      <c r="I29" s="87"/>
      <c r="J29" s="74"/>
      <c r="K29" s="74" t="s">
        <v>530</v>
      </c>
      <c r="L29" s="74"/>
      <c r="M29" s="74" t="s">
        <v>142</v>
      </c>
      <c r="N29" s="227" t="s">
        <v>276</v>
      </c>
      <c r="O29" s="229" t="s">
        <v>531</v>
      </c>
      <c r="P29" s="99"/>
      <c r="Q29" s="118" t="s">
        <v>532</v>
      </c>
      <c r="R29" s="118" t="s">
        <v>533</v>
      </c>
      <c r="S29" s="116" t="s">
        <v>534</v>
      </c>
      <c r="T29" s="116" t="s">
        <v>535</v>
      </c>
      <c r="U29" s="116" t="s">
        <v>536</v>
      </c>
      <c r="V29" s="92" t="s">
        <v>537</v>
      </c>
      <c r="AA29" s="106">
        <f>IF(OR(J29="Fail",ISBLANK(J29)),INDEX('Issue Code Table'!C:C,MATCH(N:N,'Issue Code Table'!A:A,0)),IF(M29="Critical",6,IF(M29="Significant",5,IF(M29="Moderate",3,2))))</f>
        <v>5</v>
      </c>
    </row>
    <row r="30" spans="1:27" s="110" customFormat="1" ht="98.5" customHeight="1" x14ac:dyDescent="0.25">
      <c r="A30" s="87" t="s">
        <v>538</v>
      </c>
      <c r="B30" s="127" t="s">
        <v>206</v>
      </c>
      <c r="C30" s="128" t="s">
        <v>207</v>
      </c>
      <c r="D30" s="87" t="s">
        <v>231</v>
      </c>
      <c r="E30" s="42" t="s">
        <v>539</v>
      </c>
      <c r="F30" s="42" t="s">
        <v>540</v>
      </c>
      <c r="G30" s="42" t="s">
        <v>541</v>
      </c>
      <c r="H30" s="42" t="s">
        <v>542</v>
      </c>
      <c r="I30" s="87"/>
      <c r="J30" s="74"/>
      <c r="K30" s="74" t="s">
        <v>543</v>
      </c>
      <c r="L30" s="74"/>
      <c r="M30" s="74" t="s">
        <v>142</v>
      </c>
      <c r="N30" s="227" t="s">
        <v>276</v>
      </c>
      <c r="O30" s="229" t="s">
        <v>531</v>
      </c>
      <c r="P30" s="99"/>
      <c r="Q30" s="42" t="s">
        <v>544</v>
      </c>
      <c r="R30" s="42" t="s">
        <v>545</v>
      </c>
      <c r="S30" s="116" t="s">
        <v>546</v>
      </c>
      <c r="T30" s="117" t="s">
        <v>547</v>
      </c>
      <c r="U30" s="117" t="s">
        <v>548</v>
      </c>
      <c r="V30" s="92" t="s">
        <v>549</v>
      </c>
      <c r="Z30" s="111"/>
      <c r="AA30" s="106">
        <f>IF(OR(J30="Fail",ISBLANK(J30)),INDEX('Issue Code Table'!C:C,MATCH(N:N,'Issue Code Table'!A:A,0)),IF(M30="Critical",6,IF(M30="Significant",5,IF(M30="Moderate",3,2))))</f>
        <v>5</v>
      </c>
    </row>
    <row r="31" spans="1:27" ht="130" customHeight="1" x14ac:dyDescent="0.25">
      <c r="A31" s="87" t="s">
        <v>550</v>
      </c>
      <c r="B31" s="127" t="s">
        <v>244</v>
      </c>
      <c r="C31" s="128" t="s">
        <v>245</v>
      </c>
      <c r="D31" s="87" t="s">
        <v>231</v>
      </c>
      <c r="E31" s="42" t="s">
        <v>551</v>
      </c>
      <c r="F31" s="42" t="s">
        <v>552</v>
      </c>
      <c r="G31" s="42" t="s">
        <v>553</v>
      </c>
      <c r="H31" s="42" t="s">
        <v>554</v>
      </c>
      <c r="I31" s="87"/>
      <c r="J31" s="74"/>
      <c r="K31" s="74" t="s">
        <v>555</v>
      </c>
      <c r="L31" s="74"/>
      <c r="M31" s="74" t="s">
        <v>142</v>
      </c>
      <c r="N31" s="227" t="s">
        <v>276</v>
      </c>
      <c r="O31" s="229" t="s">
        <v>531</v>
      </c>
      <c r="P31" s="99"/>
      <c r="Q31" s="118" t="s">
        <v>556</v>
      </c>
      <c r="R31" s="118" t="s">
        <v>557</v>
      </c>
      <c r="S31" s="116" t="s">
        <v>558</v>
      </c>
      <c r="T31" s="116" t="s">
        <v>559</v>
      </c>
      <c r="U31" s="116" t="s">
        <v>560</v>
      </c>
      <c r="V31" s="92" t="s">
        <v>561</v>
      </c>
      <c r="AA31" s="106">
        <f>IF(OR(J31="Fail",ISBLANK(J31)),INDEX('Issue Code Table'!C:C,MATCH(N:N,'Issue Code Table'!A:A,0)),IF(M31="Critical",6,IF(M31="Significant",5,IF(M31="Moderate",3,2))))</f>
        <v>5</v>
      </c>
    </row>
    <row r="32" spans="1:27" ht="100" x14ac:dyDescent="0.25">
      <c r="A32" s="87" t="s">
        <v>562</v>
      </c>
      <c r="B32" s="42" t="s">
        <v>157</v>
      </c>
      <c r="C32" s="129" t="s">
        <v>158</v>
      </c>
      <c r="D32" s="87" t="s">
        <v>230</v>
      </c>
      <c r="E32" s="42" t="s">
        <v>563</v>
      </c>
      <c r="F32" s="42" t="s">
        <v>564</v>
      </c>
      <c r="G32" s="42" t="s">
        <v>565</v>
      </c>
      <c r="H32" s="42" t="s">
        <v>566</v>
      </c>
      <c r="I32" s="87"/>
      <c r="J32" s="74"/>
      <c r="K32" s="74" t="s">
        <v>567</v>
      </c>
      <c r="L32" s="74"/>
      <c r="M32" s="74" t="s">
        <v>142</v>
      </c>
      <c r="N32" s="227" t="s">
        <v>292</v>
      </c>
      <c r="O32" s="229" t="s">
        <v>293</v>
      </c>
      <c r="P32" s="99"/>
      <c r="Q32" s="118" t="s">
        <v>556</v>
      </c>
      <c r="R32" s="118" t="s">
        <v>568</v>
      </c>
      <c r="S32" s="116" t="s">
        <v>569</v>
      </c>
      <c r="T32" s="116" t="s">
        <v>570</v>
      </c>
      <c r="U32" s="116" t="s">
        <v>571</v>
      </c>
      <c r="V32" s="92" t="s">
        <v>404</v>
      </c>
      <c r="AA32" s="106">
        <f>IF(OR(J32="Fail",ISBLANK(J32)),INDEX('Issue Code Table'!C:C,MATCH(N:N,'Issue Code Table'!A:A,0)),IF(M32="Critical",6,IF(M32="Significant",5,IF(M32="Moderate",3,2))))</f>
        <v>5</v>
      </c>
    </row>
    <row r="33" spans="1:27" ht="112.5" x14ac:dyDescent="0.25">
      <c r="A33" s="87" t="s">
        <v>572</v>
      </c>
      <c r="B33" s="127" t="s">
        <v>221</v>
      </c>
      <c r="C33" s="128" t="s">
        <v>434</v>
      </c>
      <c r="D33" s="87" t="s">
        <v>231</v>
      </c>
      <c r="E33" s="42" t="s">
        <v>573</v>
      </c>
      <c r="F33" s="42" t="s">
        <v>574</v>
      </c>
      <c r="G33" s="42" t="s">
        <v>575</v>
      </c>
      <c r="H33" s="42" t="s">
        <v>576</v>
      </c>
      <c r="I33" s="87"/>
      <c r="J33" s="74"/>
      <c r="K33" s="74" t="s">
        <v>577</v>
      </c>
      <c r="L33" s="74"/>
      <c r="M33" s="74" t="s">
        <v>142</v>
      </c>
      <c r="N33" s="227" t="s">
        <v>226</v>
      </c>
      <c r="O33" s="228" t="s">
        <v>227</v>
      </c>
      <c r="P33" s="99"/>
      <c r="Q33" s="118" t="s">
        <v>556</v>
      </c>
      <c r="R33" s="118" t="s">
        <v>578</v>
      </c>
      <c r="S33" s="116" t="s">
        <v>579</v>
      </c>
      <c r="T33" s="116" t="s">
        <v>580</v>
      </c>
      <c r="U33" s="116" t="s">
        <v>581</v>
      </c>
      <c r="V33" s="92" t="s">
        <v>582</v>
      </c>
      <c r="AA33" s="106">
        <f>IF(OR(J33="Fail",ISBLANK(J33)),INDEX('Issue Code Table'!C:C,MATCH(N:N,'Issue Code Table'!A:A,0)),IF(M33="Critical",6,IF(M33="Significant",5,IF(M33="Moderate",3,2))))</f>
        <v>6</v>
      </c>
    </row>
    <row r="34" spans="1:27" ht="62.5" x14ac:dyDescent="0.25">
      <c r="A34" s="87" t="s">
        <v>583</v>
      </c>
      <c r="B34" s="127" t="s">
        <v>206</v>
      </c>
      <c r="C34" s="128" t="s">
        <v>207</v>
      </c>
      <c r="D34" s="87" t="s">
        <v>231</v>
      </c>
      <c r="E34" s="42" t="s">
        <v>584</v>
      </c>
      <c r="F34" s="42" t="s">
        <v>585</v>
      </c>
      <c r="G34" s="42" t="s">
        <v>586</v>
      </c>
      <c r="H34" s="42" t="s">
        <v>587</v>
      </c>
      <c r="I34" s="87"/>
      <c r="J34" s="74"/>
      <c r="K34" s="74" t="s">
        <v>588</v>
      </c>
      <c r="L34" s="74"/>
      <c r="M34" s="74" t="s">
        <v>142</v>
      </c>
      <c r="N34" s="227" t="s">
        <v>276</v>
      </c>
      <c r="O34" s="228" t="s">
        <v>277</v>
      </c>
      <c r="P34" s="99"/>
      <c r="Q34" s="118" t="s">
        <v>556</v>
      </c>
      <c r="R34" s="118" t="s">
        <v>589</v>
      </c>
      <c r="S34" s="116" t="s">
        <v>590</v>
      </c>
      <c r="T34" s="116" t="s">
        <v>591</v>
      </c>
      <c r="U34" s="116" t="s">
        <v>592</v>
      </c>
      <c r="V34" s="92" t="s">
        <v>593</v>
      </c>
      <c r="AA34" s="106">
        <f>IF(OR(J34="Fail",ISBLANK(J34)),INDEX('Issue Code Table'!C:C,MATCH(N:N,'Issue Code Table'!A:A,0)),IF(M34="Critical",6,IF(M34="Significant",5,IF(M34="Moderate",3,2))))</f>
        <v>5</v>
      </c>
    </row>
    <row r="35" spans="1:27" ht="112.5" x14ac:dyDescent="0.25">
      <c r="A35" s="87" t="s">
        <v>594</v>
      </c>
      <c r="B35" s="127" t="s">
        <v>244</v>
      </c>
      <c r="C35" s="128" t="s">
        <v>245</v>
      </c>
      <c r="D35" s="87" t="s">
        <v>230</v>
      </c>
      <c r="E35" s="42" t="s">
        <v>595</v>
      </c>
      <c r="F35" s="42" t="s">
        <v>596</v>
      </c>
      <c r="G35" s="42" t="s">
        <v>597</v>
      </c>
      <c r="H35" s="42" t="s">
        <v>598</v>
      </c>
      <c r="I35" s="87"/>
      <c r="J35" s="74"/>
      <c r="K35" s="74" t="s">
        <v>599</v>
      </c>
      <c r="L35" s="74"/>
      <c r="M35" s="74" t="s">
        <v>142</v>
      </c>
      <c r="N35" s="227" t="s">
        <v>276</v>
      </c>
      <c r="O35" s="228" t="s">
        <v>277</v>
      </c>
      <c r="P35" s="99"/>
      <c r="Q35" s="118" t="s">
        <v>556</v>
      </c>
      <c r="R35" s="118" t="s">
        <v>600</v>
      </c>
      <c r="S35" s="116" t="s">
        <v>601</v>
      </c>
      <c r="T35" s="116" t="s">
        <v>602</v>
      </c>
      <c r="U35" s="116" t="s">
        <v>603</v>
      </c>
      <c r="V35" s="92" t="s">
        <v>604</v>
      </c>
      <c r="AA35" s="106">
        <f>IF(OR(J35="Fail",ISBLANK(J35)),INDEX('Issue Code Table'!C:C,MATCH(N:N,'Issue Code Table'!A:A,0)),IF(M35="Critical",6,IF(M35="Significant",5,IF(M35="Moderate",3,2))))</f>
        <v>5</v>
      </c>
    </row>
    <row r="36" spans="1:27" ht="62.5" x14ac:dyDescent="0.25">
      <c r="A36" s="87" t="s">
        <v>605</v>
      </c>
      <c r="B36" s="42" t="s">
        <v>157</v>
      </c>
      <c r="C36" s="129" t="s">
        <v>158</v>
      </c>
      <c r="D36" s="87" t="s">
        <v>230</v>
      </c>
      <c r="E36" s="42" t="s">
        <v>606</v>
      </c>
      <c r="F36" s="42" t="s">
        <v>607</v>
      </c>
      <c r="G36" s="42" t="s">
        <v>608</v>
      </c>
      <c r="H36" s="42" t="s">
        <v>609</v>
      </c>
      <c r="I36" s="92"/>
      <c r="J36" s="92"/>
      <c r="K36" s="92" t="s">
        <v>610</v>
      </c>
      <c r="L36" s="74"/>
      <c r="M36" s="74" t="s">
        <v>142</v>
      </c>
      <c r="N36" s="227" t="s">
        <v>292</v>
      </c>
      <c r="O36" s="229" t="s">
        <v>293</v>
      </c>
      <c r="P36" s="99"/>
      <c r="Q36" s="118" t="s">
        <v>556</v>
      </c>
      <c r="R36" s="118" t="s">
        <v>611</v>
      </c>
      <c r="S36" s="116" t="s">
        <v>612</v>
      </c>
      <c r="T36" s="116" t="s">
        <v>613</v>
      </c>
      <c r="U36" s="116" t="s">
        <v>614</v>
      </c>
      <c r="V36" s="92" t="s">
        <v>615</v>
      </c>
      <c r="AA36" s="106">
        <f>IF(OR(J36="Fail",ISBLANK(J36)),INDEX('Issue Code Table'!C:C,MATCH(N:N,'Issue Code Table'!A:A,0)),IF(M36="Critical",6,IF(M36="Significant",5,IF(M36="Moderate",3,2))))</f>
        <v>5</v>
      </c>
    </row>
    <row r="37" spans="1:27" ht="62.5" x14ac:dyDescent="0.25">
      <c r="A37" s="87" t="s">
        <v>616</v>
      </c>
      <c r="B37" s="127" t="s">
        <v>244</v>
      </c>
      <c r="C37" s="128" t="s">
        <v>245</v>
      </c>
      <c r="D37" s="87" t="s">
        <v>230</v>
      </c>
      <c r="E37" s="42" t="s">
        <v>617</v>
      </c>
      <c r="F37" s="42" t="s">
        <v>618</v>
      </c>
      <c r="G37" s="42" t="s">
        <v>619</v>
      </c>
      <c r="H37" s="42" t="s">
        <v>620</v>
      </c>
      <c r="I37" s="92"/>
      <c r="J37" s="92"/>
      <c r="K37" s="92" t="s">
        <v>621</v>
      </c>
      <c r="L37" s="74"/>
      <c r="M37" s="74" t="s">
        <v>142</v>
      </c>
      <c r="N37" s="227" t="s">
        <v>292</v>
      </c>
      <c r="O37" s="229" t="s">
        <v>293</v>
      </c>
      <c r="P37" s="99"/>
      <c r="Q37" s="118" t="s">
        <v>556</v>
      </c>
      <c r="R37" s="118" t="s">
        <v>622</v>
      </c>
      <c r="S37" s="116" t="s">
        <v>623</v>
      </c>
      <c r="T37" s="116" t="s">
        <v>624</v>
      </c>
      <c r="U37" s="116" t="s">
        <v>625</v>
      </c>
      <c r="V37" s="92" t="s">
        <v>626</v>
      </c>
      <c r="AA37" s="106">
        <f>IF(OR(J37="Fail",ISBLANK(J37)),INDEX('Issue Code Table'!C:C,MATCH(N:N,'Issue Code Table'!A:A,0)),IF(M37="Critical",6,IF(M37="Significant",5,IF(M37="Moderate",3,2))))</f>
        <v>5</v>
      </c>
    </row>
    <row r="38" spans="1:27" ht="96.65" customHeight="1" x14ac:dyDescent="0.25">
      <c r="A38" s="87" t="s">
        <v>627</v>
      </c>
      <c r="B38" s="127" t="s">
        <v>206</v>
      </c>
      <c r="C38" s="128" t="s">
        <v>207</v>
      </c>
      <c r="D38" s="87" t="s">
        <v>230</v>
      </c>
      <c r="E38" s="42" t="s">
        <v>628</v>
      </c>
      <c r="F38" s="42" t="s">
        <v>629</v>
      </c>
      <c r="G38" s="42" t="s">
        <v>630</v>
      </c>
      <c r="H38" s="42" t="s">
        <v>631</v>
      </c>
      <c r="I38" s="87"/>
      <c r="J38" s="74"/>
      <c r="K38" s="74" t="s">
        <v>632</v>
      </c>
      <c r="L38" s="74"/>
      <c r="M38" s="74" t="s">
        <v>142</v>
      </c>
      <c r="N38" s="227" t="s">
        <v>292</v>
      </c>
      <c r="O38" s="228" t="s">
        <v>293</v>
      </c>
      <c r="P38" s="99"/>
      <c r="Q38" s="118" t="s">
        <v>556</v>
      </c>
      <c r="R38" s="118" t="s">
        <v>633</v>
      </c>
      <c r="S38" s="116" t="s">
        <v>634</v>
      </c>
      <c r="T38" s="116" t="s">
        <v>635</v>
      </c>
      <c r="U38" s="116" t="s">
        <v>636</v>
      </c>
      <c r="V38" s="92" t="s">
        <v>637</v>
      </c>
      <c r="AA38" s="106">
        <f>IF(OR(J38="Fail",ISBLANK(J38)),INDEX('Issue Code Table'!C:C,MATCH(N:N,'Issue Code Table'!A:A,0)),IF(M38="Critical",6,IF(M38="Significant",5,IF(M38="Moderate",3,2))))</f>
        <v>5</v>
      </c>
    </row>
    <row r="39" spans="1:27" ht="137.15" customHeight="1" x14ac:dyDescent="0.25">
      <c r="A39" s="87" t="s">
        <v>638</v>
      </c>
      <c r="B39" s="42" t="s">
        <v>157</v>
      </c>
      <c r="C39" s="129" t="s">
        <v>158</v>
      </c>
      <c r="D39" s="87" t="s">
        <v>230</v>
      </c>
      <c r="E39" s="42" t="s">
        <v>639</v>
      </c>
      <c r="F39" s="42" t="s">
        <v>640</v>
      </c>
      <c r="G39" s="42" t="s">
        <v>641</v>
      </c>
      <c r="H39" s="42" t="s">
        <v>642</v>
      </c>
      <c r="I39" s="87"/>
      <c r="J39" s="74"/>
      <c r="K39" s="74" t="s">
        <v>643</v>
      </c>
      <c r="L39" s="74"/>
      <c r="M39" s="74" t="s">
        <v>142</v>
      </c>
      <c r="N39" s="227" t="s">
        <v>276</v>
      </c>
      <c r="O39" s="228" t="s">
        <v>277</v>
      </c>
      <c r="P39" s="99"/>
      <c r="Q39" s="118" t="s">
        <v>556</v>
      </c>
      <c r="R39" s="118" t="s">
        <v>644</v>
      </c>
      <c r="S39" s="116" t="s">
        <v>645</v>
      </c>
      <c r="T39" s="116" t="s">
        <v>646</v>
      </c>
      <c r="U39" s="116" t="s">
        <v>647</v>
      </c>
      <c r="V39" s="92" t="s">
        <v>648</v>
      </c>
      <c r="AA39" s="106">
        <f>IF(OR(J39="Fail",ISBLANK(J39)),INDEX('Issue Code Table'!C:C,MATCH(N:N,'Issue Code Table'!A:A,0)),IF(M39="Critical",6,IF(M39="Significant",5,IF(M39="Moderate",3,2))))</f>
        <v>5</v>
      </c>
    </row>
    <row r="40" spans="1:27" ht="237.5" x14ac:dyDescent="0.25">
      <c r="A40" s="87" t="s">
        <v>649</v>
      </c>
      <c r="B40" s="42" t="s">
        <v>650</v>
      </c>
      <c r="C40" s="129" t="s">
        <v>651</v>
      </c>
      <c r="D40" s="87" t="s">
        <v>230</v>
      </c>
      <c r="E40" s="42" t="s">
        <v>652</v>
      </c>
      <c r="F40" s="42" t="s">
        <v>653</v>
      </c>
      <c r="G40" s="42" t="s">
        <v>654</v>
      </c>
      <c r="H40" s="42" t="s">
        <v>655</v>
      </c>
      <c r="I40" s="87"/>
      <c r="J40" s="74"/>
      <c r="K40" s="74" t="s">
        <v>656</v>
      </c>
      <c r="L40" s="74"/>
      <c r="M40" s="74" t="s">
        <v>142</v>
      </c>
      <c r="N40" s="227" t="s">
        <v>276</v>
      </c>
      <c r="O40" s="228" t="s">
        <v>277</v>
      </c>
      <c r="P40" s="99"/>
      <c r="Q40" s="118" t="s">
        <v>556</v>
      </c>
      <c r="R40" s="118" t="s">
        <v>657</v>
      </c>
      <c r="S40" s="126" t="s">
        <v>658</v>
      </c>
      <c r="T40" s="126" t="s">
        <v>659</v>
      </c>
      <c r="U40" s="126" t="s">
        <v>660</v>
      </c>
      <c r="V40" s="92" t="s">
        <v>661</v>
      </c>
      <c r="AA40" s="106">
        <f>IF(OR(J40="Fail",ISBLANK(J40)),INDEX('Issue Code Table'!C:C,MATCH(N:N,'Issue Code Table'!A:A,0)),IF(M40="Critical",6,IF(M40="Significant",5,IF(M40="Moderate",3,2))))</f>
        <v>5</v>
      </c>
    </row>
    <row r="41" spans="1:27" ht="128.15" customHeight="1" x14ac:dyDescent="0.25">
      <c r="A41" s="87" t="s">
        <v>662</v>
      </c>
      <c r="B41" s="130" t="s">
        <v>663</v>
      </c>
      <c r="C41" s="128" t="s">
        <v>664</v>
      </c>
      <c r="D41" s="87" t="s">
        <v>231</v>
      </c>
      <c r="E41" s="42" t="s">
        <v>665</v>
      </c>
      <c r="F41" s="42" t="s">
        <v>666</v>
      </c>
      <c r="G41" s="42" t="s">
        <v>667</v>
      </c>
      <c r="H41" s="42" t="s">
        <v>668</v>
      </c>
      <c r="I41" s="87"/>
      <c r="J41" s="74"/>
      <c r="K41" s="74" t="s">
        <v>669</v>
      </c>
      <c r="L41" s="74"/>
      <c r="M41" s="74" t="s">
        <v>142</v>
      </c>
      <c r="N41" s="227" t="s">
        <v>226</v>
      </c>
      <c r="O41" s="228" t="s">
        <v>227</v>
      </c>
      <c r="P41" s="99"/>
      <c r="Q41" s="118" t="s">
        <v>556</v>
      </c>
      <c r="R41" s="118" t="s">
        <v>670</v>
      </c>
      <c r="S41" s="126" t="s">
        <v>671</v>
      </c>
      <c r="T41" s="82" t="s">
        <v>672</v>
      </c>
      <c r="U41" s="126" t="s">
        <v>673</v>
      </c>
      <c r="V41" s="92" t="s">
        <v>674</v>
      </c>
      <c r="AA41" s="106">
        <f>IF(OR(J41="Fail",ISBLANK(J41)),INDEX('Issue Code Table'!C:C,MATCH(N:N,'Issue Code Table'!A:A,0)),IF(M41="Critical",6,IF(M41="Significant",5,IF(M41="Moderate",3,2))))</f>
        <v>6</v>
      </c>
    </row>
    <row r="42" spans="1:27" ht="14.15" customHeight="1" x14ac:dyDescent="0.25">
      <c r="A42" s="81"/>
      <c r="B42" s="81"/>
      <c r="C42" s="81"/>
      <c r="D42" s="81"/>
      <c r="E42" s="81"/>
      <c r="F42" s="81"/>
      <c r="G42" s="81"/>
      <c r="H42" s="81"/>
      <c r="I42" s="81"/>
      <c r="J42" s="81"/>
      <c r="K42" s="81"/>
      <c r="L42" s="81"/>
      <c r="M42" s="81"/>
      <c r="N42" s="81"/>
      <c r="O42" s="81"/>
      <c r="P42" s="81"/>
      <c r="Q42" s="81"/>
      <c r="R42" s="81"/>
      <c r="S42" s="81"/>
      <c r="T42" s="81"/>
      <c r="U42" s="81"/>
      <c r="V42" s="81"/>
      <c r="AA42" s="81"/>
    </row>
    <row r="43" spans="1:27" ht="37.5" hidden="1" customHeight="1" x14ac:dyDescent="0.25">
      <c r="Q43" s="109"/>
      <c r="R43" s="109"/>
      <c r="S43" s="107"/>
      <c r="T43" s="107"/>
    </row>
    <row r="44" spans="1:27" ht="37.5" hidden="1" customHeight="1" x14ac:dyDescent="0.25">
      <c r="I44" s="82" t="s">
        <v>228</v>
      </c>
      <c r="Q44" s="109"/>
      <c r="R44" s="109"/>
      <c r="S44" s="107"/>
      <c r="T44" s="107"/>
    </row>
    <row r="45" spans="1:27" ht="37.5" hidden="1" customHeight="1" x14ac:dyDescent="0.25">
      <c r="I45" s="82" t="s">
        <v>59</v>
      </c>
      <c r="Q45" s="109"/>
      <c r="R45" s="109"/>
      <c r="S45" s="107"/>
      <c r="T45" s="107"/>
    </row>
    <row r="46" spans="1:27" ht="37.5" hidden="1" customHeight="1" x14ac:dyDescent="0.25">
      <c r="I46" s="82" t="s">
        <v>60</v>
      </c>
      <c r="Q46" s="109"/>
      <c r="R46" s="109"/>
      <c r="S46" s="107"/>
      <c r="T46" s="107"/>
    </row>
    <row r="47" spans="1:27" ht="37.5" hidden="1" customHeight="1" x14ac:dyDescent="0.25">
      <c r="I47" s="82" t="s">
        <v>48</v>
      </c>
      <c r="Q47" s="109"/>
      <c r="R47" s="109"/>
      <c r="S47" s="107"/>
      <c r="T47" s="107"/>
    </row>
    <row r="48" spans="1:27" ht="37.5" hidden="1" customHeight="1" x14ac:dyDescent="0.25">
      <c r="I48" s="82" t="s">
        <v>229</v>
      </c>
      <c r="Q48" s="107"/>
      <c r="R48" s="107"/>
      <c r="S48" s="107"/>
      <c r="T48" s="107"/>
    </row>
    <row r="49" spans="9:20" ht="37.5" hidden="1" customHeight="1" x14ac:dyDescent="0.25">
      <c r="I49" s="82" t="s">
        <v>230</v>
      </c>
      <c r="Q49" s="107"/>
      <c r="R49" s="107"/>
      <c r="S49" s="107"/>
      <c r="T49" s="107"/>
    </row>
    <row r="50" spans="9:20" ht="37.5" hidden="1" customHeight="1" x14ac:dyDescent="0.25">
      <c r="I50" s="82" t="s">
        <v>231</v>
      </c>
      <c r="Q50" s="107"/>
      <c r="R50" s="107"/>
      <c r="S50" s="107"/>
      <c r="T50" s="107"/>
    </row>
    <row r="51" spans="9:20" ht="37.5" hidden="1" customHeight="1" x14ac:dyDescent="0.25">
      <c r="Q51" s="107"/>
      <c r="R51" s="107"/>
      <c r="S51" s="107"/>
      <c r="T51" s="107"/>
    </row>
    <row r="52" spans="9:20" ht="37.5" hidden="1" customHeight="1" x14ac:dyDescent="0.25">
      <c r="I52" s="93" t="s">
        <v>232</v>
      </c>
      <c r="Q52" s="107"/>
      <c r="R52" s="107"/>
      <c r="S52" s="107"/>
      <c r="T52" s="107"/>
    </row>
    <row r="53" spans="9:20" ht="37.5" hidden="1" customHeight="1" x14ac:dyDescent="0.25">
      <c r="I53" s="94" t="s">
        <v>132</v>
      </c>
      <c r="Q53" s="107"/>
      <c r="R53" s="107"/>
      <c r="S53" s="107"/>
      <c r="T53" s="107"/>
    </row>
    <row r="54" spans="9:20" ht="37.5" hidden="1" customHeight="1" x14ac:dyDescent="0.25">
      <c r="I54" s="93" t="s">
        <v>142</v>
      </c>
      <c r="Q54" s="107"/>
      <c r="R54" s="107"/>
      <c r="S54" s="107"/>
      <c r="T54" s="107"/>
    </row>
    <row r="55" spans="9:20" ht="37.5" hidden="1" customHeight="1" x14ac:dyDescent="0.25">
      <c r="I55" s="93" t="s">
        <v>185</v>
      </c>
      <c r="Q55" s="107"/>
      <c r="R55" s="107"/>
      <c r="S55" s="107"/>
      <c r="T55" s="107"/>
    </row>
    <row r="56" spans="9:20" ht="37.5" hidden="1" customHeight="1" x14ac:dyDescent="0.25">
      <c r="I56" s="93" t="s">
        <v>176</v>
      </c>
      <c r="Q56" s="107"/>
      <c r="R56" s="107"/>
      <c r="S56" s="107"/>
      <c r="T56" s="107"/>
    </row>
    <row r="57" spans="9:20" ht="37.5" hidden="1" customHeight="1" x14ac:dyDescent="0.25"/>
  </sheetData>
  <protectedRanges>
    <protectedRange password="E1A2" sqref="Z40 Z3:Z37" name="Range1_1_1"/>
    <protectedRange password="E1A2" sqref="N2:O2" name="Range1_5_1_1"/>
    <protectedRange password="E1A2" sqref="Z2" name="Range1_1_2"/>
    <protectedRange password="E1A2" sqref="N5:N21 N23:N24 N32 N36:N37" name="Range1_2"/>
    <protectedRange password="E1A2" sqref="N33:O35 N3:O4 N38:O41" name="Range1_2_1_1"/>
    <protectedRange password="E1A2" sqref="U2" name="Range1"/>
    <protectedRange password="E1A2" sqref="Z38:Z39" name="Range1_1_1_1"/>
    <protectedRange password="E1A2" sqref="N25" name="Range1_2_3"/>
  </protectedRanges>
  <autoFilter ref="A2:AA41" xr:uid="{00000000-0009-0000-0000-000006000000}">
    <filterColumn colId="12">
      <filters>
        <filter val="Significant"/>
      </filters>
    </filterColumn>
  </autoFilter>
  <phoneticPr fontId="42" type="noConversion"/>
  <conditionalFormatting sqref="J3 L3:L25 J23:L36 J38:L39 L36:L38 J40:K41">
    <cfRule type="cellIs" dxfId="100" priority="136" stopIfTrue="1" operator="equal">
      <formula>"Pass"</formula>
    </cfRule>
    <cfRule type="cellIs" dxfId="99" priority="137" stopIfTrue="1" operator="equal">
      <formula>"Fail"</formula>
    </cfRule>
    <cfRule type="cellIs" dxfId="98" priority="138" stopIfTrue="1" operator="equal">
      <formula>"Info"</formula>
    </cfRule>
  </conditionalFormatting>
  <conditionalFormatting sqref="N3:N41">
    <cfRule type="expression" dxfId="97" priority="132" stopIfTrue="1">
      <formula>ISERROR(AA3)</formula>
    </cfRule>
  </conditionalFormatting>
  <conditionalFormatting sqref="K8:K12 K15:K18">
    <cfRule type="cellIs" dxfId="96" priority="129" stopIfTrue="1" operator="equal">
      <formula>"Pass"</formula>
    </cfRule>
    <cfRule type="cellIs" dxfId="95" priority="130" stopIfTrue="1" operator="equal">
      <formula>"Fail"</formula>
    </cfRule>
    <cfRule type="cellIs" dxfId="94" priority="131" stopIfTrue="1" operator="equal">
      <formula>"Info"</formula>
    </cfRule>
  </conditionalFormatting>
  <conditionalFormatting sqref="K19:K20">
    <cfRule type="cellIs" dxfId="93" priority="126" stopIfTrue="1" operator="equal">
      <formula>"Pass"</formula>
    </cfRule>
    <cfRule type="cellIs" dxfId="92" priority="127" stopIfTrue="1" operator="equal">
      <formula>"Fail"</formula>
    </cfRule>
    <cfRule type="cellIs" dxfId="91" priority="128" stopIfTrue="1" operator="equal">
      <formula>"Info"</formula>
    </cfRule>
  </conditionalFormatting>
  <conditionalFormatting sqref="J4 J8:J13 J15:J20">
    <cfRule type="cellIs" dxfId="90" priority="123" stopIfTrue="1" operator="equal">
      <formula>"Pass"</formula>
    </cfRule>
    <cfRule type="cellIs" dxfId="89" priority="124" stopIfTrue="1" operator="equal">
      <formula>"Fail"</formula>
    </cfRule>
    <cfRule type="cellIs" dxfId="88" priority="125" stopIfTrue="1" operator="equal">
      <formula>"Info"</formula>
    </cfRule>
  </conditionalFormatting>
  <conditionalFormatting sqref="L40:L41">
    <cfRule type="cellIs" dxfId="87" priority="120" stopIfTrue="1" operator="equal">
      <formula>"Pass"</formula>
    </cfRule>
    <cfRule type="cellIs" dxfId="86" priority="121" stopIfTrue="1" operator="equal">
      <formula>"Fail"</formula>
    </cfRule>
    <cfRule type="cellIs" dxfId="85" priority="122" stopIfTrue="1" operator="equal">
      <formula>"Info"</formula>
    </cfRule>
  </conditionalFormatting>
  <conditionalFormatting sqref="J40">
    <cfRule type="cellIs" dxfId="84" priority="107" stopIfTrue="1" operator="equal">
      <formula>"Pass"</formula>
    </cfRule>
    <cfRule type="cellIs" dxfId="83" priority="108" stopIfTrue="1" operator="equal">
      <formula>"Fail"</formula>
    </cfRule>
    <cfRule type="cellIs" dxfId="82" priority="109" stopIfTrue="1" operator="equal">
      <formula>"Info"</formula>
    </cfRule>
  </conditionalFormatting>
  <conditionalFormatting sqref="K3">
    <cfRule type="cellIs" dxfId="81" priority="71" stopIfTrue="1" operator="equal">
      <formula>"Pass"</formula>
    </cfRule>
    <cfRule type="cellIs" dxfId="80" priority="72" stopIfTrue="1" operator="equal">
      <formula>"Fail"</formula>
    </cfRule>
    <cfRule type="cellIs" dxfId="79" priority="73" stopIfTrue="1" operator="equal">
      <formula>"Info"</formula>
    </cfRule>
  </conditionalFormatting>
  <conditionalFormatting sqref="K4">
    <cfRule type="cellIs" dxfId="78" priority="68" stopIfTrue="1" operator="equal">
      <formula>"Pass"</formula>
    </cfRule>
    <cfRule type="cellIs" dxfId="77" priority="69" stopIfTrue="1" operator="equal">
      <formula>"Fail"</formula>
    </cfRule>
    <cfRule type="cellIs" dxfId="76" priority="70" stopIfTrue="1" operator="equal">
      <formula>"Info"</formula>
    </cfRule>
  </conditionalFormatting>
  <conditionalFormatting sqref="K5">
    <cfRule type="cellIs" dxfId="75" priority="65" stopIfTrue="1" operator="equal">
      <formula>"Pass"</formula>
    </cfRule>
    <cfRule type="cellIs" dxfId="74" priority="66" stopIfTrue="1" operator="equal">
      <formula>"Fail"</formula>
    </cfRule>
    <cfRule type="cellIs" dxfId="73" priority="67" stopIfTrue="1" operator="equal">
      <formula>"Info"</formula>
    </cfRule>
  </conditionalFormatting>
  <conditionalFormatting sqref="J5">
    <cfRule type="cellIs" dxfId="72" priority="62" stopIfTrue="1" operator="equal">
      <formula>"Pass"</formula>
    </cfRule>
    <cfRule type="cellIs" dxfId="71" priority="63" stopIfTrue="1" operator="equal">
      <formula>"Fail"</formula>
    </cfRule>
    <cfRule type="cellIs" dxfId="70" priority="64" stopIfTrue="1" operator="equal">
      <formula>"Info"</formula>
    </cfRule>
  </conditionalFormatting>
  <conditionalFormatting sqref="K6">
    <cfRule type="cellIs" dxfId="69" priority="59" stopIfTrue="1" operator="equal">
      <formula>"Pass"</formula>
    </cfRule>
    <cfRule type="cellIs" dxfId="68" priority="60" stopIfTrue="1" operator="equal">
      <formula>"Fail"</formula>
    </cfRule>
    <cfRule type="cellIs" dxfId="67" priority="61" stopIfTrue="1" operator="equal">
      <formula>"Info"</formula>
    </cfRule>
  </conditionalFormatting>
  <conditionalFormatting sqref="J6">
    <cfRule type="cellIs" dxfId="66" priority="56" stopIfTrue="1" operator="equal">
      <formula>"Pass"</formula>
    </cfRule>
    <cfRule type="cellIs" dxfId="65" priority="57" stopIfTrue="1" operator="equal">
      <formula>"Fail"</formula>
    </cfRule>
    <cfRule type="cellIs" dxfId="64" priority="58" stopIfTrue="1" operator="equal">
      <formula>"Info"</formula>
    </cfRule>
  </conditionalFormatting>
  <conditionalFormatting sqref="K7">
    <cfRule type="cellIs" dxfId="63" priority="53" stopIfTrue="1" operator="equal">
      <formula>"Pass"</formula>
    </cfRule>
    <cfRule type="cellIs" dxfId="62" priority="54" stopIfTrue="1" operator="equal">
      <formula>"Fail"</formula>
    </cfRule>
    <cfRule type="cellIs" dxfId="61" priority="55" stopIfTrue="1" operator="equal">
      <formula>"Info"</formula>
    </cfRule>
  </conditionalFormatting>
  <conditionalFormatting sqref="J7">
    <cfRule type="cellIs" dxfId="60" priority="50" stopIfTrue="1" operator="equal">
      <formula>"Pass"</formula>
    </cfRule>
    <cfRule type="cellIs" dxfId="59" priority="51" stopIfTrue="1" operator="equal">
      <formula>"Fail"</formula>
    </cfRule>
    <cfRule type="cellIs" dxfId="58" priority="52" stopIfTrue="1" operator="equal">
      <formula>"Info"</formula>
    </cfRule>
  </conditionalFormatting>
  <conditionalFormatting sqref="K13">
    <cfRule type="cellIs" dxfId="57" priority="47" stopIfTrue="1" operator="equal">
      <formula>"Pass"</formula>
    </cfRule>
    <cfRule type="cellIs" dxfId="56" priority="48" stopIfTrue="1" operator="equal">
      <formula>"Fail"</formula>
    </cfRule>
    <cfRule type="cellIs" dxfId="55" priority="49" stopIfTrue="1" operator="equal">
      <formula>"Info"</formula>
    </cfRule>
  </conditionalFormatting>
  <conditionalFormatting sqref="K14">
    <cfRule type="cellIs" dxfId="54" priority="44" stopIfTrue="1" operator="equal">
      <formula>"Pass"</formula>
    </cfRule>
    <cfRule type="cellIs" dxfId="53" priority="45" stopIfTrue="1" operator="equal">
      <formula>"Fail"</formula>
    </cfRule>
    <cfRule type="cellIs" dxfId="52" priority="46" stopIfTrue="1" operator="equal">
      <formula>"Info"</formula>
    </cfRule>
  </conditionalFormatting>
  <conditionalFormatting sqref="J14">
    <cfRule type="cellIs" dxfId="51" priority="41" stopIfTrue="1" operator="equal">
      <formula>"Pass"</formula>
    </cfRule>
    <cfRule type="cellIs" dxfId="50" priority="42" stopIfTrue="1" operator="equal">
      <formula>"Fail"</formula>
    </cfRule>
    <cfRule type="cellIs" dxfId="49" priority="43" stopIfTrue="1" operator="equal">
      <formula>"Info"</formula>
    </cfRule>
  </conditionalFormatting>
  <conditionalFormatting sqref="K21:K24">
    <cfRule type="cellIs" dxfId="48" priority="38" stopIfTrue="1" operator="equal">
      <formula>"Pass"</formula>
    </cfRule>
    <cfRule type="cellIs" dxfId="47" priority="39" stopIfTrue="1" operator="equal">
      <formula>"Fail"</formula>
    </cfRule>
    <cfRule type="cellIs" dxfId="46" priority="40" stopIfTrue="1" operator="equal">
      <formula>"Info"</formula>
    </cfRule>
  </conditionalFormatting>
  <conditionalFormatting sqref="J21">
    <cfRule type="cellIs" dxfId="45" priority="35" stopIfTrue="1" operator="equal">
      <formula>"Pass"</formula>
    </cfRule>
    <cfRule type="cellIs" dxfId="44" priority="36" stopIfTrue="1" operator="equal">
      <formula>"Fail"</formula>
    </cfRule>
    <cfRule type="cellIs" dxfId="43" priority="37" stopIfTrue="1" operator="equal">
      <formula>"Info"</formula>
    </cfRule>
  </conditionalFormatting>
  <conditionalFormatting sqref="J22">
    <cfRule type="cellIs" dxfId="42" priority="6" stopIfTrue="1" operator="equal">
      <formula>"Pass"</formula>
    </cfRule>
    <cfRule type="cellIs" dxfId="41" priority="5" stopIfTrue="1" operator="equal">
      <formula>"Fail"</formula>
    </cfRule>
    <cfRule type="cellIs" dxfId="40" priority="4" stopIfTrue="1" operator="equal">
      <formula>"Info"</formula>
    </cfRule>
  </conditionalFormatting>
  <conditionalFormatting sqref="J37">
    <cfRule type="cellIs" dxfId="39" priority="3" operator="equal">
      <formula>"Pass"</formula>
    </cfRule>
    <cfRule type="cellIs" dxfId="38" priority="2" operator="equal">
      <formula>"Fail"</formula>
    </cfRule>
    <cfRule type="cellIs" dxfId="37" priority="1" operator="equal">
      <formula>"Info"</formula>
    </cfRule>
  </conditionalFormatting>
  <dataValidations count="2">
    <dataValidation type="list" allowBlank="1" showInputMessage="1" showErrorMessage="1" sqref="J3:J41" xr:uid="{00000000-0002-0000-0600-000000000000}">
      <formula1>$I$45:$I$48</formula1>
    </dataValidation>
    <dataValidation type="list" allowBlank="1" showInputMessage="1" showErrorMessage="1" sqref="M3:M42" xr:uid="{00000000-0002-0000-0600-000001000000}">
      <formula1>$I$53:$I$56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71A14-E861-4E7A-AE06-AC4A4F40F667}">
  <dimension ref="A1:AA57"/>
  <sheetViews>
    <sheetView showGridLines="0" zoomScaleNormal="100" workbookViewId="0">
      <pane ySplit="2" topLeftCell="A40" activePane="bottomLeft" state="frozen"/>
      <selection pane="bottomLeft" activeCell="J3" sqref="J3:J41"/>
    </sheetView>
  </sheetViews>
  <sheetFormatPr defaultColWidth="9.1796875" defaultRowHeight="37.5" customHeight="1" x14ac:dyDescent="0.25"/>
  <cols>
    <col min="1" max="1" width="15.453125" style="82" customWidth="1"/>
    <col min="2" max="2" width="9.453125" style="82" customWidth="1"/>
    <col min="3" max="3" width="17.453125" style="82" customWidth="1"/>
    <col min="4" max="4" width="16.453125" style="82" customWidth="1"/>
    <col min="5" max="5" width="25.7265625" style="82" customWidth="1"/>
    <col min="6" max="6" width="35" style="82" customWidth="1"/>
    <col min="7" max="7" width="58.1796875" style="82" customWidth="1"/>
    <col min="8" max="8" width="27" style="82" customWidth="1"/>
    <col min="9" max="9" width="17.26953125" style="82" customWidth="1"/>
    <col min="10" max="10" width="9.81640625" style="82" customWidth="1"/>
    <col min="11" max="11" width="39.81640625" style="82" customWidth="1"/>
    <col min="12" max="12" width="18.54296875" style="82" customWidth="1"/>
    <col min="13" max="13" width="11.81640625" style="93" customWidth="1"/>
    <col min="14" max="14" width="13.453125" style="93" customWidth="1"/>
    <col min="15" max="15" width="51.7265625" style="82" customWidth="1"/>
    <col min="16" max="16" width="5" style="82" customWidth="1"/>
    <col min="17" max="17" width="16.453125" style="82" customWidth="1"/>
    <col min="18" max="18" width="21.26953125" style="82" customWidth="1"/>
    <col min="19" max="19" width="30.1796875" style="82" customWidth="1"/>
    <col min="20" max="20" width="64.81640625" style="82" customWidth="1"/>
    <col min="21" max="21" width="77.1796875" style="82" customWidth="1"/>
    <col min="22" max="22" width="37.453125" style="82" customWidth="1"/>
    <col min="23" max="24" width="9.1796875" style="82"/>
    <col min="25" max="25" width="11.453125" style="82" customWidth="1"/>
    <col min="26" max="26" width="18.453125" style="108" customWidth="1"/>
    <col min="27" max="27" width="18.81640625" style="82" customWidth="1"/>
    <col min="28" max="16384" width="9.1796875" style="82"/>
  </cols>
  <sheetData>
    <row r="1" spans="1:27" ht="13" x14ac:dyDescent="0.25">
      <c r="A1" s="225" t="s">
        <v>58</v>
      </c>
      <c r="B1" s="225"/>
      <c r="C1" s="225"/>
      <c r="D1" s="225"/>
      <c r="E1" s="225"/>
      <c r="F1" s="225"/>
      <c r="G1" s="225"/>
      <c r="H1" s="225"/>
      <c r="I1" s="225"/>
      <c r="J1" s="225"/>
      <c r="K1" s="225"/>
      <c r="L1" s="225"/>
      <c r="M1" s="225"/>
      <c r="N1" s="225"/>
      <c r="O1" s="225"/>
      <c r="P1" s="225"/>
      <c r="Q1" s="225"/>
      <c r="R1" s="225"/>
      <c r="S1" s="225"/>
      <c r="T1" s="225"/>
      <c r="U1" s="225"/>
      <c r="V1" s="225"/>
      <c r="AA1" s="216"/>
    </row>
    <row r="2" spans="1:27" ht="41.15" customHeight="1" x14ac:dyDescent="0.25">
      <c r="A2" s="104" t="s">
        <v>109</v>
      </c>
      <c r="B2" s="104" t="s">
        <v>110</v>
      </c>
      <c r="C2" s="104" t="s">
        <v>111</v>
      </c>
      <c r="D2" s="104" t="s">
        <v>112</v>
      </c>
      <c r="E2" s="104" t="s">
        <v>233</v>
      </c>
      <c r="F2" s="104" t="s">
        <v>234</v>
      </c>
      <c r="G2" s="104" t="s">
        <v>114</v>
      </c>
      <c r="H2" s="104" t="s">
        <v>115</v>
      </c>
      <c r="I2" s="104" t="s">
        <v>116</v>
      </c>
      <c r="J2" s="104" t="s">
        <v>117</v>
      </c>
      <c r="K2" s="112" t="s">
        <v>235</v>
      </c>
      <c r="L2" s="104" t="s">
        <v>118</v>
      </c>
      <c r="M2" s="105" t="s">
        <v>119</v>
      </c>
      <c r="N2" s="104" t="s">
        <v>120</v>
      </c>
      <c r="O2" s="104" t="s">
        <v>236</v>
      </c>
      <c r="P2" s="99"/>
      <c r="Q2" s="104" t="s">
        <v>237</v>
      </c>
      <c r="R2" s="104" t="s">
        <v>238</v>
      </c>
      <c r="S2" s="104" t="s">
        <v>239</v>
      </c>
      <c r="T2" s="104" t="s">
        <v>240</v>
      </c>
      <c r="U2" s="113" t="s">
        <v>241</v>
      </c>
      <c r="V2" s="113" t="s">
        <v>242</v>
      </c>
      <c r="AA2" s="226" t="s">
        <v>122</v>
      </c>
    </row>
    <row r="3" spans="1:27" ht="108" customHeight="1" x14ac:dyDescent="0.25">
      <c r="A3" s="87" t="s">
        <v>675</v>
      </c>
      <c r="B3" s="127" t="s">
        <v>244</v>
      </c>
      <c r="C3" s="128" t="s">
        <v>245</v>
      </c>
      <c r="D3" s="87" t="s">
        <v>231</v>
      </c>
      <c r="E3" s="42" t="s">
        <v>246</v>
      </c>
      <c r="F3" s="42" t="s">
        <v>247</v>
      </c>
      <c r="G3" s="42" t="s">
        <v>248</v>
      </c>
      <c r="H3" s="42" t="s">
        <v>249</v>
      </c>
      <c r="I3" s="87"/>
      <c r="J3" s="74"/>
      <c r="K3" s="74" t="s">
        <v>250</v>
      </c>
      <c r="L3" s="74"/>
      <c r="M3" s="74" t="s">
        <v>142</v>
      </c>
      <c r="N3" s="227" t="s">
        <v>251</v>
      </c>
      <c r="O3" s="228" t="s">
        <v>252</v>
      </c>
      <c r="P3" s="99"/>
      <c r="Q3" s="118" t="s">
        <v>253</v>
      </c>
      <c r="R3" s="118" t="s">
        <v>254</v>
      </c>
      <c r="S3" s="116" t="s">
        <v>255</v>
      </c>
      <c r="T3" s="116" t="s">
        <v>256</v>
      </c>
      <c r="U3" s="92" t="s">
        <v>257</v>
      </c>
      <c r="V3" s="92" t="s">
        <v>258</v>
      </c>
      <c r="AA3" s="106">
        <f>IF(OR(J3="Fail",ISBLANK(J3)),INDEX('Issue Code Table'!C:C,MATCH(N:N,'Issue Code Table'!A:A,0)),IF(M3="Critical",6,IF(M3="Significant",5,IF(M3="Moderate",3,2))))</f>
        <v>5</v>
      </c>
    </row>
    <row r="4" spans="1:27" ht="86.15" customHeight="1" x14ac:dyDescent="0.25">
      <c r="A4" s="87" t="s">
        <v>676</v>
      </c>
      <c r="B4" s="127" t="s">
        <v>244</v>
      </c>
      <c r="C4" s="128" t="s">
        <v>245</v>
      </c>
      <c r="D4" s="87" t="s">
        <v>231</v>
      </c>
      <c r="E4" s="42" t="s">
        <v>260</v>
      </c>
      <c r="F4" s="42" t="s">
        <v>677</v>
      </c>
      <c r="G4" s="42" t="s">
        <v>262</v>
      </c>
      <c r="H4" s="42" t="s">
        <v>263</v>
      </c>
      <c r="I4" s="87"/>
      <c r="J4" s="74"/>
      <c r="K4" s="74" t="s">
        <v>264</v>
      </c>
      <c r="L4" s="74"/>
      <c r="M4" s="74" t="s">
        <v>142</v>
      </c>
      <c r="N4" s="227" t="s">
        <v>251</v>
      </c>
      <c r="O4" s="228" t="s">
        <v>252</v>
      </c>
      <c r="P4" s="99"/>
      <c r="Q4" s="118" t="s">
        <v>253</v>
      </c>
      <c r="R4" s="118" t="s">
        <v>265</v>
      </c>
      <c r="S4" s="116" t="s">
        <v>266</v>
      </c>
      <c r="T4" s="116" t="s">
        <v>267</v>
      </c>
      <c r="U4" s="116" t="s">
        <v>268</v>
      </c>
      <c r="V4" s="92" t="s">
        <v>269</v>
      </c>
      <c r="AA4" s="106">
        <f>IF(OR(J4="Fail",ISBLANK(J4)),INDEX('Issue Code Table'!C:C,MATCH(N:N,'Issue Code Table'!A:A,0)),IF(M4="Critical",6,IF(M4="Significant",5,IF(M4="Moderate",3,2))))</f>
        <v>5</v>
      </c>
    </row>
    <row r="5" spans="1:27" ht="58" customHeight="1" x14ac:dyDescent="0.25">
      <c r="A5" s="87" t="s">
        <v>678</v>
      </c>
      <c r="B5" s="42" t="s">
        <v>157</v>
      </c>
      <c r="C5" s="129" t="s">
        <v>158</v>
      </c>
      <c r="D5" s="87" t="s">
        <v>231</v>
      </c>
      <c r="E5" s="42" t="s">
        <v>271</v>
      </c>
      <c r="F5" s="42" t="s">
        <v>679</v>
      </c>
      <c r="G5" s="42" t="s">
        <v>273</v>
      </c>
      <c r="H5" s="42" t="s">
        <v>274</v>
      </c>
      <c r="I5" s="87"/>
      <c r="J5" s="74"/>
      <c r="K5" s="74" t="s">
        <v>275</v>
      </c>
      <c r="L5" s="74"/>
      <c r="M5" s="74" t="s">
        <v>142</v>
      </c>
      <c r="N5" s="227" t="s">
        <v>276</v>
      </c>
      <c r="O5" s="229" t="s">
        <v>277</v>
      </c>
      <c r="P5" s="99"/>
      <c r="Q5" s="118" t="s">
        <v>278</v>
      </c>
      <c r="R5" s="118" t="s">
        <v>279</v>
      </c>
      <c r="S5" s="116" t="s">
        <v>280</v>
      </c>
      <c r="T5" s="116" t="s">
        <v>281</v>
      </c>
      <c r="U5" s="116" t="s">
        <v>282</v>
      </c>
      <c r="V5" s="92" t="s">
        <v>283</v>
      </c>
      <c r="AA5" s="106">
        <f>IF(OR(J5="Fail",ISBLANK(J5)),INDEX('Issue Code Table'!C:C,MATCH(N:N,'Issue Code Table'!A:A,0)),IF(M5="Critical",6,IF(M5="Significant",5,IF(M5="Moderate",3,2))))</f>
        <v>5</v>
      </c>
    </row>
    <row r="6" spans="1:27" ht="88" customHeight="1" x14ac:dyDescent="0.25">
      <c r="A6" s="87" t="s">
        <v>680</v>
      </c>
      <c r="B6" s="42" t="s">
        <v>285</v>
      </c>
      <c r="C6" s="129" t="s">
        <v>286</v>
      </c>
      <c r="D6" s="87" t="s">
        <v>231</v>
      </c>
      <c r="E6" s="42" t="s">
        <v>287</v>
      </c>
      <c r="F6" s="42" t="s">
        <v>681</v>
      </c>
      <c r="G6" s="42" t="s">
        <v>289</v>
      </c>
      <c r="H6" s="42" t="s">
        <v>290</v>
      </c>
      <c r="I6" s="87"/>
      <c r="J6" s="74"/>
      <c r="K6" s="74" t="s">
        <v>291</v>
      </c>
      <c r="L6" s="74"/>
      <c r="M6" s="74" t="s">
        <v>142</v>
      </c>
      <c r="N6" s="227" t="s">
        <v>292</v>
      </c>
      <c r="O6" s="229" t="s">
        <v>293</v>
      </c>
      <c r="P6" s="99"/>
      <c r="Q6" s="118" t="s">
        <v>294</v>
      </c>
      <c r="R6" s="118" t="s">
        <v>295</v>
      </c>
      <c r="S6" s="116" t="s">
        <v>296</v>
      </c>
      <c r="T6" s="116" t="s">
        <v>297</v>
      </c>
      <c r="U6" s="116" t="s">
        <v>298</v>
      </c>
      <c r="V6" s="92" t="s">
        <v>299</v>
      </c>
      <c r="AA6" s="106">
        <f>IF(OR(J6="Fail",ISBLANK(J6)),INDEX('Issue Code Table'!C:C,MATCH(N:N,'Issue Code Table'!A:A,0)),IF(M6="Critical",6,IF(M6="Significant",5,IF(M6="Moderate",3,2))))</f>
        <v>5</v>
      </c>
    </row>
    <row r="7" spans="1:27" ht="110.15" customHeight="1" x14ac:dyDescent="0.25">
      <c r="A7" s="87" t="s">
        <v>682</v>
      </c>
      <c r="B7" s="42" t="s">
        <v>285</v>
      </c>
      <c r="C7" s="129" t="s">
        <v>286</v>
      </c>
      <c r="D7" s="87" t="s">
        <v>231</v>
      </c>
      <c r="E7" s="42" t="s">
        <v>301</v>
      </c>
      <c r="F7" s="42" t="s">
        <v>683</v>
      </c>
      <c r="G7" s="42" t="s">
        <v>303</v>
      </c>
      <c r="H7" s="42" t="s">
        <v>290</v>
      </c>
      <c r="I7" s="87"/>
      <c r="J7" s="74"/>
      <c r="K7" s="74" t="s">
        <v>304</v>
      </c>
      <c r="L7" s="74"/>
      <c r="M7" s="74" t="s">
        <v>142</v>
      </c>
      <c r="N7" s="227" t="s">
        <v>292</v>
      </c>
      <c r="O7" s="229" t="s">
        <v>293</v>
      </c>
      <c r="P7" s="99"/>
      <c r="Q7" s="118" t="s">
        <v>294</v>
      </c>
      <c r="R7" s="118" t="s">
        <v>305</v>
      </c>
      <c r="S7" s="116" t="s">
        <v>306</v>
      </c>
      <c r="T7" s="116" t="s">
        <v>307</v>
      </c>
      <c r="U7" s="116" t="s">
        <v>308</v>
      </c>
      <c r="V7" s="92" t="s">
        <v>309</v>
      </c>
      <c r="AA7" s="106">
        <f>IF(OR(J7="Fail",ISBLANK(J7)),INDEX('Issue Code Table'!C:C,MATCH(N:N,'Issue Code Table'!A:A,0)),IF(M7="Critical",6,IF(M7="Significant",5,IF(M7="Moderate",3,2))))</f>
        <v>5</v>
      </c>
    </row>
    <row r="8" spans="1:27" ht="67" customHeight="1" x14ac:dyDescent="0.25">
      <c r="A8" s="87" t="s">
        <v>684</v>
      </c>
      <c r="B8" s="42" t="s">
        <v>285</v>
      </c>
      <c r="C8" s="129" t="s">
        <v>286</v>
      </c>
      <c r="D8" s="87" t="s">
        <v>231</v>
      </c>
      <c r="E8" s="42" t="s">
        <v>311</v>
      </c>
      <c r="F8" s="42" t="s">
        <v>685</v>
      </c>
      <c r="G8" s="42" t="s">
        <v>313</v>
      </c>
      <c r="H8" s="42" t="s">
        <v>290</v>
      </c>
      <c r="I8" s="87"/>
      <c r="J8" s="74"/>
      <c r="K8" s="74" t="s">
        <v>314</v>
      </c>
      <c r="L8" s="74"/>
      <c r="M8" s="74" t="s">
        <v>142</v>
      </c>
      <c r="N8" s="227" t="s">
        <v>292</v>
      </c>
      <c r="O8" s="229" t="s">
        <v>293</v>
      </c>
      <c r="P8" s="99"/>
      <c r="Q8" s="118" t="s">
        <v>294</v>
      </c>
      <c r="R8" s="118" t="s">
        <v>315</v>
      </c>
      <c r="S8" s="116" t="s">
        <v>316</v>
      </c>
      <c r="T8" s="116" t="s">
        <v>317</v>
      </c>
      <c r="U8" s="116" t="s">
        <v>318</v>
      </c>
      <c r="V8" s="92" t="s">
        <v>319</v>
      </c>
      <c r="AA8" s="106">
        <f>IF(OR(J8="Fail",ISBLANK(J8)),INDEX('Issue Code Table'!C:C,MATCH(N:N,'Issue Code Table'!A:A,0)),IF(M8="Critical",6,IF(M8="Significant",5,IF(M8="Moderate",3,2))))</f>
        <v>5</v>
      </c>
    </row>
    <row r="9" spans="1:27" ht="103.5" customHeight="1" x14ac:dyDescent="0.25">
      <c r="A9" s="87" t="s">
        <v>686</v>
      </c>
      <c r="B9" s="42" t="s">
        <v>285</v>
      </c>
      <c r="C9" s="129" t="s">
        <v>286</v>
      </c>
      <c r="D9" s="87" t="s">
        <v>231</v>
      </c>
      <c r="E9" s="42" t="s">
        <v>321</v>
      </c>
      <c r="F9" s="42" t="s">
        <v>687</v>
      </c>
      <c r="G9" s="42" t="s">
        <v>323</v>
      </c>
      <c r="H9" s="42" t="s">
        <v>290</v>
      </c>
      <c r="I9" s="87"/>
      <c r="J9" s="74"/>
      <c r="K9" s="74" t="s">
        <v>324</v>
      </c>
      <c r="L9" s="74"/>
      <c r="M9" s="74" t="s">
        <v>142</v>
      </c>
      <c r="N9" s="227" t="s">
        <v>292</v>
      </c>
      <c r="O9" s="229" t="s">
        <v>293</v>
      </c>
      <c r="P9" s="99"/>
      <c r="Q9" s="118" t="s">
        <v>294</v>
      </c>
      <c r="R9" s="118" t="s">
        <v>325</v>
      </c>
      <c r="S9" s="116" t="s">
        <v>326</v>
      </c>
      <c r="T9" s="116" t="s">
        <v>327</v>
      </c>
      <c r="U9" s="116" t="s">
        <v>328</v>
      </c>
      <c r="V9" s="92" t="s">
        <v>329</v>
      </c>
      <c r="AA9" s="106">
        <f>IF(OR(J9="Fail",ISBLANK(J9)),INDEX('Issue Code Table'!C:C,MATCH(N:N,'Issue Code Table'!A:A,0)),IF(M9="Critical",6,IF(M9="Significant",5,IF(M9="Moderate",3,2))))</f>
        <v>5</v>
      </c>
    </row>
    <row r="10" spans="1:27" ht="99.65" customHeight="1" x14ac:dyDescent="0.25">
      <c r="A10" s="87" t="s">
        <v>688</v>
      </c>
      <c r="B10" s="42" t="s">
        <v>285</v>
      </c>
      <c r="C10" s="129" t="s">
        <v>286</v>
      </c>
      <c r="D10" s="87" t="s">
        <v>231</v>
      </c>
      <c r="E10" s="42" t="s">
        <v>331</v>
      </c>
      <c r="F10" s="42" t="s">
        <v>689</v>
      </c>
      <c r="G10" s="42" t="s">
        <v>333</v>
      </c>
      <c r="H10" s="42" t="s">
        <v>290</v>
      </c>
      <c r="I10" s="87"/>
      <c r="J10" s="74"/>
      <c r="K10" s="74" t="s">
        <v>334</v>
      </c>
      <c r="L10" s="74"/>
      <c r="M10" s="74" t="s">
        <v>142</v>
      </c>
      <c r="N10" s="227" t="s">
        <v>292</v>
      </c>
      <c r="O10" s="229" t="s">
        <v>293</v>
      </c>
      <c r="P10" s="99"/>
      <c r="Q10" s="118" t="s">
        <v>294</v>
      </c>
      <c r="R10" s="118" t="s">
        <v>335</v>
      </c>
      <c r="S10" s="116" t="s">
        <v>336</v>
      </c>
      <c r="T10" s="116" t="s">
        <v>337</v>
      </c>
      <c r="U10" s="116" t="s">
        <v>338</v>
      </c>
      <c r="V10" s="92" t="s">
        <v>339</v>
      </c>
      <c r="AA10" s="106">
        <f>IF(OR(J10="Fail",ISBLANK(J10)),INDEX('Issue Code Table'!C:C,MATCH(N:N,'Issue Code Table'!A:A,0)),IF(M10="Critical",6,IF(M10="Significant",5,IF(M10="Moderate",3,2))))</f>
        <v>5</v>
      </c>
    </row>
    <row r="11" spans="1:27" ht="81.650000000000006" customHeight="1" x14ac:dyDescent="0.25">
      <c r="A11" s="87" t="s">
        <v>690</v>
      </c>
      <c r="B11" s="42" t="s">
        <v>285</v>
      </c>
      <c r="C11" s="129" t="s">
        <v>286</v>
      </c>
      <c r="D11" s="87" t="s">
        <v>231</v>
      </c>
      <c r="E11" s="42" t="s">
        <v>341</v>
      </c>
      <c r="F11" s="42" t="s">
        <v>691</v>
      </c>
      <c r="G11" s="42" t="s">
        <v>343</v>
      </c>
      <c r="H11" s="42" t="s">
        <v>290</v>
      </c>
      <c r="I11" s="87"/>
      <c r="J11" s="74"/>
      <c r="K11" s="74" t="s">
        <v>344</v>
      </c>
      <c r="L11" s="74"/>
      <c r="M11" s="74" t="s">
        <v>142</v>
      </c>
      <c r="N11" s="227" t="s">
        <v>292</v>
      </c>
      <c r="O11" s="229" t="s">
        <v>293</v>
      </c>
      <c r="P11" s="99"/>
      <c r="Q11" s="118" t="s">
        <v>294</v>
      </c>
      <c r="R11" s="118" t="s">
        <v>345</v>
      </c>
      <c r="S11" s="116" t="s">
        <v>336</v>
      </c>
      <c r="T11" s="116" t="s">
        <v>346</v>
      </c>
      <c r="U11" s="116" t="s">
        <v>347</v>
      </c>
      <c r="V11" s="92" t="s">
        <v>348</v>
      </c>
      <c r="AA11" s="106">
        <f>IF(OR(J11="Fail",ISBLANK(J11)),INDEX('Issue Code Table'!C:C,MATCH(N:N,'Issue Code Table'!A:A,0)),IF(M11="Critical",6,IF(M11="Significant",5,IF(M11="Moderate",3,2))))</f>
        <v>5</v>
      </c>
    </row>
    <row r="12" spans="1:27" ht="85.5" customHeight="1" x14ac:dyDescent="0.25">
      <c r="A12" s="87" t="s">
        <v>692</v>
      </c>
      <c r="B12" s="42" t="s">
        <v>285</v>
      </c>
      <c r="C12" s="129" t="s">
        <v>286</v>
      </c>
      <c r="D12" s="87" t="s">
        <v>231</v>
      </c>
      <c r="E12" s="42" t="s">
        <v>350</v>
      </c>
      <c r="F12" s="42" t="s">
        <v>693</v>
      </c>
      <c r="G12" s="42" t="s">
        <v>352</v>
      </c>
      <c r="H12" s="42" t="s">
        <v>290</v>
      </c>
      <c r="I12" s="87"/>
      <c r="J12" s="74"/>
      <c r="K12" s="74" t="s">
        <v>353</v>
      </c>
      <c r="L12" s="74"/>
      <c r="M12" s="74" t="s">
        <v>142</v>
      </c>
      <c r="N12" s="227" t="s">
        <v>292</v>
      </c>
      <c r="O12" s="229" t="s">
        <v>293</v>
      </c>
      <c r="P12" s="99"/>
      <c r="Q12" s="118" t="s">
        <v>294</v>
      </c>
      <c r="R12" s="118" t="s">
        <v>354</v>
      </c>
      <c r="S12" s="116" t="s">
        <v>355</v>
      </c>
      <c r="T12" s="116" t="s">
        <v>356</v>
      </c>
      <c r="U12" s="116" t="s">
        <v>357</v>
      </c>
      <c r="V12" s="92" t="s">
        <v>358</v>
      </c>
      <c r="AA12" s="106">
        <f>IF(OR(J12="Fail",ISBLANK(J12)),INDEX('Issue Code Table'!C:C,MATCH(N:N,'Issue Code Table'!A:A,0)),IF(M12="Critical",6,IF(M12="Significant",5,IF(M12="Moderate",3,2))))</f>
        <v>5</v>
      </c>
    </row>
    <row r="13" spans="1:27" ht="81.650000000000006" customHeight="1" x14ac:dyDescent="0.25">
      <c r="A13" s="87" t="s">
        <v>694</v>
      </c>
      <c r="B13" s="42" t="s">
        <v>285</v>
      </c>
      <c r="C13" s="129" t="s">
        <v>286</v>
      </c>
      <c r="D13" s="87" t="s">
        <v>231</v>
      </c>
      <c r="E13" s="42" t="s">
        <v>695</v>
      </c>
      <c r="F13" s="42" t="s">
        <v>696</v>
      </c>
      <c r="G13" s="42" t="s">
        <v>697</v>
      </c>
      <c r="H13" s="42" t="s">
        <v>290</v>
      </c>
      <c r="I13" s="87"/>
      <c r="J13" s="74"/>
      <c r="K13" s="74" t="s">
        <v>698</v>
      </c>
      <c r="L13" s="74"/>
      <c r="M13" s="74" t="s">
        <v>142</v>
      </c>
      <c r="N13" s="227" t="s">
        <v>292</v>
      </c>
      <c r="O13" s="229" t="s">
        <v>293</v>
      </c>
      <c r="P13" s="99"/>
      <c r="Q13" s="118" t="s">
        <v>294</v>
      </c>
      <c r="R13" s="118" t="s">
        <v>364</v>
      </c>
      <c r="S13" s="116" t="s">
        <v>365</v>
      </c>
      <c r="T13" s="116" t="s">
        <v>699</v>
      </c>
      <c r="U13" s="116" t="s">
        <v>700</v>
      </c>
      <c r="V13" s="92" t="s">
        <v>701</v>
      </c>
      <c r="AA13" s="106">
        <f>IF(OR(J13="Fail",ISBLANK(J13)),INDEX('Issue Code Table'!C:C,MATCH(N:N,'Issue Code Table'!A:A,0)),IF(M13="Critical",6,IF(M13="Significant",5,IF(M13="Moderate",3,2))))</f>
        <v>5</v>
      </c>
    </row>
    <row r="14" spans="1:27" ht="122.5" customHeight="1" x14ac:dyDescent="0.25">
      <c r="A14" s="87" t="s">
        <v>702</v>
      </c>
      <c r="B14" s="42" t="s">
        <v>285</v>
      </c>
      <c r="C14" s="129" t="s">
        <v>286</v>
      </c>
      <c r="D14" s="87" t="s">
        <v>231</v>
      </c>
      <c r="E14" s="42" t="s">
        <v>703</v>
      </c>
      <c r="F14" s="42" t="s">
        <v>704</v>
      </c>
      <c r="G14" s="42" t="s">
        <v>705</v>
      </c>
      <c r="H14" s="42" t="s">
        <v>290</v>
      </c>
      <c r="I14" s="87"/>
      <c r="J14" s="74"/>
      <c r="K14" s="74" t="s">
        <v>706</v>
      </c>
      <c r="L14" s="74"/>
      <c r="M14" s="74" t="s">
        <v>142</v>
      </c>
      <c r="N14" s="227" t="s">
        <v>292</v>
      </c>
      <c r="O14" s="229" t="s">
        <v>293</v>
      </c>
      <c r="P14" s="99"/>
      <c r="Q14" s="118" t="s">
        <v>294</v>
      </c>
      <c r="R14" s="118" t="s">
        <v>374</v>
      </c>
      <c r="S14" s="116" t="s">
        <v>365</v>
      </c>
      <c r="T14" s="116" t="s">
        <v>707</v>
      </c>
      <c r="U14" s="42" t="s">
        <v>708</v>
      </c>
      <c r="V14" s="92" t="s">
        <v>709</v>
      </c>
      <c r="AA14" s="106">
        <f>IF(OR(J14="Fail",ISBLANK(J14)),INDEX('Issue Code Table'!C:C,MATCH(N:N,'Issue Code Table'!A:A,0)),IF(M14="Critical",6,IF(M14="Significant",5,IF(M14="Moderate",3,2))))</f>
        <v>5</v>
      </c>
    </row>
    <row r="15" spans="1:27" ht="100" x14ac:dyDescent="0.25">
      <c r="A15" s="87" t="s">
        <v>710</v>
      </c>
      <c r="B15" s="42" t="s">
        <v>285</v>
      </c>
      <c r="C15" s="129" t="s">
        <v>286</v>
      </c>
      <c r="D15" s="87" t="s">
        <v>231</v>
      </c>
      <c r="E15" s="42" t="s">
        <v>379</v>
      </c>
      <c r="F15" s="42" t="s">
        <v>711</v>
      </c>
      <c r="G15" s="42" t="s">
        <v>381</v>
      </c>
      <c r="H15" s="42" t="s">
        <v>290</v>
      </c>
      <c r="I15" s="87"/>
      <c r="J15" s="74"/>
      <c r="K15" s="74" t="s">
        <v>382</v>
      </c>
      <c r="L15" s="74"/>
      <c r="M15" s="74" t="s">
        <v>142</v>
      </c>
      <c r="N15" s="227" t="s">
        <v>292</v>
      </c>
      <c r="O15" s="229" t="s">
        <v>293</v>
      </c>
      <c r="P15" s="99"/>
      <c r="Q15" s="118" t="s">
        <v>294</v>
      </c>
      <c r="R15" s="119" t="s">
        <v>383</v>
      </c>
      <c r="S15" s="116" t="s">
        <v>365</v>
      </c>
      <c r="T15" s="116" t="s">
        <v>384</v>
      </c>
      <c r="U15" s="42" t="s">
        <v>385</v>
      </c>
      <c r="V15" s="92" t="s">
        <v>386</v>
      </c>
      <c r="AA15" s="106">
        <f>IF(OR(J15="Fail",ISBLANK(J15)),INDEX('Issue Code Table'!C:C,MATCH(N:N,'Issue Code Table'!A:A,0)),IF(M15="Critical",6,IF(M15="Significant",5,IF(M15="Moderate",3,2))))</f>
        <v>5</v>
      </c>
    </row>
    <row r="16" spans="1:27" ht="112.5" x14ac:dyDescent="0.25">
      <c r="A16" s="87" t="s">
        <v>712</v>
      </c>
      <c r="B16" s="42" t="s">
        <v>285</v>
      </c>
      <c r="C16" s="129" t="s">
        <v>286</v>
      </c>
      <c r="D16" s="87" t="s">
        <v>231</v>
      </c>
      <c r="E16" s="42" t="s">
        <v>388</v>
      </c>
      <c r="F16" s="42" t="s">
        <v>713</v>
      </c>
      <c r="G16" s="42" t="s">
        <v>390</v>
      </c>
      <c r="H16" s="42" t="s">
        <v>290</v>
      </c>
      <c r="I16" s="87"/>
      <c r="J16" s="74"/>
      <c r="K16" s="74" t="s">
        <v>391</v>
      </c>
      <c r="L16" s="74"/>
      <c r="M16" s="74" t="s">
        <v>142</v>
      </c>
      <c r="N16" s="227" t="s">
        <v>292</v>
      </c>
      <c r="O16" s="229" t="s">
        <v>293</v>
      </c>
      <c r="P16" s="99"/>
      <c r="Q16" s="118" t="s">
        <v>294</v>
      </c>
      <c r="R16" s="118" t="s">
        <v>392</v>
      </c>
      <c r="S16" s="116" t="s">
        <v>365</v>
      </c>
      <c r="T16" s="116" t="s">
        <v>393</v>
      </c>
      <c r="U16" s="42" t="s">
        <v>394</v>
      </c>
      <c r="V16" s="92" t="s">
        <v>395</v>
      </c>
      <c r="AA16" s="106">
        <f>IF(OR(J16="Fail",ISBLANK(J16)),INDEX('Issue Code Table'!C:C,MATCH(N:N,'Issue Code Table'!A:A,0)),IF(M16="Critical",6,IF(M16="Significant",5,IF(M16="Moderate",3,2))))</f>
        <v>5</v>
      </c>
    </row>
    <row r="17" spans="1:27" ht="100" x14ac:dyDescent="0.25">
      <c r="A17" s="87" t="s">
        <v>714</v>
      </c>
      <c r="B17" s="42" t="s">
        <v>285</v>
      </c>
      <c r="C17" s="129" t="s">
        <v>286</v>
      </c>
      <c r="D17" s="87" t="s">
        <v>231</v>
      </c>
      <c r="E17" s="42" t="s">
        <v>397</v>
      </c>
      <c r="F17" s="42" t="s">
        <v>715</v>
      </c>
      <c r="G17" s="42" t="s">
        <v>399</v>
      </c>
      <c r="H17" s="42" t="s">
        <v>290</v>
      </c>
      <c r="I17" s="87"/>
      <c r="J17" s="74"/>
      <c r="K17" s="74" t="s">
        <v>400</v>
      </c>
      <c r="L17" s="74"/>
      <c r="M17" s="74" t="s">
        <v>142</v>
      </c>
      <c r="N17" s="227" t="s">
        <v>292</v>
      </c>
      <c r="O17" s="229" t="s">
        <v>293</v>
      </c>
      <c r="P17" s="99"/>
      <c r="Q17" s="118" t="s">
        <v>294</v>
      </c>
      <c r="R17" s="118" t="s">
        <v>401</v>
      </c>
      <c r="S17" s="116" t="s">
        <v>365</v>
      </c>
      <c r="T17" s="116" t="s">
        <v>402</v>
      </c>
      <c r="U17" s="42" t="s">
        <v>403</v>
      </c>
      <c r="V17" s="92" t="s">
        <v>404</v>
      </c>
      <c r="AA17" s="106">
        <f>IF(OR(J17="Fail",ISBLANK(J17)),INDEX('Issue Code Table'!C:C,MATCH(N:N,'Issue Code Table'!A:A,0)),IF(M17="Critical",6,IF(M17="Significant",5,IF(M17="Moderate",3,2))))</f>
        <v>5</v>
      </c>
    </row>
    <row r="18" spans="1:27" ht="112.5" x14ac:dyDescent="0.25">
      <c r="A18" s="87" t="s">
        <v>716</v>
      </c>
      <c r="B18" s="42" t="s">
        <v>285</v>
      </c>
      <c r="C18" s="129" t="s">
        <v>286</v>
      </c>
      <c r="D18" s="87" t="s">
        <v>231</v>
      </c>
      <c r="E18" s="42" t="s">
        <v>406</v>
      </c>
      <c r="F18" s="42" t="s">
        <v>407</v>
      </c>
      <c r="G18" s="42" t="s">
        <v>408</v>
      </c>
      <c r="H18" s="42" t="s">
        <v>290</v>
      </c>
      <c r="I18" s="87"/>
      <c r="J18" s="74"/>
      <c r="K18" s="74" t="s">
        <v>409</v>
      </c>
      <c r="L18" s="74"/>
      <c r="M18" s="74" t="s">
        <v>142</v>
      </c>
      <c r="N18" s="227" t="s">
        <v>292</v>
      </c>
      <c r="O18" s="229" t="s">
        <v>293</v>
      </c>
      <c r="P18" s="99"/>
      <c r="Q18" s="118" t="s">
        <v>294</v>
      </c>
      <c r="R18" s="118" t="s">
        <v>410</v>
      </c>
      <c r="S18" s="116" t="s">
        <v>365</v>
      </c>
      <c r="T18" s="116" t="s">
        <v>411</v>
      </c>
      <c r="U18" s="42" t="s">
        <v>412</v>
      </c>
      <c r="V18" s="92" t="s">
        <v>413</v>
      </c>
      <c r="AA18" s="106">
        <f>IF(OR(J18="Fail",ISBLANK(J18)),INDEX('Issue Code Table'!C:C,MATCH(N:N,'Issue Code Table'!A:A,0)),IF(M18="Critical",6,IF(M18="Significant",5,IF(M18="Moderate",3,2))))</f>
        <v>5</v>
      </c>
    </row>
    <row r="19" spans="1:27" ht="100.5" customHeight="1" x14ac:dyDescent="0.25">
      <c r="A19" s="87" t="s">
        <v>717</v>
      </c>
      <c r="B19" s="42" t="s">
        <v>285</v>
      </c>
      <c r="C19" s="129" t="s">
        <v>286</v>
      </c>
      <c r="D19" s="87" t="s">
        <v>231</v>
      </c>
      <c r="E19" s="42" t="s">
        <v>415</v>
      </c>
      <c r="F19" s="42" t="s">
        <v>718</v>
      </c>
      <c r="G19" s="42" t="s">
        <v>417</v>
      </c>
      <c r="H19" s="42" t="s">
        <v>290</v>
      </c>
      <c r="I19" s="87"/>
      <c r="J19" s="74"/>
      <c r="K19" s="74" t="s">
        <v>418</v>
      </c>
      <c r="L19" s="74"/>
      <c r="M19" s="74" t="s">
        <v>142</v>
      </c>
      <c r="N19" s="227" t="s">
        <v>292</v>
      </c>
      <c r="O19" s="229" t="s">
        <v>293</v>
      </c>
      <c r="P19" s="99"/>
      <c r="Q19" s="118" t="s">
        <v>294</v>
      </c>
      <c r="R19" s="118" t="s">
        <v>419</v>
      </c>
      <c r="S19" s="116" t="s">
        <v>365</v>
      </c>
      <c r="T19" s="116" t="s">
        <v>420</v>
      </c>
      <c r="U19" s="116" t="s">
        <v>421</v>
      </c>
      <c r="V19" s="92" t="s">
        <v>422</v>
      </c>
      <c r="AA19" s="106">
        <f>IF(OR(J19="Fail",ISBLANK(J19)),INDEX('Issue Code Table'!C:C,MATCH(N:N,'Issue Code Table'!A:A,0)),IF(M19="Critical",6,IF(M19="Significant",5,IF(M19="Moderate",3,2))))</f>
        <v>5</v>
      </c>
    </row>
    <row r="20" spans="1:27" ht="79" customHeight="1" x14ac:dyDescent="0.25">
      <c r="A20" s="87" t="s">
        <v>719</v>
      </c>
      <c r="B20" s="42" t="s">
        <v>285</v>
      </c>
      <c r="C20" s="129" t="s">
        <v>286</v>
      </c>
      <c r="D20" s="87" t="s">
        <v>231</v>
      </c>
      <c r="E20" s="42" t="s">
        <v>424</v>
      </c>
      <c r="F20" s="42" t="s">
        <v>720</v>
      </c>
      <c r="G20" s="42" t="s">
        <v>426</v>
      </c>
      <c r="H20" s="42" t="s">
        <v>721</v>
      </c>
      <c r="I20" s="87"/>
      <c r="J20" s="74"/>
      <c r="K20" s="74" t="s">
        <v>428</v>
      </c>
      <c r="L20" s="74"/>
      <c r="M20" s="74" t="s">
        <v>142</v>
      </c>
      <c r="N20" s="227" t="s">
        <v>292</v>
      </c>
      <c r="O20" s="229" t="s">
        <v>293</v>
      </c>
      <c r="P20" s="99"/>
      <c r="Q20" s="118" t="s">
        <v>294</v>
      </c>
      <c r="R20" s="118" t="s">
        <v>429</v>
      </c>
      <c r="S20" s="116" t="s">
        <v>365</v>
      </c>
      <c r="T20" s="116" t="s">
        <v>430</v>
      </c>
      <c r="U20" s="116" t="s">
        <v>431</v>
      </c>
      <c r="V20" s="92" t="s">
        <v>432</v>
      </c>
      <c r="AA20" s="106">
        <f>IF(OR(J20="Fail",ISBLANK(J20)),INDEX('Issue Code Table'!C:C,MATCH(N:N,'Issue Code Table'!A:A,0)),IF(M20="Critical",6,IF(M20="Significant",5,IF(M20="Moderate",3,2))))</f>
        <v>5</v>
      </c>
    </row>
    <row r="21" spans="1:27" ht="112.5" x14ac:dyDescent="0.25">
      <c r="A21" s="87" t="s">
        <v>722</v>
      </c>
      <c r="B21" s="127" t="s">
        <v>221</v>
      </c>
      <c r="C21" s="128" t="s">
        <v>434</v>
      </c>
      <c r="D21" s="87" t="s">
        <v>231</v>
      </c>
      <c r="E21" s="42" t="s">
        <v>723</v>
      </c>
      <c r="F21" s="42" t="s">
        <v>724</v>
      </c>
      <c r="G21" s="42" t="s">
        <v>437</v>
      </c>
      <c r="H21" s="42" t="s">
        <v>427</v>
      </c>
      <c r="I21" s="87"/>
      <c r="J21" s="74"/>
      <c r="K21" s="74" t="s">
        <v>725</v>
      </c>
      <c r="L21" s="74"/>
      <c r="M21" s="74" t="s">
        <v>142</v>
      </c>
      <c r="N21" s="227" t="s">
        <v>226</v>
      </c>
      <c r="O21" s="229" t="s">
        <v>227</v>
      </c>
      <c r="P21" s="99"/>
      <c r="Q21" s="118" t="s">
        <v>438</v>
      </c>
      <c r="R21" s="118" t="s">
        <v>439</v>
      </c>
      <c r="S21" s="116" t="s">
        <v>726</v>
      </c>
      <c r="T21" s="116" t="s">
        <v>727</v>
      </c>
      <c r="U21" s="116" t="s">
        <v>442</v>
      </c>
      <c r="V21" s="92" t="s">
        <v>443</v>
      </c>
      <c r="AA21" s="106">
        <f>IF(OR(J21="Fail",ISBLANK(J21)),INDEX('Issue Code Table'!C:C,MATCH(N:N,'Issue Code Table'!A:A,0)),IF(M21="Critical",6,IF(M21="Significant",5,IF(M21="Moderate",3,2))))</f>
        <v>6</v>
      </c>
    </row>
    <row r="22" spans="1:27" ht="100" x14ac:dyDescent="0.25">
      <c r="A22" s="87" t="s">
        <v>728</v>
      </c>
      <c r="B22" s="127" t="s">
        <v>244</v>
      </c>
      <c r="C22" s="128" t="s">
        <v>245</v>
      </c>
      <c r="D22" s="87" t="s">
        <v>231</v>
      </c>
      <c r="E22" s="42" t="s">
        <v>445</v>
      </c>
      <c r="F22" s="42" t="s">
        <v>729</v>
      </c>
      <c r="G22" s="42" t="s">
        <v>447</v>
      </c>
      <c r="H22" s="42" t="s">
        <v>448</v>
      </c>
      <c r="J22" s="74"/>
      <c r="K22" s="74" t="s">
        <v>449</v>
      </c>
      <c r="L22" s="74"/>
      <c r="M22" s="74" t="s">
        <v>176</v>
      </c>
      <c r="N22" s="227" t="s">
        <v>450</v>
      </c>
      <c r="O22" s="229" t="s">
        <v>451</v>
      </c>
      <c r="P22" s="99"/>
      <c r="Q22" s="118" t="s">
        <v>438</v>
      </c>
      <c r="R22" s="118" t="s">
        <v>452</v>
      </c>
      <c r="S22" s="116" t="s">
        <v>453</v>
      </c>
      <c r="T22" s="116" t="s">
        <v>454</v>
      </c>
      <c r="U22" s="116" t="s">
        <v>455</v>
      </c>
      <c r="V22" s="92"/>
      <c r="AA22" s="106">
        <f>IF(OR(J23="Fail",ISBLANK(J23)),INDEX('Issue Code Table'!C:C,MATCH(N:N,'Issue Code Table'!A:A,0)),IF(M23="Critical",6,IF(M23="Significant",5,IF(M23="Moderate",3,2))))</f>
        <v>2</v>
      </c>
    </row>
    <row r="23" spans="1:27" ht="85" customHeight="1" x14ac:dyDescent="0.25">
      <c r="A23" s="87" t="s">
        <v>730</v>
      </c>
      <c r="B23" s="127" t="s">
        <v>221</v>
      </c>
      <c r="C23" s="128" t="s">
        <v>434</v>
      </c>
      <c r="D23" s="87" t="s">
        <v>231</v>
      </c>
      <c r="E23" s="42" t="s">
        <v>457</v>
      </c>
      <c r="F23" s="42" t="s">
        <v>731</v>
      </c>
      <c r="G23" s="42" t="s">
        <v>459</v>
      </c>
      <c r="H23" s="42" t="s">
        <v>460</v>
      </c>
      <c r="I23" s="87"/>
      <c r="J23" s="74"/>
      <c r="K23" s="74" t="s">
        <v>461</v>
      </c>
      <c r="L23" s="74"/>
      <c r="M23" s="74" t="s">
        <v>142</v>
      </c>
      <c r="N23" s="227" t="s">
        <v>226</v>
      </c>
      <c r="O23" s="229" t="s">
        <v>227</v>
      </c>
      <c r="P23" s="99"/>
      <c r="Q23" s="118" t="s">
        <v>438</v>
      </c>
      <c r="R23" s="118" t="s">
        <v>462</v>
      </c>
      <c r="S23" s="116" t="s">
        <v>463</v>
      </c>
      <c r="T23" s="116" t="s">
        <v>464</v>
      </c>
      <c r="U23" s="115" t="s">
        <v>465</v>
      </c>
      <c r="V23" s="114" t="s">
        <v>466</v>
      </c>
      <c r="AA23" s="106">
        <f>IF(OR(J23="Fail",ISBLANK(J23)),INDEX('Issue Code Table'!C:C,MATCH(N:N,'Issue Code Table'!A:A,0)),IF(M23="Critical",6,IF(M23="Significant",5,IF(M23="Moderate",3,2))))</f>
        <v>6</v>
      </c>
    </row>
    <row r="24" spans="1:27" ht="100.5" customHeight="1" x14ac:dyDescent="0.25">
      <c r="A24" s="87" t="s">
        <v>732</v>
      </c>
      <c r="B24" s="127" t="s">
        <v>221</v>
      </c>
      <c r="C24" s="128" t="s">
        <v>434</v>
      </c>
      <c r="D24" s="87" t="s">
        <v>231</v>
      </c>
      <c r="E24" s="42" t="s">
        <v>468</v>
      </c>
      <c r="F24" s="42" t="s">
        <v>469</v>
      </c>
      <c r="G24" s="42" t="s">
        <v>470</v>
      </c>
      <c r="H24" s="42" t="s">
        <v>471</v>
      </c>
      <c r="I24" s="87"/>
      <c r="J24" s="74"/>
      <c r="K24" s="74" t="s">
        <v>472</v>
      </c>
      <c r="L24" s="74" t="s">
        <v>473</v>
      </c>
      <c r="M24" s="74" t="s">
        <v>142</v>
      </c>
      <c r="N24" s="227" t="s">
        <v>226</v>
      </c>
      <c r="O24" s="229" t="s">
        <v>227</v>
      </c>
      <c r="P24" s="99"/>
      <c r="Q24" s="118" t="s">
        <v>438</v>
      </c>
      <c r="R24" s="118" t="s">
        <v>474</v>
      </c>
      <c r="S24" s="116" t="s">
        <v>733</v>
      </c>
      <c r="T24" s="116" t="s">
        <v>476</v>
      </c>
      <c r="U24" s="116" t="s">
        <v>477</v>
      </c>
      <c r="V24" s="92" t="s">
        <v>478</v>
      </c>
      <c r="AA24" s="106">
        <f>IF(OR(J24="Fail",ISBLANK(J24)),INDEX('Issue Code Table'!C:C,MATCH(N:N,'Issue Code Table'!A:A,0)),IF(M24="Critical",6,IF(M24="Significant",5,IF(M24="Moderate",3,2))))</f>
        <v>6</v>
      </c>
    </row>
    <row r="25" spans="1:27" ht="100" customHeight="1" x14ac:dyDescent="0.25">
      <c r="A25" s="87" t="s">
        <v>734</v>
      </c>
      <c r="B25" s="127" t="s">
        <v>197</v>
      </c>
      <c r="C25" s="128" t="s">
        <v>480</v>
      </c>
      <c r="D25" s="87" t="s">
        <v>231</v>
      </c>
      <c r="E25" s="42" t="s">
        <v>481</v>
      </c>
      <c r="F25" s="42" t="s">
        <v>482</v>
      </c>
      <c r="G25" s="42" t="s">
        <v>483</v>
      </c>
      <c r="H25" s="42" t="s">
        <v>484</v>
      </c>
      <c r="I25" s="87"/>
      <c r="J25" s="74"/>
      <c r="K25" s="74" t="s">
        <v>485</v>
      </c>
      <c r="L25" s="74"/>
      <c r="M25" s="74" t="s">
        <v>185</v>
      </c>
      <c r="N25" s="227" t="s">
        <v>486</v>
      </c>
      <c r="O25" s="229" t="s">
        <v>487</v>
      </c>
      <c r="P25" s="99"/>
      <c r="Q25" s="118" t="s">
        <v>488</v>
      </c>
      <c r="R25" s="118" t="s">
        <v>489</v>
      </c>
      <c r="S25" s="116" t="s">
        <v>490</v>
      </c>
      <c r="T25" s="116" t="s">
        <v>491</v>
      </c>
      <c r="U25" s="42" t="s">
        <v>492</v>
      </c>
      <c r="V25" s="92"/>
      <c r="AA25" s="106">
        <f>IF(OR(J26="Fail",ISBLANK(J26)),INDEX('Issue Code Table'!C:C,MATCH(N:N,'Issue Code Table'!A:A,0)),IF(M26="Critical",6,IF(M26="Significant",5,IF(M26="Moderate",3,2))))</f>
        <v>4</v>
      </c>
    </row>
    <row r="26" spans="1:27" ht="79.5" customHeight="1" x14ac:dyDescent="0.25">
      <c r="A26" s="87" t="s">
        <v>735</v>
      </c>
      <c r="B26" s="127" t="s">
        <v>197</v>
      </c>
      <c r="C26" s="128" t="s">
        <v>480</v>
      </c>
      <c r="D26" s="87" t="s">
        <v>231</v>
      </c>
      <c r="E26" s="42" t="s">
        <v>494</v>
      </c>
      <c r="F26" s="42" t="s">
        <v>736</v>
      </c>
      <c r="G26" s="42" t="s">
        <v>496</v>
      </c>
      <c r="H26" s="42" t="s">
        <v>497</v>
      </c>
      <c r="I26" s="87"/>
      <c r="J26" s="74"/>
      <c r="K26" s="74" t="s">
        <v>498</v>
      </c>
      <c r="L26" s="74"/>
      <c r="M26" s="74" t="s">
        <v>185</v>
      </c>
      <c r="N26" s="227" t="s">
        <v>499</v>
      </c>
      <c r="O26" s="229" t="s">
        <v>500</v>
      </c>
      <c r="P26" s="99"/>
      <c r="Q26" s="118" t="s">
        <v>488</v>
      </c>
      <c r="R26" s="118" t="s">
        <v>501</v>
      </c>
      <c r="S26" s="116" t="s">
        <v>502</v>
      </c>
      <c r="T26" s="116" t="s">
        <v>737</v>
      </c>
      <c r="U26" s="116" t="s">
        <v>738</v>
      </c>
      <c r="V26" s="92"/>
      <c r="AA26" s="106">
        <f>IF(OR(J27="Fail",ISBLANK(J27)),INDEX('Issue Code Table'!C:C,MATCH(N:N,'Issue Code Table'!A:A,0)),IF(M27="Critical",6,IF(M27="Significant",5,IF(M27="Moderate",3,2))))</f>
        <v>4</v>
      </c>
    </row>
    <row r="27" spans="1:27" ht="98.5" customHeight="1" x14ac:dyDescent="0.25">
      <c r="A27" s="87" t="s">
        <v>739</v>
      </c>
      <c r="B27" s="127" t="s">
        <v>197</v>
      </c>
      <c r="C27" s="128" t="s">
        <v>480</v>
      </c>
      <c r="D27" s="87" t="s">
        <v>231</v>
      </c>
      <c r="E27" s="42" t="s">
        <v>506</v>
      </c>
      <c r="F27" s="42" t="s">
        <v>740</v>
      </c>
      <c r="G27" s="42" t="s">
        <v>508</v>
      </c>
      <c r="H27" s="42" t="s">
        <v>509</v>
      </c>
      <c r="I27" s="87"/>
      <c r="J27" s="74"/>
      <c r="K27" s="74" t="s">
        <v>510</v>
      </c>
      <c r="L27" s="74"/>
      <c r="M27" s="74" t="s">
        <v>185</v>
      </c>
      <c r="N27" s="227" t="s">
        <v>499</v>
      </c>
      <c r="O27" s="229" t="s">
        <v>500</v>
      </c>
      <c r="P27" s="99"/>
      <c r="Q27" s="118" t="s">
        <v>488</v>
      </c>
      <c r="R27" s="118" t="s">
        <v>511</v>
      </c>
      <c r="S27" s="116" t="s">
        <v>512</v>
      </c>
      <c r="T27" s="116" t="s">
        <v>741</v>
      </c>
      <c r="U27" s="116" t="s">
        <v>742</v>
      </c>
      <c r="V27" s="92"/>
      <c r="AA27" s="106">
        <f>IF(OR(J28="Fail",ISBLANK(J28)),INDEX('Issue Code Table'!C:C,MATCH(N:N,'Issue Code Table'!A:A,0)),IF(M28="Critical",6,IF(M28="Significant",5,IF(M28="Moderate",3,2))))</f>
        <v>4</v>
      </c>
    </row>
    <row r="28" spans="1:27" ht="89.15" customHeight="1" x14ac:dyDescent="0.25">
      <c r="A28" s="87" t="s">
        <v>743</v>
      </c>
      <c r="B28" s="127" t="s">
        <v>197</v>
      </c>
      <c r="C28" s="128" t="s">
        <v>480</v>
      </c>
      <c r="D28" s="87" t="s">
        <v>231</v>
      </c>
      <c r="E28" s="42" t="s">
        <v>516</v>
      </c>
      <c r="F28" s="42" t="s">
        <v>517</v>
      </c>
      <c r="G28" s="42" t="s">
        <v>518</v>
      </c>
      <c r="H28" s="42" t="s">
        <v>519</v>
      </c>
      <c r="I28" s="87"/>
      <c r="J28" s="74"/>
      <c r="K28" s="74" t="s">
        <v>520</v>
      </c>
      <c r="L28" s="74"/>
      <c r="M28" s="74" t="s">
        <v>185</v>
      </c>
      <c r="N28" s="227" t="s">
        <v>499</v>
      </c>
      <c r="O28" s="229" t="s">
        <v>500</v>
      </c>
      <c r="P28" s="99"/>
      <c r="Q28" s="118" t="s">
        <v>488</v>
      </c>
      <c r="R28" s="118" t="s">
        <v>521</v>
      </c>
      <c r="S28" s="116" t="s">
        <v>522</v>
      </c>
      <c r="T28" s="116" t="s">
        <v>523</v>
      </c>
      <c r="U28" s="116" t="s">
        <v>524</v>
      </c>
      <c r="V28" s="92"/>
      <c r="AA28" s="106">
        <f>IF(OR(J29="Fail",ISBLANK(J29)),INDEX('Issue Code Table'!C:C,MATCH(N:N,'Issue Code Table'!A:A,0)),IF(M29="Critical",6,IF(M29="Significant",5,IF(M29="Moderate",3,2))))</f>
        <v>4</v>
      </c>
    </row>
    <row r="29" spans="1:27" ht="87.5" x14ac:dyDescent="0.25">
      <c r="A29" s="87" t="s">
        <v>744</v>
      </c>
      <c r="B29" s="42" t="s">
        <v>285</v>
      </c>
      <c r="C29" s="129" t="s">
        <v>286</v>
      </c>
      <c r="D29" s="87" t="s">
        <v>231</v>
      </c>
      <c r="E29" s="42" t="s">
        <v>526</v>
      </c>
      <c r="F29" s="42" t="s">
        <v>745</v>
      </c>
      <c r="G29" s="42" t="s">
        <v>746</v>
      </c>
      <c r="H29" s="42" t="s">
        <v>529</v>
      </c>
      <c r="I29" s="87"/>
      <c r="J29" s="74"/>
      <c r="K29" s="74" t="s">
        <v>530</v>
      </c>
      <c r="L29" s="74"/>
      <c r="M29" s="74" t="s">
        <v>142</v>
      </c>
      <c r="N29" s="227" t="s">
        <v>276</v>
      </c>
      <c r="O29" s="229" t="s">
        <v>531</v>
      </c>
      <c r="P29" s="99"/>
      <c r="Q29" s="118" t="s">
        <v>532</v>
      </c>
      <c r="R29" s="118" t="s">
        <v>533</v>
      </c>
      <c r="S29" s="116" t="s">
        <v>534</v>
      </c>
      <c r="T29" s="116" t="s">
        <v>747</v>
      </c>
      <c r="U29" s="116" t="s">
        <v>748</v>
      </c>
      <c r="V29" s="92" t="s">
        <v>537</v>
      </c>
      <c r="AA29" s="106">
        <f>IF(OR(J29="Fail",ISBLANK(J29)),INDEX('Issue Code Table'!C:C,MATCH(N:N,'Issue Code Table'!A:A,0)),IF(M29="Critical",6,IF(M29="Significant",5,IF(M29="Moderate",3,2))))</f>
        <v>5</v>
      </c>
    </row>
    <row r="30" spans="1:27" s="110" customFormat="1" ht="98.5" customHeight="1" x14ac:dyDescent="0.25">
      <c r="A30" s="87" t="s">
        <v>749</v>
      </c>
      <c r="B30" s="127" t="s">
        <v>206</v>
      </c>
      <c r="C30" s="128" t="s">
        <v>207</v>
      </c>
      <c r="D30" s="87" t="s">
        <v>231</v>
      </c>
      <c r="E30" s="42" t="s">
        <v>539</v>
      </c>
      <c r="F30" s="42" t="s">
        <v>540</v>
      </c>
      <c r="G30" s="42" t="s">
        <v>541</v>
      </c>
      <c r="H30" s="42" t="s">
        <v>542</v>
      </c>
      <c r="I30" s="87"/>
      <c r="J30" s="74"/>
      <c r="K30" s="74" t="s">
        <v>543</v>
      </c>
      <c r="L30" s="74"/>
      <c r="M30" s="74" t="s">
        <v>142</v>
      </c>
      <c r="N30" s="227" t="s">
        <v>276</v>
      </c>
      <c r="O30" s="229" t="s">
        <v>531</v>
      </c>
      <c r="P30" s="99"/>
      <c r="Q30" s="42" t="s">
        <v>544</v>
      </c>
      <c r="R30" s="42" t="s">
        <v>545</v>
      </c>
      <c r="S30" s="116" t="s">
        <v>546</v>
      </c>
      <c r="T30" s="117" t="s">
        <v>750</v>
      </c>
      <c r="U30" s="117" t="s">
        <v>751</v>
      </c>
      <c r="V30" s="92" t="s">
        <v>549</v>
      </c>
      <c r="Z30" s="111"/>
      <c r="AA30" s="106">
        <f>IF(OR(J30="Fail",ISBLANK(J30)),INDEX('Issue Code Table'!C:C,MATCH(N:N,'Issue Code Table'!A:A,0)),IF(M30="Critical",6,IF(M30="Significant",5,IF(M30="Moderate",3,2))))</f>
        <v>5</v>
      </c>
    </row>
    <row r="31" spans="1:27" ht="130" customHeight="1" x14ac:dyDescent="0.25">
      <c r="A31" s="87" t="s">
        <v>752</v>
      </c>
      <c r="B31" s="127" t="s">
        <v>244</v>
      </c>
      <c r="C31" s="128" t="s">
        <v>245</v>
      </c>
      <c r="D31" s="87" t="s">
        <v>231</v>
      </c>
      <c r="E31" s="42" t="s">
        <v>551</v>
      </c>
      <c r="F31" s="42" t="s">
        <v>552</v>
      </c>
      <c r="G31" s="42" t="s">
        <v>553</v>
      </c>
      <c r="H31" s="42" t="s">
        <v>554</v>
      </c>
      <c r="I31" s="87"/>
      <c r="J31" s="74"/>
      <c r="K31" s="74" t="s">
        <v>555</v>
      </c>
      <c r="L31" s="74"/>
      <c r="M31" s="74" t="s">
        <v>142</v>
      </c>
      <c r="N31" s="227" t="s">
        <v>276</v>
      </c>
      <c r="O31" s="229" t="s">
        <v>531</v>
      </c>
      <c r="P31" s="99"/>
      <c r="Q31" s="118" t="s">
        <v>556</v>
      </c>
      <c r="R31" s="118" t="s">
        <v>557</v>
      </c>
      <c r="S31" s="116" t="s">
        <v>558</v>
      </c>
      <c r="T31" s="116" t="s">
        <v>559</v>
      </c>
      <c r="U31" s="116" t="s">
        <v>560</v>
      </c>
      <c r="V31" s="92" t="s">
        <v>561</v>
      </c>
      <c r="AA31" s="106">
        <f>IF(OR(J31="Fail",ISBLANK(J31)),INDEX('Issue Code Table'!C:C,MATCH(N:N,'Issue Code Table'!A:A,0)),IF(M31="Critical",6,IF(M31="Significant",5,IF(M31="Moderate",3,2))))</f>
        <v>5</v>
      </c>
    </row>
    <row r="32" spans="1:27" ht="100" x14ac:dyDescent="0.25">
      <c r="A32" s="87" t="s">
        <v>753</v>
      </c>
      <c r="B32" s="42" t="s">
        <v>157</v>
      </c>
      <c r="C32" s="129" t="s">
        <v>158</v>
      </c>
      <c r="D32" s="87" t="s">
        <v>230</v>
      </c>
      <c r="E32" s="42" t="s">
        <v>563</v>
      </c>
      <c r="F32" s="42" t="s">
        <v>564</v>
      </c>
      <c r="G32" s="42" t="s">
        <v>565</v>
      </c>
      <c r="H32" s="42" t="s">
        <v>566</v>
      </c>
      <c r="I32" s="87"/>
      <c r="J32" s="74"/>
      <c r="K32" s="74" t="s">
        <v>567</v>
      </c>
      <c r="L32" s="74"/>
      <c r="M32" s="74" t="s">
        <v>142</v>
      </c>
      <c r="N32" s="227" t="s">
        <v>292</v>
      </c>
      <c r="O32" s="229" t="s">
        <v>293</v>
      </c>
      <c r="P32" s="99"/>
      <c r="Q32" s="118" t="s">
        <v>556</v>
      </c>
      <c r="R32" s="118" t="s">
        <v>568</v>
      </c>
      <c r="S32" s="116" t="s">
        <v>569</v>
      </c>
      <c r="T32" s="116" t="s">
        <v>754</v>
      </c>
      <c r="U32" s="116" t="s">
        <v>755</v>
      </c>
      <c r="V32" s="92" t="s">
        <v>404</v>
      </c>
      <c r="AA32" s="106">
        <f>IF(OR(J32="Fail",ISBLANK(J32)),INDEX('Issue Code Table'!C:C,MATCH(N:N,'Issue Code Table'!A:A,0)),IF(M32="Critical",6,IF(M32="Significant",5,IF(M32="Moderate",3,2))))</f>
        <v>5</v>
      </c>
    </row>
    <row r="33" spans="1:27" ht="112.5" x14ac:dyDescent="0.25">
      <c r="A33" s="87" t="s">
        <v>756</v>
      </c>
      <c r="B33" s="127" t="s">
        <v>221</v>
      </c>
      <c r="C33" s="128" t="s">
        <v>434</v>
      </c>
      <c r="D33" s="87" t="s">
        <v>231</v>
      </c>
      <c r="E33" s="42" t="s">
        <v>573</v>
      </c>
      <c r="F33" s="42" t="s">
        <v>574</v>
      </c>
      <c r="G33" s="42" t="s">
        <v>575</v>
      </c>
      <c r="H33" s="42" t="s">
        <v>576</v>
      </c>
      <c r="I33" s="87"/>
      <c r="J33" s="74"/>
      <c r="K33" s="74" t="s">
        <v>577</v>
      </c>
      <c r="L33" s="74"/>
      <c r="M33" s="74" t="s">
        <v>142</v>
      </c>
      <c r="N33" s="227" t="s">
        <v>226</v>
      </c>
      <c r="O33" s="228" t="s">
        <v>227</v>
      </c>
      <c r="P33" s="99"/>
      <c r="Q33" s="118" t="s">
        <v>556</v>
      </c>
      <c r="R33" s="118" t="s">
        <v>578</v>
      </c>
      <c r="S33" s="116" t="s">
        <v>579</v>
      </c>
      <c r="T33" s="116" t="s">
        <v>580</v>
      </c>
      <c r="U33" s="116" t="s">
        <v>581</v>
      </c>
      <c r="V33" s="92" t="s">
        <v>582</v>
      </c>
      <c r="AA33" s="106">
        <f>IF(OR(J33="Fail",ISBLANK(J33)),INDEX('Issue Code Table'!C:C,MATCH(N:N,'Issue Code Table'!A:A,0)),IF(M33="Critical",6,IF(M33="Significant",5,IF(M33="Moderate",3,2))))</f>
        <v>6</v>
      </c>
    </row>
    <row r="34" spans="1:27" ht="62.5" x14ac:dyDescent="0.25">
      <c r="A34" s="87" t="s">
        <v>757</v>
      </c>
      <c r="B34" s="127" t="s">
        <v>206</v>
      </c>
      <c r="C34" s="128" t="s">
        <v>207</v>
      </c>
      <c r="D34" s="87" t="s">
        <v>231</v>
      </c>
      <c r="E34" s="42" t="s">
        <v>584</v>
      </c>
      <c r="F34" s="42" t="s">
        <v>758</v>
      </c>
      <c r="G34" s="42" t="s">
        <v>759</v>
      </c>
      <c r="H34" s="42" t="s">
        <v>760</v>
      </c>
      <c r="I34" s="87"/>
      <c r="J34" s="74"/>
      <c r="K34" s="74" t="s">
        <v>761</v>
      </c>
      <c r="L34" s="74"/>
      <c r="M34" s="74" t="s">
        <v>142</v>
      </c>
      <c r="N34" s="227" t="s">
        <v>276</v>
      </c>
      <c r="O34" s="228" t="s">
        <v>277</v>
      </c>
      <c r="P34" s="99"/>
      <c r="Q34" s="118" t="s">
        <v>556</v>
      </c>
      <c r="R34" s="118" t="s">
        <v>589</v>
      </c>
      <c r="S34" s="116" t="s">
        <v>590</v>
      </c>
      <c r="T34" s="116" t="s">
        <v>762</v>
      </c>
      <c r="U34" s="116" t="s">
        <v>763</v>
      </c>
      <c r="V34" s="92" t="s">
        <v>764</v>
      </c>
      <c r="AA34" s="106">
        <f>IF(OR(J34="Fail",ISBLANK(J34)),INDEX('Issue Code Table'!C:C,MATCH(N:N,'Issue Code Table'!A:A,0)),IF(M34="Critical",6,IF(M34="Significant",5,IF(M34="Moderate",3,2))))</f>
        <v>5</v>
      </c>
    </row>
    <row r="35" spans="1:27" ht="112.5" x14ac:dyDescent="0.25">
      <c r="A35" s="87" t="s">
        <v>765</v>
      </c>
      <c r="B35" s="127" t="s">
        <v>244</v>
      </c>
      <c r="C35" s="128" t="s">
        <v>245</v>
      </c>
      <c r="D35" s="87" t="s">
        <v>230</v>
      </c>
      <c r="E35" s="42" t="s">
        <v>595</v>
      </c>
      <c r="F35" s="42" t="s">
        <v>596</v>
      </c>
      <c r="G35" s="42" t="s">
        <v>597</v>
      </c>
      <c r="H35" s="42" t="s">
        <v>598</v>
      </c>
      <c r="I35" s="87"/>
      <c r="J35" s="74"/>
      <c r="K35" s="74" t="s">
        <v>599</v>
      </c>
      <c r="L35" s="74"/>
      <c r="M35" s="74" t="s">
        <v>142</v>
      </c>
      <c r="N35" s="227" t="s">
        <v>276</v>
      </c>
      <c r="O35" s="228" t="s">
        <v>277</v>
      </c>
      <c r="P35" s="99"/>
      <c r="Q35" s="118" t="s">
        <v>556</v>
      </c>
      <c r="R35" s="118" t="s">
        <v>600</v>
      </c>
      <c r="S35" s="116" t="s">
        <v>601</v>
      </c>
      <c r="T35" s="116" t="s">
        <v>602</v>
      </c>
      <c r="U35" s="116" t="s">
        <v>603</v>
      </c>
      <c r="V35" s="92" t="s">
        <v>604</v>
      </c>
      <c r="AA35" s="106">
        <f>IF(OR(J35="Fail",ISBLANK(J35)),INDEX('Issue Code Table'!C:C,MATCH(N:N,'Issue Code Table'!A:A,0)),IF(M35="Critical",6,IF(M35="Significant",5,IF(M35="Moderate",3,2))))</f>
        <v>5</v>
      </c>
    </row>
    <row r="36" spans="1:27" ht="62.5" x14ac:dyDescent="0.25">
      <c r="A36" s="87" t="s">
        <v>766</v>
      </c>
      <c r="B36" s="42" t="s">
        <v>157</v>
      </c>
      <c r="C36" s="129" t="s">
        <v>158</v>
      </c>
      <c r="D36" s="87" t="s">
        <v>230</v>
      </c>
      <c r="E36" s="42" t="s">
        <v>606</v>
      </c>
      <c r="F36" s="42" t="s">
        <v>767</v>
      </c>
      <c r="G36" s="42" t="s">
        <v>608</v>
      </c>
      <c r="H36" s="42" t="s">
        <v>609</v>
      </c>
      <c r="I36" s="92"/>
      <c r="J36" s="74"/>
      <c r="K36" s="92" t="s">
        <v>610</v>
      </c>
      <c r="L36" s="74"/>
      <c r="M36" s="74" t="s">
        <v>142</v>
      </c>
      <c r="N36" s="227" t="s">
        <v>292</v>
      </c>
      <c r="O36" s="229" t="s">
        <v>293</v>
      </c>
      <c r="P36" s="99"/>
      <c r="Q36" s="118" t="s">
        <v>556</v>
      </c>
      <c r="R36" s="118" t="s">
        <v>611</v>
      </c>
      <c r="S36" s="116" t="s">
        <v>612</v>
      </c>
      <c r="T36" s="116" t="s">
        <v>613</v>
      </c>
      <c r="U36" s="116" t="s">
        <v>614</v>
      </c>
      <c r="V36" s="92" t="s">
        <v>615</v>
      </c>
      <c r="AA36" s="106">
        <f>IF(OR(J36="Fail",ISBLANK(J36)),INDEX('Issue Code Table'!C:C,MATCH(N:N,'Issue Code Table'!A:A,0)),IF(M36="Critical",6,IF(M36="Significant",5,IF(M36="Moderate",3,2))))</f>
        <v>5</v>
      </c>
    </row>
    <row r="37" spans="1:27" ht="62.5" x14ac:dyDescent="0.25">
      <c r="A37" s="87" t="s">
        <v>768</v>
      </c>
      <c r="B37" s="127" t="s">
        <v>244</v>
      </c>
      <c r="C37" s="128" t="s">
        <v>245</v>
      </c>
      <c r="D37" s="87" t="s">
        <v>230</v>
      </c>
      <c r="E37" s="42" t="s">
        <v>617</v>
      </c>
      <c r="F37" s="42" t="s">
        <v>769</v>
      </c>
      <c r="G37" s="42" t="s">
        <v>619</v>
      </c>
      <c r="H37" s="42" t="s">
        <v>620</v>
      </c>
      <c r="I37" s="92"/>
      <c r="J37" s="74"/>
      <c r="K37" s="92" t="s">
        <v>621</v>
      </c>
      <c r="L37" s="74"/>
      <c r="M37" s="74" t="s">
        <v>142</v>
      </c>
      <c r="N37" s="227" t="s">
        <v>292</v>
      </c>
      <c r="O37" s="229" t="s">
        <v>293</v>
      </c>
      <c r="P37" s="99"/>
      <c r="Q37" s="118" t="s">
        <v>556</v>
      </c>
      <c r="R37" s="118" t="s">
        <v>622</v>
      </c>
      <c r="S37" s="116" t="s">
        <v>623</v>
      </c>
      <c r="T37" s="116" t="s">
        <v>624</v>
      </c>
      <c r="U37" s="116" t="s">
        <v>625</v>
      </c>
      <c r="V37" s="92" t="s">
        <v>626</v>
      </c>
      <c r="AA37" s="106">
        <f>IF(OR(J37="Fail",ISBLANK(J37)),INDEX('Issue Code Table'!C:C,MATCH(N:N,'Issue Code Table'!A:A,0)),IF(M37="Critical",6,IF(M37="Significant",5,IF(M37="Moderate",3,2))))</f>
        <v>5</v>
      </c>
    </row>
    <row r="38" spans="1:27" ht="96.65" customHeight="1" x14ac:dyDescent="0.25">
      <c r="A38" s="87" t="s">
        <v>770</v>
      </c>
      <c r="B38" s="127" t="s">
        <v>206</v>
      </c>
      <c r="C38" s="128" t="s">
        <v>207</v>
      </c>
      <c r="D38" s="87" t="s">
        <v>230</v>
      </c>
      <c r="E38" s="42" t="s">
        <v>628</v>
      </c>
      <c r="F38" s="42" t="s">
        <v>629</v>
      </c>
      <c r="G38" s="42" t="s">
        <v>771</v>
      </c>
      <c r="H38" s="42" t="s">
        <v>631</v>
      </c>
      <c r="I38" s="87"/>
      <c r="J38" s="74"/>
      <c r="K38" s="74" t="s">
        <v>632</v>
      </c>
      <c r="L38" s="74"/>
      <c r="M38" s="74" t="s">
        <v>142</v>
      </c>
      <c r="N38" s="227" t="s">
        <v>292</v>
      </c>
      <c r="O38" s="228" t="s">
        <v>293</v>
      </c>
      <c r="P38" s="99"/>
      <c r="Q38" s="118" t="s">
        <v>556</v>
      </c>
      <c r="R38" s="118" t="s">
        <v>633</v>
      </c>
      <c r="S38" s="116" t="s">
        <v>634</v>
      </c>
      <c r="T38" s="116" t="s">
        <v>772</v>
      </c>
      <c r="U38" s="116" t="s">
        <v>773</v>
      </c>
      <c r="V38" s="92" t="s">
        <v>637</v>
      </c>
      <c r="AA38" s="106">
        <f>IF(OR(J38="Fail",ISBLANK(J38)),INDEX('Issue Code Table'!C:C,MATCH(N:N,'Issue Code Table'!A:A,0)),IF(M38="Critical",6,IF(M38="Significant",5,IF(M38="Moderate",3,2))))</f>
        <v>5</v>
      </c>
    </row>
    <row r="39" spans="1:27" ht="137.15" customHeight="1" x14ac:dyDescent="0.25">
      <c r="A39" s="87" t="s">
        <v>774</v>
      </c>
      <c r="B39" s="42" t="s">
        <v>157</v>
      </c>
      <c r="C39" s="129" t="s">
        <v>158</v>
      </c>
      <c r="D39" s="87" t="s">
        <v>230</v>
      </c>
      <c r="E39" s="42" t="s">
        <v>639</v>
      </c>
      <c r="F39" s="42" t="s">
        <v>640</v>
      </c>
      <c r="G39" s="42" t="s">
        <v>775</v>
      </c>
      <c r="H39" s="42" t="s">
        <v>776</v>
      </c>
      <c r="I39" s="87"/>
      <c r="J39" s="74"/>
      <c r="K39" s="74" t="s">
        <v>777</v>
      </c>
      <c r="L39" s="74"/>
      <c r="M39" s="74" t="s">
        <v>142</v>
      </c>
      <c r="N39" s="227" t="s">
        <v>276</v>
      </c>
      <c r="O39" s="228" t="s">
        <v>277</v>
      </c>
      <c r="P39" s="99"/>
      <c r="Q39" s="118" t="s">
        <v>556</v>
      </c>
      <c r="R39" s="118" t="s">
        <v>644</v>
      </c>
      <c r="S39" s="116" t="s">
        <v>778</v>
      </c>
      <c r="T39" s="116" t="s">
        <v>779</v>
      </c>
      <c r="U39" s="116" t="s">
        <v>780</v>
      </c>
      <c r="V39" s="92" t="s">
        <v>648</v>
      </c>
      <c r="AA39" s="106">
        <f>IF(OR(J39="Fail",ISBLANK(J39)),INDEX('Issue Code Table'!C:C,MATCH(N:N,'Issue Code Table'!A:A,0)),IF(M39="Critical",6,IF(M39="Significant",5,IF(M39="Moderate",3,2))))</f>
        <v>5</v>
      </c>
    </row>
    <row r="40" spans="1:27" ht="262.5" x14ac:dyDescent="0.25">
      <c r="A40" s="87" t="s">
        <v>781</v>
      </c>
      <c r="B40" s="42" t="s">
        <v>650</v>
      </c>
      <c r="C40" s="129" t="s">
        <v>651</v>
      </c>
      <c r="D40" s="87" t="s">
        <v>230</v>
      </c>
      <c r="E40" s="42" t="s">
        <v>652</v>
      </c>
      <c r="F40" s="42" t="s">
        <v>782</v>
      </c>
      <c r="G40" s="42" t="s">
        <v>654</v>
      </c>
      <c r="H40" s="42" t="s">
        <v>655</v>
      </c>
      <c r="I40" s="87"/>
      <c r="J40" s="74"/>
      <c r="K40" s="74" t="s">
        <v>656</v>
      </c>
      <c r="L40" s="74"/>
      <c r="M40" s="74" t="s">
        <v>142</v>
      </c>
      <c r="N40" s="227" t="s">
        <v>276</v>
      </c>
      <c r="O40" s="228" t="s">
        <v>277</v>
      </c>
      <c r="P40" s="99"/>
      <c r="Q40" s="118" t="s">
        <v>556</v>
      </c>
      <c r="R40" s="118" t="s">
        <v>657</v>
      </c>
      <c r="S40" s="126" t="s">
        <v>658</v>
      </c>
      <c r="T40" s="126" t="s">
        <v>659</v>
      </c>
      <c r="U40" s="126" t="s">
        <v>660</v>
      </c>
      <c r="V40" s="92" t="s">
        <v>661</v>
      </c>
      <c r="AA40" s="106">
        <f>IF(OR(J40="Fail",ISBLANK(J40)),INDEX('Issue Code Table'!C:C,MATCH(N:N,'Issue Code Table'!A:A,0)),IF(M40="Critical",6,IF(M40="Significant",5,IF(M40="Moderate",3,2))))</f>
        <v>5</v>
      </c>
    </row>
    <row r="41" spans="1:27" ht="128.15" customHeight="1" x14ac:dyDescent="0.25">
      <c r="A41" s="87" t="s">
        <v>783</v>
      </c>
      <c r="B41" s="130" t="s">
        <v>663</v>
      </c>
      <c r="C41" s="128" t="s">
        <v>664</v>
      </c>
      <c r="D41" s="87" t="s">
        <v>231</v>
      </c>
      <c r="E41" s="42" t="s">
        <v>665</v>
      </c>
      <c r="F41" s="42" t="s">
        <v>784</v>
      </c>
      <c r="G41" s="42" t="s">
        <v>667</v>
      </c>
      <c r="H41" s="42" t="s">
        <v>668</v>
      </c>
      <c r="I41" s="87"/>
      <c r="J41" s="74"/>
      <c r="K41" s="74" t="s">
        <v>669</v>
      </c>
      <c r="L41" s="74"/>
      <c r="M41" s="74" t="s">
        <v>142</v>
      </c>
      <c r="N41" s="227" t="s">
        <v>226</v>
      </c>
      <c r="O41" s="228" t="s">
        <v>227</v>
      </c>
      <c r="P41" s="99"/>
      <c r="Q41" s="118" t="s">
        <v>556</v>
      </c>
      <c r="R41" s="118" t="s">
        <v>670</v>
      </c>
      <c r="S41" s="126" t="s">
        <v>671</v>
      </c>
      <c r="T41" s="82" t="s">
        <v>672</v>
      </c>
      <c r="U41" s="126" t="s">
        <v>673</v>
      </c>
      <c r="V41" s="92" t="s">
        <v>674</v>
      </c>
      <c r="AA41" s="106">
        <f>IF(OR(J41="Fail",ISBLANK(J41)),INDEX('Issue Code Table'!C:C,MATCH(N:N,'Issue Code Table'!A:A,0)),IF(M41="Critical",6,IF(M41="Significant",5,IF(M41="Moderate",3,2))))</f>
        <v>6</v>
      </c>
    </row>
    <row r="42" spans="1:27" ht="14.15" customHeight="1" x14ac:dyDescent="0.25">
      <c r="A42" s="81"/>
      <c r="B42" s="81"/>
      <c r="C42" s="81"/>
      <c r="D42" s="81"/>
      <c r="E42" s="81"/>
      <c r="F42" s="81"/>
      <c r="G42" s="81"/>
      <c r="H42" s="81"/>
      <c r="I42" s="81"/>
      <c r="J42" s="81"/>
      <c r="K42" s="81"/>
      <c r="L42" s="81"/>
      <c r="M42" s="81"/>
      <c r="N42" s="81"/>
      <c r="O42" s="81"/>
      <c r="P42" s="81"/>
      <c r="Q42" s="81"/>
      <c r="R42" s="81"/>
      <c r="S42" s="81"/>
      <c r="T42" s="81"/>
      <c r="U42" s="81"/>
      <c r="V42" s="81"/>
      <c r="AA42" s="81"/>
    </row>
    <row r="43" spans="1:27" ht="37.5" hidden="1" customHeight="1" x14ac:dyDescent="0.25">
      <c r="Q43" s="109"/>
      <c r="R43" s="109"/>
      <c r="S43" s="107"/>
      <c r="T43" s="107"/>
    </row>
    <row r="44" spans="1:27" ht="37.5" hidden="1" customHeight="1" x14ac:dyDescent="0.25">
      <c r="I44" s="82" t="s">
        <v>228</v>
      </c>
      <c r="Q44" s="109"/>
      <c r="R44" s="109"/>
      <c r="S44" s="107"/>
      <c r="T44" s="107"/>
    </row>
    <row r="45" spans="1:27" ht="37.5" hidden="1" customHeight="1" x14ac:dyDescent="0.25">
      <c r="I45" s="82" t="s">
        <v>59</v>
      </c>
      <c r="Q45" s="109"/>
      <c r="R45" s="109"/>
      <c r="S45" s="107"/>
      <c r="T45" s="107"/>
    </row>
    <row r="46" spans="1:27" ht="37.5" hidden="1" customHeight="1" x14ac:dyDescent="0.25">
      <c r="I46" s="82" t="s">
        <v>60</v>
      </c>
      <c r="Q46" s="109"/>
      <c r="R46" s="109"/>
      <c r="S46" s="107"/>
      <c r="T46" s="107"/>
    </row>
    <row r="47" spans="1:27" ht="37.5" hidden="1" customHeight="1" x14ac:dyDescent="0.25">
      <c r="I47" s="82" t="s">
        <v>48</v>
      </c>
      <c r="Q47" s="109"/>
      <c r="R47" s="109"/>
      <c r="S47" s="107"/>
      <c r="T47" s="107"/>
    </row>
    <row r="48" spans="1:27" ht="37.5" hidden="1" customHeight="1" x14ac:dyDescent="0.25">
      <c r="I48" s="82" t="s">
        <v>229</v>
      </c>
      <c r="Q48" s="107"/>
      <c r="R48" s="107"/>
      <c r="S48" s="107"/>
      <c r="T48" s="107"/>
    </row>
    <row r="49" spans="9:20" ht="37.5" hidden="1" customHeight="1" x14ac:dyDescent="0.25">
      <c r="I49" s="82" t="s">
        <v>230</v>
      </c>
      <c r="Q49" s="107"/>
      <c r="R49" s="107"/>
      <c r="S49" s="107"/>
      <c r="T49" s="107"/>
    </row>
    <row r="50" spans="9:20" ht="37.5" hidden="1" customHeight="1" x14ac:dyDescent="0.25">
      <c r="I50" s="82" t="s">
        <v>231</v>
      </c>
      <c r="Q50" s="107"/>
      <c r="R50" s="107"/>
      <c r="S50" s="107"/>
      <c r="T50" s="107"/>
    </row>
    <row r="51" spans="9:20" ht="37.5" hidden="1" customHeight="1" x14ac:dyDescent="0.25">
      <c r="Q51" s="107"/>
      <c r="R51" s="107"/>
      <c r="S51" s="107"/>
      <c r="T51" s="107"/>
    </row>
    <row r="52" spans="9:20" ht="37.5" hidden="1" customHeight="1" x14ac:dyDescent="0.25">
      <c r="I52" s="93" t="s">
        <v>232</v>
      </c>
      <c r="Q52" s="107"/>
      <c r="R52" s="107"/>
      <c r="S52" s="107"/>
      <c r="T52" s="107"/>
    </row>
    <row r="53" spans="9:20" ht="37.5" hidden="1" customHeight="1" x14ac:dyDescent="0.25">
      <c r="I53" s="94" t="s">
        <v>132</v>
      </c>
      <c r="Q53" s="107"/>
      <c r="R53" s="107"/>
      <c r="S53" s="107"/>
      <c r="T53" s="107"/>
    </row>
    <row r="54" spans="9:20" ht="37.5" hidden="1" customHeight="1" x14ac:dyDescent="0.25">
      <c r="I54" s="93" t="s">
        <v>142</v>
      </c>
      <c r="Q54" s="107"/>
      <c r="R54" s="107"/>
      <c r="S54" s="107"/>
      <c r="T54" s="107"/>
    </row>
    <row r="55" spans="9:20" ht="37.5" hidden="1" customHeight="1" x14ac:dyDescent="0.25">
      <c r="I55" s="93" t="s">
        <v>185</v>
      </c>
      <c r="Q55" s="107"/>
      <c r="R55" s="107"/>
      <c r="S55" s="107"/>
      <c r="T55" s="107"/>
    </row>
    <row r="56" spans="9:20" ht="37.5" hidden="1" customHeight="1" x14ac:dyDescent="0.25">
      <c r="I56" s="93" t="s">
        <v>176</v>
      </c>
      <c r="Q56" s="107"/>
      <c r="R56" s="107"/>
      <c r="S56" s="107"/>
      <c r="T56" s="107"/>
    </row>
    <row r="57" spans="9:20" ht="37.5" hidden="1" customHeight="1" x14ac:dyDescent="0.25"/>
  </sheetData>
  <protectedRanges>
    <protectedRange password="E1A2" sqref="Z40 Z3:Z37" name="Range1_1_1"/>
    <protectedRange password="E1A2" sqref="N2:O2" name="Range1_5_1_1"/>
    <protectedRange password="E1A2" sqref="Z2" name="Range1_1_2"/>
    <protectedRange password="E1A2" sqref="N5:N21 N23:N24 N32 N36:N37" name="Range1_2"/>
    <protectedRange password="E1A2" sqref="N33:O35 N3:O4 N38:O41" name="Range1_2_1_1"/>
    <protectedRange password="E1A2" sqref="U2" name="Range1"/>
    <protectedRange password="E1A2" sqref="Z38:Z39" name="Range1_1_1_1"/>
    <protectedRange password="E1A2" sqref="N25" name="Range1_2_3"/>
  </protectedRanges>
  <phoneticPr fontId="42" type="noConversion"/>
  <conditionalFormatting sqref="K23:K36 K38:L39 L3:L37 K40:K41 J3:J41">
    <cfRule type="cellIs" dxfId="36" priority="56" stopIfTrue="1" operator="equal">
      <formula>"Pass"</formula>
    </cfRule>
    <cfRule type="cellIs" dxfId="35" priority="57" stopIfTrue="1" operator="equal">
      <formula>"Fail"</formula>
    </cfRule>
    <cfRule type="cellIs" dxfId="34" priority="58" stopIfTrue="1" operator="equal">
      <formula>"Info"</formula>
    </cfRule>
  </conditionalFormatting>
  <conditionalFormatting sqref="N3:N41">
    <cfRule type="expression" dxfId="33" priority="55" stopIfTrue="1">
      <formula>ISERROR(AA3)</formula>
    </cfRule>
  </conditionalFormatting>
  <conditionalFormatting sqref="K8:K12 K15:K18">
    <cfRule type="cellIs" dxfId="32" priority="52" stopIfTrue="1" operator="equal">
      <formula>"Pass"</formula>
    </cfRule>
    <cfRule type="cellIs" dxfId="31" priority="53" stopIfTrue="1" operator="equal">
      <formula>"Fail"</formula>
    </cfRule>
    <cfRule type="cellIs" dxfId="30" priority="54" stopIfTrue="1" operator="equal">
      <formula>"Info"</formula>
    </cfRule>
  </conditionalFormatting>
  <conditionalFormatting sqref="K19:K20">
    <cfRule type="cellIs" dxfId="29" priority="49" stopIfTrue="1" operator="equal">
      <formula>"Pass"</formula>
    </cfRule>
    <cfRule type="cellIs" dxfId="28" priority="50" stopIfTrue="1" operator="equal">
      <formula>"Fail"</formula>
    </cfRule>
    <cfRule type="cellIs" dxfId="27" priority="51" stopIfTrue="1" operator="equal">
      <formula>"Info"</formula>
    </cfRule>
  </conditionalFormatting>
  <conditionalFormatting sqref="L40:L41">
    <cfRule type="cellIs" dxfId="26" priority="43" stopIfTrue="1" operator="equal">
      <formula>"Pass"</formula>
    </cfRule>
    <cfRule type="cellIs" dxfId="25" priority="44" stopIfTrue="1" operator="equal">
      <formula>"Fail"</formula>
    </cfRule>
    <cfRule type="cellIs" dxfId="24" priority="45" stopIfTrue="1" operator="equal">
      <formula>"Info"</formula>
    </cfRule>
  </conditionalFormatting>
  <conditionalFormatting sqref="K3">
    <cfRule type="cellIs" dxfId="23" priority="37" stopIfTrue="1" operator="equal">
      <formula>"Pass"</formula>
    </cfRule>
    <cfRule type="cellIs" dxfId="22" priority="38" stopIfTrue="1" operator="equal">
      <formula>"Fail"</formula>
    </cfRule>
    <cfRule type="cellIs" dxfId="21" priority="39" stopIfTrue="1" operator="equal">
      <formula>"Info"</formula>
    </cfRule>
  </conditionalFormatting>
  <conditionalFormatting sqref="K4">
    <cfRule type="cellIs" dxfId="20" priority="34" stopIfTrue="1" operator="equal">
      <formula>"Pass"</formula>
    </cfRule>
    <cfRule type="cellIs" dxfId="19" priority="35" stopIfTrue="1" operator="equal">
      <formula>"Fail"</formula>
    </cfRule>
    <cfRule type="cellIs" dxfId="18" priority="36" stopIfTrue="1" operator="equal">
      <formula>"Info"</formula>
    </cfRule>
  </conditionalFormatting>
  <conditionalFormatting sqref="K5">
    <cfRule type="cellIs" dxfId="17" priority="31" stopIfTrue="1" operator="equal">
      <formula>"Pass"</formula>
    </cfRule>
    <cfRule type="cellIs" dxfId="16" priority="32" stopIfTrue="1" operator="equal">
      <formula>"Fail"</formula>
    </cfRule>
    <cfRule type="cellIs" dxfId="15" priority="33" stopIfTrue="1" operator="equal">
      <formula>"Info"</formula>
    </cfRule>
  </conditionalFormatting>
  <conditionalFormatting sqref="K6">
    <cfRule type="cellIs" dxfId="14" priority="25" stopIfTrue="1" operator="equal">
      <formula>"Pass"</formula>
    </cfRule>
    <cfRule type="cellIs" dxfId="13" priority="26" stopIfTrue="1" operator="equal">
      <formula>"Fail"</formula>
    </cfRule>
    <cfRule type="cellIs" dxfId="12" priority="27" stopIfTrue="1" operator="equal">
      <formula>"Info"</formula>
    </cfRule>
  </conditionalFormatting>
  <conditionalFormatting sqref="K7">
    <cfRule type="cellIs" dxfId="11" priority="19" stopIfTrue="1" operator="equal">
      <formula>"Pass"</formula>
    </cfRule>
    <cfRule type="cellIs" dxfId="10" priority="20" stopIfTrue="1" operator="equal">
      <formula>"Fail"</formula>
    </cfRule>
    <cfRule type="cellIs" dxfId="9" priority="21" stopIfTrue="1" operator="equal">
      <formula>"Info"</formula>
    </cfRule>
  </conditionalFormatting>
  <conditionalFormatting sqref="K13">
    <cfRule type="cellIs" dxfId="8" priority="13" stopIfTrue="1" operator="equal">
      <formula>"Pass"</formula>
    </cfRule>
    <cfRule type="cellIs" dxfId="7" priority="14" stopIfTrue="1" operator="equal">
      <formula>"Fail"</formula>
    </cfRule>
    <cfRule type="cellIs" dxfId="6" priority="15" stopIfTrue="1" operator="equal">
      <formula>"Info"</formula>
    </cfRule>
  </conditionalFormatting>
  <conditionalFormatting sqref="K14">
    <cfRule type="cellIs" dxfId="5" priority="10" stopIfTrue="1" operator="equal">
      <formula>"Pass"</formula>
    </cfRule>
    <cfRule type="cellIs" dxfId="4" priority="11" stopIfTrue="1" operator="equal">
      <formula>"Fail"</formula>
    </cfRule>
    <cfRule type="cellIs" dxfId="3" priority="12" stopIfTrue="1" operator="equal">
      <formula>"Info"</formula>
    </cfRule>
  </conditionalFormatting>
  <conditionalFormatting sqref="K21:K24">
    <cfRule type="cellIs" dxfId="2" priority="4" stopIfTrue="1" operator="equal">
      <formula>"Pass"</formula>
    </cfRule>
    <cfRule type="cellIs" dxfId="1" priority="5" stopIfTrue="1" operator="equal">
      <formula>"Fail"</formula>
    </cfRule>
    <cfRule type="cellIs" dxfId="0" priority="6" stopIfTrue="1" operator="equal">
      <formula>"Info"</formula>
    </cfRule>
  </conditionalFormatting>
  <dataValidations count="2">
    <dataValidation type="list" allowBlank="1" showInputMessage="1" showErrorMessage="1" sqref="M3:M42" xr:uid="{97EFD80D-2CC0-41CB-9430-ED2255139719}">
      <formula1>$I$53:$I$56</formula1>
    </dataValidation>
    <dataValidation type="list" allowBlank="1" showInputMessage="1" showErrorMessage="1" sqref="J3:J41" xr:uid="{9722CAB8-50E8-496C-8B2F-7B32F19FCD18}">
      <formula1>$I$45:$I$48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2"/>
  <sheetViews>
    <sheetView showGridLines="0" zoomScale="80" zoomScaleNormal="80" workbookViewId="0">
      <pane ySplit="1" topLeftCell="A2" activePane="bottomLeft" state="frozen"/>
      <selection pane="bottomLeft" activeCell="D13" sqref="D13"/>
    </sheetView>
  </sheetViews>
  <sheetFormatPr defaultRowHeight="12.5" x14ac:dyDescent="0.25"/>
  <cols>
    <col min="2" max="2" width="13.1796875" customWidth="1"/>
    <col min="3" max="3" width="84.453125" customWidth="1"/>
    <col min="4" max="4" width="49.54296875" customWidth="1"/>
  </cols>
  <sheetData>
    <row r="1" spans="1:4" ht="13" x14ac:dyDescent="0.3">
      <c r="A1" s="161" t="s">
        <v>785</v>
      </c>
      <c r="B1" s="162"/>
      <c r="C1" s="162"/>
      <c r="D1" s="162"/>
    </row>
    <row r="2" spans="1:4" ht="12.75" customHeight="1" x14ac:dyDescent="0.25">
      <c r="A2" s="230" t="s">
        <v>786</v>
      </c>
      <c r="B2" s="230" t="s">
        <v>787</v>
      </c>
      <c r="C2" s="230" t="s">
        <v>788</v>
      </c>
      <c r="D2" s="230" t="s">
        <v>789</v>
      </c>
    </row>
    <row r="3" spans="1:4" x14ac:dyDescent="0.25">
      <c r="A3" s="231">
        <v>1</v>
      </c>
      <c r="B3" s="232">
        <v>43373</v>
      </c>
      <c r="C3" s="233" t="s">
        <v>790</v>
      </c>
      <c r="D3" s="234" t="s">
        <v>791</v>
      </c>
    </row>
    <row r="4" spans="1:4" x14ac:dyDescent="0.25">
      <c r="A4" s="102">
        <v>1</v>
      </c>
      <c r="B4" s="103">
        <v>43555</v>
      </c>
      <c r="C4" s="235" t="s">
        <v>792</v>
      </c>
      <c r="D4" s="234" t="s">
        <v>791</v>
      </c>
    </row>
    <row r="5" spans="1:4" x14ac:dyDescent="0.25">
      <c r="A5" s="231">
        <v>1</v>
      </c>
      <c r="B5" s="232">
        <v>43738</v>
      </c>
      <c r="C5" s="235" t="s">
        <v>792</v>
      </c>
      <c r="D5" s="234" t="s">
        <v>791</v>
      </c>
    </row>
    <row r="6" spans="1:4" x14ac:dyDescent="0.25">
      <c r="A6" s="231">
        <v>1.1000000000000001</v>
      </c>
      <c r="B6" s="236">
        <v>43921</v>
      </c>
      <c r="C6" s="235" t="s">
        <v>793</v>
      </c>
      <c r="D6" s="234" t="s">
        <v>791</v>
      </c>
    </row>
    <row r="7" spans="1:4" x14ac:dyDescent="0.25">
      <c r="A7" s="231">
        <v>2</v>
      </c>
      <c r="B7" s="237">
        <v>44104</v>
      </c>
      <c r="C7" s="234" t="s">
        <v>794</v>
      </c>
      <c r="D7" s="234" t="s">
        <v>791</v>
      </c>
    </row>
    <row r="8" spans="1:4" ht="28" customHeight="1" x14ac:dyDescent="0.25">
      <c r="A8" s="238">
        <v>2.1</v>
      </c>
      <c r="B8" s="70">
        <v>44469</v>
      </c>
      <c r="C8" s="235" t="s">
        <v>795</v>
      </c>
      <c r="D8" s="234" t="s">
        <v>791</v>
      </c>
    </row>
    <row r="9" spans="1:4" x14ac:dyDescent="0.25">
      <c r="A9" s="231">
        <v>2.2000000000000002</v>
      </c>
      <c r="B9" s="239">
        <v>44469</v>
      </c>
      <c r="C9" s="235" t="s">
        <v>792</v>
      </c>
      <c r="D9" s="234" t="s">
        <v>791</v>
      </c>
    </row>
    <row r="10" spans="1:4" x14ac:dyDescent="0.25">
      <c r="A10" s="231">
        <v>2.2999999999999998</v>
      </c>
      <c r="B10" s="121">
        <v>44834</v>
      </c>
      <c r="C10" s="122" t="s">
        <v>796</v>
      </c>
      <c r="D10" s="234" t="s">
        <v>791</v>
      </c>
    </row>
    <row r="11" spans="1:4" x14ac:dyDescent="0.25">
      <c r="A11" s="231">
        <v>2.4</v>
      </c>
      <c r="B11" s="121">
        <v>44834</v>
      </c>
      <c r="C11" s="233" t="s">
        <v>797</v>
      </c>
      <c r="D11" s="234" t="s">
        <v>791</v>
      </c>
    </row>
    <row r="12" spans="1:4" x14ac:dyDescent="0.25">
      <c r="A12" s="231">
        <v>2.5</v>
      </c>
      <c r="B12" s="121">
        <v>45174</v>
      </c>
      <c r="C12" s="235" t="s">
        <v>792</v>
      </c>
      <c r="D12" s="234" t="s">
        <v>791</v>
      </c>
    </row>
    <row r="13" spans="1:4" ht="25" x14ac:dyDescent="0.25">
      <c r="A13" s="231">
        <v>3</v>
      </c>
      <c r="B13" s="121">
        <v>45199</v>
      </c>
      <c r="C13" s="131" t="s">
        <v>798</v>
      </c>
      <c r="D13" s="234" t="s">
        <v>791</v>
      </c>
    </row>
    <row r="14" spans="1:4" x14ac:dyDescent="0.25">
      <c r="A14" s="231"/>
      <c r="B14" s="121"/>
      <c r="C14" s="131"/>
      <c r="D14" s="42"/>
    </row>
    <row r="15" spans="1:4" x14ac:dyDescent="0.25">
      <c r="B15" s="2"/>
    </row>
    <row r="16" spans="1:4" x14ac:dyDescent="0.25">
      <c r="B16" s="2"/>
    </row>
    <row r="17" spans="2:2" x14ac:dyDescent="0.25">
      <c r="B17" s="2"/>
    </row>
    <row r="18" spans="2:2" x14ac:dyDescent="0.25">
      <c r="B18" s="2"/>
    </row>
    <row r="19" spans="2:2" x14ac:dyDescent="0.25">
      <c r="B19" s="2"/>
    </row>
    <row r="20" spans="2:2" x14ac:dyDescent="0.25">
      <c r="B20" s="2"/>
    </row>
    <row r="21" spans="2:2" x14ac:dyDescent="0.25">
      <c r="B21" s="2"/>
    </row>
    <row r="22" spans="2:2" x14ac:dyDescent="0.25">
      <c r="B22" s="2"/>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3164-402C-4D8B-B99D-D1ABF323AA96}">
  <sheetPr>
    <pageSetUpPr fitToPage="1"/>
  </sheetPr>
  <dimension ref="A1:D10"/>
  <sheetViews>
    <sheetView showGridLines="0" zoomScale="80" zoomScaleNormal="80" workbookViewId="0">
      <pane ySplit="1" topLeftCell="A10" activePane="bottomLeft" state="frozen"/>
      <selection pane="bottomLeft" activeCell="H10" sqref="H10"/>
    </sheetView>
  </sheetViews>
  <sheetFormatPr defaultRowHeight="12.5" x14ac:dyDescent="0.25"/>
  <cols>
    <col min="1" max="1" width="8.81640625" customWidth="1"/>
    <col min="2" max="2" width="35" customWidth="1"/>
    <col min="3" max="3" width="103.453125" customWidth="1"/>
    <col min="4" max="4" width="22.453125" customWidth="1"/>
  </cols>
  <sheetData>
    <row r="1" spans="1:4" ht="13" x14ac:dyDescent="0.3">
      <c r="A1" s="161" t="s">
        <v>785</v>
      </c>
      <c r="B1" s="162"/>
      <c r="C1" s="162"/>
      <c r="D1" s="162"/>
    </row>
    <row r="2" spans="1:4" ht="12.65" customHeight="1" x14ac:dyDescent="0.25">
      <c r="A2" s="230" t="s">
        <v>786</v>
      </c>
      <c r="B2" s="230" t="s">
        <v>799</v>
      </c>
      <c r="C2" s="230" t="s">
        <v>788</v>
      </c>
      <c r="D2" s="230" t="s">
        <v>800</v>
      </c>
    </row>
    <row r="3" spans="1:4" ht="54.65" customHeight="1" x14ac:dyDescent="0.25">
      <c r="A3" s="231">
        <v>2.2999999999999998</v>
      </c>
      <c r="B3" s="240" t="s">
        <v>48</v>
      </c>
      <c r="C3" s="241" t="s">
        <v>793</v>
      </c>
      <c r="D3" s="239">
        <v>44834</v>
      </c>
    </row>
    <row r="4" spans="1:4" ht="54.65" customHeight="1" x14ac:dyDescent="0.25">
      <c r="A4" s="231">
        <v>2.4</v>
      </c>
      <c r="B4" s="240" t="s">
        <v>801</v>
      </c>
      <c r="C4" s="241" t="s">
        <v>802</v>
      </c>
      <c r="D4" s="239">
        <v>44834</v>
      </c>
    </row>
    <row r="5" spans="1:4" ht="54.65" customHeight="1" x14ac:dyDescent="0.25">
      <c r="A5" s="231">
        <v>2.4</v>
      </c>
      <c r="B5" s="240" t="s">
        <v>803</v>
      </c>
      <c r="C5" s="241" t="s">
        <v>804</v>
      </c>
      <c r="D5" s="239">
        <v>44834</v>
      </c>
    </row>
    <row r="6" spans="1:4" ht="30.75" customHeight="1" x14ac:dyDescent="0.25">
      <c r="A6" s="231">
        <v>3</v>
      </c>
      <c r="B6" s="242" t="s">
        <v>805</v>
      </c>
      <c r="C6" s="241" t="s">
        <v>806</v>
      </c>
      <c r="D6" s="239">
        <v>45199</v>
      </c>
    </row>
    <row r="7" spans="1:4" ht="54.65" customHeight="1" x14ac:dyDescent="0.25">
      <c r="A7" s="231"/>
      <c r="B7" s="240"/>
      <c r="C7" s="241"/>
      <c r="D7" s="239"/>
    </row>
    <row r="8" spans="1:4" ht="54.65" customHeight="1" x14ac:dyDescent="0.25">
      <c r="A8" s="231"/>
      <c r="B8" s="240"/>
      <c r="C8" s="241"/>
      <c r="D8" s="239"/>
    </row>
    <row r="9" spans="1:4" ht="54.65" customHeight="1" x14ac:dyDescent="0.25">
      <c r="A9" s="231"/>
      <c r="B9" s="240"/>
      <c r="C9" s="241"/>
      <c r="D9" s="239"/>
    </row>
    <row r="10" spans="1:4" ht="54.65" customHeight="1" x14ac:dyDescent="0.25">
      <c r="A10" s="231"/>
      <c r="B10" s="240"/>
      <c r="C10" s="241"/>
      <c r="D10" s="239"/>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U548"/>
  <sheetViews>
    <sheetView zoomScale="80" zoomScaleNormal="80" workbookViewId="0">
      <pane ySplit="1" topLeftCell="A2" activePane="bottomLeft" state="frozen"/>
      <selection pane="bottomLeft" activeCell="N22" sqref="N22"/>
    </sheetView>
  </sheetViews>
  <sheetFormatPr defaultColWidth="9.1796875" defaultRowHeight="12.5" x14ac:dyDescent="0.25"/>
  <cols>
    <col min="1" max="1" width="10.54296875" customWidth="1"/>
    <col min="2" max="2" width="69.54296875" customWidth="1"/>
    <col min="3" max="3" width="9.26953125" customWidth="1"/>
    <col min="4" max="4" width="9.453125" bestFit="1" customWidth="1"/>
    <col min="5" max="21" width="9.1796875" style="90"/>
    <col min="22" max="16384" width="9.1796875" style="91"/>
  </cols>
  <sheetData>
    <row r="1" spans="1:4" ht="14.5" x14ac:dyDescent="0.35">
      <c r="A1" s="243" t="s">
        <v>120</v>
      </c>
      <c r="B1" s="244" t="s">
        <v>234</v>
      </c>
      <c r="C1" s="244" t="s">
        <v>61</v>
      </c>
      <c r="D1" s="133">
        <v>45199</v>
      </c>
    </row>
    <row r="2" spans="1:4" ht="15.5" x14ac:dyDescent="0.35">
      <c r="A2" s="134" t="s">
        <v>807</v>
      </c>
      <c r="B2" s="135" t="s">
        <v>808</v>
      </c>
      <c r="C2" s="135">
        <v>6</v>
      </c>
      <c r="D2" s="132"/>
    </row>
    <row r="3" spans="1:4" ht="15.5" x14ac:dyDescent="0.35">
      <c r="A3" s="134" t="s">
        <v>809</v>
      </c>
      <c r="B3" s="135" t="s">
        <v>810</v>
      </c>
      <c r="C3" s="135">
        <v>4</v>
      </c>
      <c r="D3" s="132"/>
    </row>
    <row r="4" spans="1:4" ht="15.5" x14ac:dyDescent="0.35">
      <c r="A4" s="134" t="s">
        <v>811</v>
      </c>
      <c r="B4" s="135" t="s">
        <v>812</v>
      </c>
      <c r="C4" s="135">
        <v>1</v>
      </c>
      <c r="D4" s="132"/>
    </row>
    <row r="5" spans="1:4" ht="15.5" x14ac:dyDescent="0.35">
      <c r="A5" s="134" t="s">
        <v>813</v>
      </c>
      <c r="B5" s="135" t="s">
        <v>814</v>
      </c>
      <c r="C5" s="135">
        <v>2</v>
      </c>
      <c r="D5" s="132"/>
    </row>
    <row r="6" spans="1:4" ht="15.5" x14ac:dyDescent="0.35">
      <c r="A6" s="134" t="s">
        <v>815</v>
      </c>
      <c r="B6" s="135" t="s">
        <v>816</v>
      </c>
      <c r="C6" s="135">
        <v>2</v>
      </c>
      <c r="D6" s="132"/>
    </row>
    <row r="7" spans="1:4" ht="15.5" x14ac:dyDescent="0.35">
      <c r="A7" s="134" t="s">
        <v>817</v>
      </c>
      <c r="B7" s="135" t="s">
        <v>818</v>
      </c>
      <c r="C7" s="135">
        <v>4</v>
      </c>
      <c r="D7" s="132"/>
    </row>
    <row r="8" spans="1:4" ht="15.5" x14ac:dyDescent="0.35">
      <c r="A8" s="134" t="s">
        <v>819</v>
      </c>
      <c r="B8" s="135" t="s">
        <v>820</v>
      </c>
      <c r="C8" s="135">
        <v>2</v>
      </c>
      <c r="D8" s="132"/>
    </row>
    <row r="9" spans="1:4" ht="15.5" x14ac:dyDescent="0.35">
      <c r="A9" s="134" t="s">
        <v>821</v>
      </c>
      <c r="B9" s="135" t="s">
        <v>822</v>
      </c>
      <c r="C9" s="135">
        <v>5</v>
      </c>
      <c r="D9" s="132"/>
    </row>
    <row r="10" spans="1:4" ht="15.5" x14ac:dyDescent="0.35">
      <c r="A10" s="134" t="s">
        <v>823</v>
      </c>
      <c r="B10" s="135" t="s">
        <v>824</v>
      </c>
      <c r="C10" s="135">
        <v>5</v>
      </c>
      <c r="D10" s="132"/>
    </row>
    <row r="11" spans="1:4" ht="15.5" x14ac:dyDescent="0.35">
      <c r="A11" s="134" t="s">
        <v>825</v>
      </c>
      <c r="B11" s="135" t="s">
        <v>826</v>
      </c>
      <c r="C11" s="135">
        <v>5</v>
      </c>
      <c r="D11" s="132"/>
    </row>
    <row r="12" spans="1:4" ht="15.5" x14ac:dyDescent="0.35">
      <c r="A12" s="134" t="s">
        <v>827</v>
      </c>
      <c r="B12" s="135" t="s">
        <v>451</v>
      </c>
      <c r="C12" s="135">
        <v>2</v>
      </c>
      <c r="D12" s="132"/>
    </row>
    <row r="13" spans="1:4" ht="15.5" x14ac:dyDescent="0.35">
      <c r="A13" s="134" t="s">
        <v>163</v>
      </c>
      <c r="B13" s="135" t="s">
        <v>828</v>
      </c>
      <c r="C13" s="135">
        <v>5</v>
      </c>
      <c r="D13" s="132"/>
    </row>
    <row r="14" spans="1:4" ht="15.5" x14ac:dyDescent="0.35">
      <c r="A14" s="134" t="s">
        <v>829</v>
      </c>
      <c r="B14" s="135" t="s">
        <v>830</v>
      </c>
      <c r="C14" s="135">
        <v>4</v>
      </c>
      <c r="D14" s="132"/>
    </row>
    <row r="15" spans="1:4" ht="15.5" x14ac:dyDescent="0.35">
      <c r="A15" s="134" t="s">
        <v>831</v>
      </c>
      <c r="B15" s="135" t="s">
        <v>832</v>
      </c>
      <c r="C15" s="135">
        <v>4</v>
      </c>
      <c r="D15" s="132"/>
    </row>
    <row r="16" spans="1:4" ht="15.5" x14ac:dyDescent="0.35">
      <c r="A16" s="134" t="s">
        <v>833</v>
      </c>
      <c r="B16" s="135" t="s">
        <v>834</v>
      </c>
      <c r="C16" s="135">
        <v>1</v>
      </c>
      <c r="D16" s="132"/>
    </row>
    <row r="17" spans="1:4" ht="15.5" x14ac:dyDescent="0.35">
      <c r="A17" s="134" t="s">
        <v>835</v>
      </c>
      <c r="B17" s="135" t="s">
        <v>836</v>
      </c>
      <c r="C17" s="135">
        <v>5</v>
      </c>
      <c r="D17" s="132"/>
    </row>
    <row r="18" spans="1:4" ht="15.5" x14ac:dyDescent="0.35">
      <c r="A18" s="134" t="s">
        <v>837</v>
      </c>
      <c r="B18" s="135" t="s">
        <v>838</v>
      </c>
      <c r="C18" s="135">
        <v>8</v>
      </c>
      <c r="D18" s="132"/>
    </row>
    <row r="19" spans="1:4" ht="15.5" x14ac:dyDescent="0.35">
      <c r="A19" s="134" t="s">
        <v>839</v>
      </c>
      <c r="B19" s="135" t="s">
        <v>840</v>
      </c>
      <c r="C19" s="135">
        <v>1</v>
      </c>
      <c r="D19" s="132"/>
    </row>
    <row r="20" spans="1:4" ht="15.5" x14ac:dyDescent="0.35">
      <c r="A20" s="134" t="s">
        <v>841</v>
      </c>
      <c r="B20" s="135" t="s">
        <v>842</v>
      </c>
      <c r="C20" s="135">
        <v>8</v>
      </c>
      <c r="D20" s="132"/>
    </row>
    <row r="21" spans="1:4" ht="15.5" x14ac:dyDescent="0.35">
      <c r="A21" s="134" t="s">
        <v>843</v>
      </c>
      <c r="B21" s="135" t="s">
        <v>844</v>
      </c>
      <c r="C21" s="135">
        <v>6</v>
      </c>
      <c r="D21" s="132"/>
    </row>
    <row r="22" spans="1:4" ht="15.5" x14ac:dyDescent="0.35">
      <c r="A22" s="134" t="s">
        <v>845</v>
      </c>
      <c r="B22" s="135" t="s">
        <v>846</v>
      </c>
      <c r="C22" s="135">
        <v>7</v>
      </c>
      <c r="D22" s="132"/>
    </row>
    <row r="23" spans="1:4" ht="15.5" x14ac:dyDescent="0.35">
      <c r="A23" s="134" t="s">
        <v>847</v>
      </c>
      <c r="B23" s="135" t="s">
        <v>848</v>
      </c>
      <c r="C23" s="135">
        <v>7</v>
      </c>
      <c r="D23" s="132"/>
    </row>
    <row r="24" spans="1:4" ht="15.5" x14ac:dyDescent="0.35">
      <c r="A24" s="134" t="s">
        <v>849</v>
      </c>
      <c r="B24" s="135" t="s">
        <v>850</v>
      </c>
      <c r="C24" s="135">
        <v>7</v>
      </c>
      <c r="D24" s="132"/>
    </row>
    <row r="25" spans="1:4" ht="15.5" x14ac:dyDescent="0.35">
      <c r="A25" s="134" t="s">
        <v>851</v>
      </c>
      <c r="B25" s="135" t="s">
        <v>852</v>
      </c>
      <c r="C25" s="135">
        <v>5</v>
      </c>
      <c r="D25" s="132"/>
    </row>
    <row r="26" spans="1:4" ht="15.5" x14ac:dyDescent="0.35">
      <c r="A26" s="134" t="s">
        <v>853</v>
      </c>
      <c r="B26" s="135" t="s">
        <v>854</v>
      </c>
      <c r="C26" s="135">
        <v>5</v>
      </c>
      <c r="D26" s="132"/>
    </row>
    <row r="27" spans="1:4" ht="15.5" x14ac:dyDescent="0.35">
      <c r="A27" s="134" t="s">
        <v>855</v>
      </c>
      <c r="B27" s="135" t="s">
        <v>856</v>
      </c>
      <c r="C27" s="135">
        <v>5</v>
      </c>
      <c r="D27" s="132"/>
    </row>
    <row r="28" spans="1:4" ht="15.5" x14ac:dyDescent="0.35">
      <c r="A28" s="134" t="s">
        <v>857</v>
      </c>
      <c r="B28" s="135" t="s">
        <v>858</v>
      </c>
      <c r="C28" s="135">
        <v>6</v>
      </c>
      <c r="D28" s="132"/>
    </row>
    <row r="29" spans="1:4" ht="15.5" x14ac:dyDescent="0.35">
      <c r="A29" s="134" t="s">
        <v>859</v>
      </c>
      <c r="B29" s="135" t="s">
        <v>860</v>
      </c>
      <c r="C29" s="135">
        <v>6</v>
      </c>
      <c r="D29" s="132"/>
    </row>
    <row r="30" spans="1:4" ht="15.5" x14ac:dyDescent="0.35">
      <c r="A30" s="134" t="s">
        <v>861</v>
      </c>
      <c r="B30" s="135" t="s">
        <v>862</v>
      </c>
      <c r="C30" s="135">
        <v>4</v>
      </c>
      <c r="D30" s="132"/>
    </row>
    <row r="31" spans="1:4" ht="15.5" x14ac:dyDescent="0.35">
      <c r="A31" s="134" t="s">
        <v>863</v>
      </c>
      <c r="B31" s="135" t="s">
        <v>864</v>
      </c>
      <c r="C31" s="135">
        <v>7</v>
      </c>
      <c r="D31" s="132"/>
    </row>
    <row r="32" spans="1:4" ht="15.5" x14ac:dyDescent="0.35">
      <c r="A32" s="134" t="s">
        <v>865</v>
      </c>
      <c r="B32" s="135" t="s">
        <v>866</v>
      </c>
      <c r="C32" s="135">
        <v>5</v>
      </c>
      <c r="D32" s="132"/>
    </row>
    <row r="33" spans="1:4" ht="15.5" x14ac:dyDescent="0.35">
      <c r="A33" s="134" t="s">
        <v>867</v>
      </c>
      <c r="B33" s="135" t="s">
        <v>868</v>
      </c>
      <c r="C33" s="135">
        <v>5</v>
      </c>
      <c r="D33" s="132"/>
    </row>
    <row r="34" spans="1:4" ht="15.5" x14ac:dyDescent="0.35">
      <c r="A34" s="134" t="s">
        <v>869</v>
      </c>
      <c r="B34" s="135" t="s">
        <v>870</v>
      </c>
      <c r="C34" s="135">
        <v>8</v>
      </c>
      <c r="D34" s="132"/>
    </row>
    <row r="35" spans="1:4" ht="15.5" x14ac:dyDescent="0.35">
      <c r="A35" s="134" t="s">
        <v>871</v>
      </c>
      <c r="B35" s="135" t="s">
        <v>872</v>
      </c>
      <c r="C35" s="135">
        <v>1</v>
      </c>
      <c r="D35" s="132"/>
    </row>
    <row r="36" spans="1:4" ht="15.5" x14ac:dyDescent="0.35">
      <c r="A36" s="134" t="s">
        <v>873</v>
      </c>
      <c r="B36" s="135" t="s">
        <v>874</v>
      </c>
      <c r="C36" s="135">
        <v>5</v>
      </c>
      <c r="D36" s="132"/>
    </row>
    <row r="37" spans="1:4" ht="15.5" x14ac:dyDescent="0.35">
      <c r="A37" s="134" t="s">
        <v>875</v>
      </c>
      <c r="B37" s="135" t="s">
        <v>876</v>
      </c>
      <c r="C37" s="135">
        <v>8</v>
      </c>
      <c r="D37" s="132"/>
    </row>
    <row r="38" spans="1:4" ht="15.5" x14ac:dyDescent="0.35">
      <c r="A38" s="134" t="s">
        <v>877</v>
      </c>
      <c r="B38" s="135" t="s">
        <v>878</v>
      </c>
      <c r="C38" s="135">
        <v>5</v>
      </c>
      <c r="D38" s="132"/>
    </row>
    <row r="39" spans="1:4" ht="15.5" x14ac:dyDescent="0.35">
      <c r="A39" s="134" t="s">
        <v>879</v>
      </c>
      <c r="B39" s="135" t="s">
        <v>880</v>
      </c>
      <c r="C39" s="135">
        <v>5</v>
      </c>
      <c r="D39" s="132"/>
    </row>
    <row r="40" spans="1:4" ht="15.5" x14ac:dyDescent="0.35">
      <c r="A40" s="134" t="s">
        <v>881</v>
      </c>
      <c r="B40" s="135" t="s">
        <v>882</v>
      </c>
      <c r="C40" s="135">
        <v>2</v>
      </c>
      <c r="D40" s="132"/>
    </row>
    <row r="41" spans="1:4" ht="15.5" x14ac:dyDescent="0.35">
      <c r="A41" s="134" t="s">
        <v>883</v>
      </c>
      <c r="B41" s="135" t="s">
        <v>884</v>
      </c>
      <c r="C41" s="135">
        <v>4</v>
      </c>
      <c r="D41" s="132"/>
    </row>
    <row r="42" spans="1:4" ht="15.5" x14ac:dyDescent="0.35">
      <c r="A42" s="134" t="s">
        <v>885</v>
      </c>
      <c r="B42" s="135" t="s">
        <v>886</v>
      </c>
      <c r="C42" s="135">
        <v>5</v>
      </c>
      <c r="D42" s="132"/>
    </row>
    <row r="43" spans="1:4" ht="15.5" x14ac:dyDescent="0.35">
      <c r="A43" s="134" t="s">
        <v>887</v>
      </c>
      <c r="B43" s="135" t="s">
        <v>888</v>
      </c>
      <c r="C43" s="135">
        <v>5</v>
      </c>
      <c r="D43" s="132"/>
    </row>
    <row r="44" spans="1:4" ht="15.5" x14ac:dyDescent="0.35">
      <c r="A44" s="134" t="s">
        <v>889</v>
      </c>
      <c r="B44" s="135" t="s">
        <v>890</v>
      </c>
      <c r="C44" s="135">
        <v>6</v>
      </c>
      <c r="D44" s="132"/>
    </row>
    <row r="45" spans="1:4" ht="15.5" x14ac:dyDescent="0.35">
      <c r="A45" s="134" t="s">
        <v>891</v>
      </c>
      <c r="B45" s="135" t="s">
        <v>892</v>
      </c>
      <c r="C45" s="135">
        <v>5</v>
      </c>
      <c r="D45" s="132"/>
    </row>
    <row r="46" spans="1:4" ht="15.5" x14ac:dyDescent="0.35">
      <c r="A46" s="134" t="s">
        <v>893</v>
      </c>
      <c r="B46" s="135" t="s">
        <v>894</v>
      </c>
      <c r="C46" s="135">
        <v>4</v>
      </c>
      <c r="D46" s="132"/>
    </row>
    <row r="47" spans="1:4" ht="15.5" x14ac:dyDescent="0.35">
      <c r="A47" s="134" t="s">
        <v>895</v>
      </c>
      <c r="B47" s="135" t="s">
        <v>896</v>
      </c>
      <c r="C47" s="135">
        <v>5</v>
      </c>
      <c r="D47" s="132"/>
    </row>
    <row r="48" spans="1:4" ht="15.5" x14ac:dyDescent="0.35">
      <c r="A48" s="134" t="s">
        <v>897</v>
      </c>
      <c r="B48" s="135" t="s">
        <v>898</v>
      </c>
      <c r="C48" s="135">
        <v>6</v>
      </c>
      <c r="D48" s="132"/>
    </row>
    <row r="49" spans="1:4" ht="15.5" x14ac:dyDescent="0.35">
      <c r="A49" s="134" t="s">
        <v>899</v>
      </c>
      <c r="B49" s="135" t="s">
        <v>900</v>
      </c>
      <c r="C49" s="135">
        <v>7</v>
      </c>
      <c r="D49" s="132"/>
    </row>
    <row r="50" spans="1:4" ht="15.5" x14ac:dyDescent="0.35">
      <c r="A50" s="134" t="s">
        <v>901</v>
      </c>
      <c r="B50" s="135" t="s">
        <v>902</v>
      </c>
      <c r="C50" s="135">
        <v>3</v>
      </c>
      <c r="D50" s="132"/>
    </row>
    <row r="51" spans="1:4" ht="15.5" x14ac:dyDescent="0.35">
      <c r="A51" s="134" t="s">
        <v>903</v>
      </c>
      <c r="B51" s="135" t="s">
        <v>904</v>
      </c>
      <c r="C51" s="135">
        <v>6</v>
      </c>
      <c r="D51" s="132"/>
    </row>
    <row r="52" spans="1:4" ht="15.5" x14ac:dyDescent="0.35">
      <c r="A52" s="134" t="s">
        <v>905</v>
      </c>
      <c r="B52" s="135" t="s">
        <v>906</v>
      </c>
      <c r="C52" s="135">
        <v>4</v>
      </c>
      <c r="D52" s="132"/>
    </row>
    <row r="53" spans="1:4" ht="15.5" x14ac:dyDescent="0.35">
      <c r="A53" s="134" t="s">
        <v>907</v>
      </c>
      <c r="B53" s="135" t="s">
        <v>908</v>
      </c>
      <c r="C53" s="135">
        <v>5</v>
      </c>
      <c r="D53" s="132"/>
    </row>
    <row r="54" spans="1:4" ht="15.5" x14ac:dyDescent="0.35">
      <c r="A54" s="134" t="s">
        <v>909</v>
      </c>
      <c r="B54" s="135" t="s">
        <v>910</v>
      </c>
      <c r="C54" s="135">
        <v>2</v>
      </c>
      <c r="D54" s="132"/>
    </row>
    <row r="55" spans="1:4" ht="15.5" x14ac:dyDescent="0.35">
      <c r="A55" s="134" t="s">
        <v>911</v>
      </c>
      <c r="B55" s="135" t="s">
        <v>912</v>
      </c>
      <c r="C55" s="135">
        <v>2</v>
      </c>
      <c r="D55" s="132"/>
    </row>
    <row r="56" spans="1:4" ht="15.5" x14ac:dyDescent="0.35">
      <c r="A56" s="134" t="s">
        <v>913</v>
      </c>
      <c r="B56" s="135" t="s">
        <v>914</v>
      </c>
      <c r="C56" s="135">
        <v>5</v>
      </c>
      <c r="D56" s="132"/>
    </row>
    <row r="57" spans="1:4" ht="15.5" x14ac:dyDescent="0.35">
      <c r="A57" s="134" t="s">
        <v>915</v>
      </c>
      <c r="B57" s="135" t="s">
        <v>916</v>
      </c>
      <c r="C57" s="135">
        <v>5</v>
      </c>
      <c r="D57" s="132"/>
    </row>
    <row r="58" spans="1:4" ht="31" x14ac:dyDescent="0.35">
      <c r="A58" s="134" t="s">
        <v>917</v>
      </c>
      <c r="B58" s="135" t="s">
        <v>918</v>
      </c>
      <c r="C58" s="135">
        <v>5</v>
      </c>
      <c r="D58" s="132"/>
    </row>
    <row r="59" spans="1:4" ht="15.5" x14ac:dyDescent="0.35">
      <c r="A59" s="134" t="s">
        <v>919</v>
      </c>
      <c r="B59" s="135" t="s">
        <v>920</v>
      </c>
      <c r="C59" s="135">
        <v>5</v>
      </c>
      <c r="D59" s="132"/>
    </row>
    <row r="60" spans="1:4" ht="15.5" x14ac:dyDescent="0.35">
      <c r="A60" s="134" t="s">
        <v>921</v>
      </c>
      <c r="B60" s="135" t="s">
        <v>922</v>
      </c>
      <c r="C60" s="135">
        <v>3</v>
      </c>
      <c r="D60" s="132"/>
    </row>
    <row r="61" spans="1:4" ht="15.5" x14ac:dyDescent="0.35">
      <c r="A61" s="134" t="s">
        <v>923</v>
      </c>
      <c r="B61" s="135" t="s">
        <v>924</v>
      </c>
      <c r="C61" s="135">
        <v>6</v>
      </c>
      <c r="D61" s="132"/>
    </row>
    <row r="62" spans="1:4" ht="15.5" x14ac:dyDescent="0.35">
      <c r="A62" s="134" t="s">
        <v>925</v>
      </c>
      <c r="B62" s="135" t="s">
        <v>926</v>
      </c>
      <c r="C62" s="135">
        <v>3</v>
      </c>
      <c r="D62" s="132"/>
    </row>
    <row r="63" spans="1:4" ht="15.5" x14ac:dyDescent="0.35">
      <c r="A63" s="134" t="s">
        <v>927</v>
      </c>
      <c r="B63" s="135" t="s">
        <v>928</v>
      </c>
      <c r="C63" s="135">
        <v>4</v>
      </c>
      <c r="D63" s="132"/>
    </row>
    <row r="64" spans="1:4" ht="31" x14ac:dyDescent="0.35">
      <c r="A64" s="134" t="s">
        <v>929</v>
      </c>
      <c r="B64" s="135" t="s">
        <v>930</v>
      </c>
      <c r="C64" s="135">
        <v>3</v>
      </c>
      <c r="D64" s="132"/>
    </row>
    <row r="65" spans="1:4" ht="15.5" x14ac:dyDescent="0.35">
      <c r="A65" s="134" t="s">
        <v>931</v>
      </c>
      <c r="B65" s="135" t="s">
        <v>932</v>
      </c>
      <c r="C65" s="135">
        <v>3</v>
      </c>
      <c r="D65" s="132"/>
    </row>
    <row r="66" spans="1:4" ht="31" x14ac:dyDescent="0.35">
      <c r="A66" s="134" t="s">
        <v>933</v>
      </c>
      <c r="B66" s="135" t="s">
        <v>934</v>
      </c>
      <c r="C66" s="135">
        <v>6</v>
      </c>
      <c r="D66" s="132"/>
    </row>
    <row r="67" spans="1:4" ht="15.5" x14ac:dyDescent="0.35">
      <c r="A67" s="134" t="s">
        <v>935</v>
      </c>
      <c r="B67" s="135" t="s">
        <v>936</v>
      </c>
      <c r="C67" s="135">
        <v>6</v>
      </c>
      <c r="D67" s="132"/>
    </row>
    <row r="68" spans="1:4" ht="31" x14ac:dyDescent="0.35">
      <c r="A68" s="134" t="s">
        <v>937</v>
      </c>
      <c r="B68" s="135" t="s">
        <v>938</v>
      </c>
      <c r="C68" s="135">
        <v>5</v>
      </c>
      <c r="D68" s="132"/>
    </row>
    <row r="69" spans="1:4" ht="15.5" x14ac:dyDescent="0.35">
      <c r="A69" s="134" t="s">
        <v>939</v>
      </c>
      <c r="B69" s="135" t="s">
        <v>940</v>
      </c>
      <c r="C69" s="135">
        <v>3</v>
      </c>
      <c r="D69" s="132"/>
    </row>
    <row r="70" spans="1:4" ht="15.5" x14ac:dyDescent="0.35">
      <c r="A70" s="134" t="s">
        <v>941</v>
      </c>
      <c r="B70" s="135" t="s">
        <v>451</v>
      </c>
      <c r="C70" s="135">
        <v>2</v>
      </c>
      <c r="D70" s="132"/>
    </row>
    <row r="71" spans="1:4" ht="15.5" x14ac:dyDescent="0.35">
      <c r="A71" s="134" t="s">
        <v>942</v>
      </c>
      <c r="B71" s="135" t="s">
        <v>943</v>
      </c>
      <c r="C71" s="135">
        <v>3</v>
      </c>
      <c r="D71" s="132"/>
    </row>
    <row r="72" spans="1:4" ht="15.5" x14ac:dyDescent="0.35">
      <c r="A72" s="134" t="s">
        <v>944</v>
      </c>
      <c r="B72" s="135" t="s">
        <v>945</v>
      </c>
      <c r="C72" s="135">
        <v>3</v>
      </c>
      <c r="D72" s="132"/>
    </row>
    <row r="73" spans="1:4" ht="15.5" x14ac:dyDescent="0.35">
      <c r="A73" s="134" t="s">
        <v>946</v>
      </c>
      <c r="B73" s="135" t="s">
        <v>947</v>
      </c>
      <c r="C73" s="135">
        <v>3</v>
      </c>
      <c r="D73" s="132"/>
    </row>
    <row r="74" spans="1:4" ht="15.5" x14ac:dyDescent="0.35">
      <c r="A74" s="134" t="s">
        <v>948</v>
      </c>
      <c r="B74" s="135" t="s">
        <v>949</v>
      </c>
      <c r="C74" s="135">
        <v>5</v>
      </c>
      <c r="D74" s="132"/>
    </row>
    <row r="75" spans="1:4" ht="15.5" x14ac:dyDescent="0.35">
      <c r="A75" s="134" t="s">
        <v>950</v>
      </c>
      <c r="B75" s="135" t="s">
        <v>951</v>
      </c>
      <c r="C75" s="135">
        <v>3</v>
      </c>
      <c r="D75" s="132"/>
    </row>
    <row r="76" spans="1:4" ht="15.5" x14ac:dyDescent="0.35">
      <c r="A76" s="134" t="s">
        <v>952</v>
      </c>
      <c r="B76" s="135" t="s">
        <v>953</v>
      </c>
      <c r="C76" s="135">
        <v>6</v>
      </c>
      <c r="D76" s="132"/>
    </row>
    <row r="77" spans="1:4" ht="15.5" x14ac:dyDescent="0.35">
      <c r="A77" s="134" t="s">
        <v>954</v>
      </c>
      <c r="B77" s="135" t="s">
        <v>955</v>
      </c>
      <c r="C77" s="135">
        <v>5</v>
      </c>
      <c r="D77" s="132"/>
    </row>
    <row r="78" spans="1:4" ht="15.5" x14ac:dyDescent="0.35">
      <c r="A78" s="134" t="s">
        <v>956</v>
      </c>
      <c r="B78" s="135" t="s">
        <v>957</v>
      </c>
      <c r="C78" s="135">
        <v>4</v>
      </c>
      <c r="D78" s="132"/>
    </row>
    <row r="79" spans="1:4" ht="15.5" x14ac:dyDescent="0.35">
      <c r="A79" s="134" t="s">
        <v>958</v>
      </c>
      <c r="B79" s="135" t="s">
        <v>959</v>
      </c>
      <c r="C79" s="135">
        <v>4</v>
      </c>
      <c r="D79" s="132"/>
    </row>
    <row r="80" spans="1:4" ht="15.5" x14ac:dyDescent="0.35">
      <c r="A80" s="134" t="s">
        <v>960</v>
      </c>
      <c r="B80" s="135" t="s">
        <v>961</v>
      </c>
      <c r="C80" s="135">
        <v>4</v>
      </c>
      <c r="D80" s="132"/>
    </row>
    <row r="81" spans="1:4" ht="15.5" x14ac:dyDescent="0.35">
      <c r="A81" s="134" t="s">
        <v>962</v>
      </c>
      <c r="B81" s="135" t="s">
        <v>963</v>
      </c>
      <c r="C81" s="135">
        <v>7</v>
      </c>
      <c r="D81" s="132"/>
    </row>
    <row r="82" spans="1:4" ht="15.5" x14ac:dyDescent="0.35">
      <c r="A82" s="134" t="s">
        <v>964</v>
      </c>
      <c r="B82" s="135" t="s">
        <v>965</v>
      </c>
      <c r="C82" s="135">
        <v>6</v>
      </c>
      <c r="D82" s="132"/>
    </row>
    <row r="83" spans="1:4" ht="15.5" x14ac:dyDescent="0.35">
      <c r="A83" s="134" t="s">
        <v>966</v>
      </c>
      <c r="B83" s="135" t="s">
        <v>967</v>
      </c>
      <c r="C83" s="135">
        <v>5</v>
      </c>
      <c r="D83" s="132"/>
    </row>
    <row r="84" spans="1:4" ht="15.5" x14ac:dyDescent="0.35">
      <c r="A84" s="134" t="s">
        <v>968</v>
      </c>
      <c r="B84" s="135" t="s">
        <v>969</v>
      </c>
      <c r="C84" s="135">
        <v>3</v>
      </c>
      <c r="D84" s="132"/>
    </row>
    <row r="85" spans="1:4" ht="15.5" x14ac:dyDescent="0.35">
      <c r="A85" s="134" t="s">
        <v>970</v>
      </c>
      <c r="B85" s="135" t="s">
        <v>971</v>
      </c>
      <c r="C85" s="135">
        <v>5</v>
      </c>
      <c r="D85" s="132"/>
    </row>
    <row r="86" spans="1:4" ht="15.5" x14ac:dyDescent="0.35">
      <c r="A86" s="134" t="s">
        <v>972</v>
      </c>
      <c r="B86" s="135" t="s">
        <v>973</v>
      </c>
      <c r="C86" s="135">
        <v>4</v>
      </c>
      <c r="D86" s="132"/>
    </row>
    <row r="87" spans="1:4" ht="15.5" x14ac:dyDescent="0.35">
      <c r="A87" s="134" t="s">
        <v>194</v>
      </c>
      <c r="B87" s="135" t="s">
        <v>974</v>
      </c>
      <c r="C87" s="135">
        <v>2</v>
      </c>
      <c r="D87" s="132"/>
    </row>
    <row r="88" spans="1:4" ht="15.5" x14ac:dyDescent="0.35">
      <c r="A88" s="134" t="s">
        <v>975</v>
      </c>
      <c r="B88" s="135" t="s">
        <v>976</v>
      </c>
      <c r="C88" s="135">
        <v>4</v>
      </c>
      <c r="D88" s="132"/>
    </row>
    <row r="89" spans="1:4" ht="15.5" x14ac:dyDescent="0.35">
      <c r="A89" s="134" t="s">
        <v>486</v>
      </c>
      <c r="B89" s="135" t="s">
        <v>977</v>
      </c>
      <c r="C89" s="135">
        <v>4</v>
      </c>
      <c r="D89" s="132"/>
    </row>
    <row r="90" spans="1:4" ht="15.5" x14ac:dyDescent="0.35">
      <c r="A90" s="134" t="s">
        <v>499</v>
      </c>
      <c r="B90" s="135" t="s">
        <v>978</v>
      </c>
      <c r="C90" s="135">
        <v>4</v>
      </c>
      <c r="D90" s="132"/>
    </row>
    <row r="91" spans="1:4" ht="15.5" x14ac:dyDescent="0.35">
      <c r="A91" s="134" t="s">
        <v>979</v>
      </c>
      <c r="B91" s="135" t="s">
        <v>451</v>
      </c>
      <c r="C91" s="135">
        <v>2</v>
      </c>
      <c r="D91" s="132"/>
    </row>
    <row r="92" spans="1:4" ht="15.5" x14ac:dyDescent="0.35">
      <c r="A92" s="134" t="s">
        <v>980</v>
      </c>
      <c r="B92" s="135" t="s">
        <v>981</v>
      </c>
      <c r="C92" s="135">
        <v>3</v>
      </c>
      <c r="D92" s="132"/>
    </row>
    <row r="93" spans="1:4" ht="15.5" x14ac:dyDescent="0.35">
      <c r="A93" s="134" t="s">
        <v>982</v>
      </c>
      <c r="B93" s="135" t="s">
        <v>983</v>
      </c>
      <c r="C93" s="135">
        <v>6</v>
      </c>
      <c r="D93" s="132"/>
    </row>
    <row r="94" spans="1:4" ht="15.5" x14ac:dyDescent="0.35">
      <c r="A94" s="134" t="s">
        <v>984</v>
      </c>
      <c r="B94" s="135" t="s">
        <v>985</v>
      </c>
      <c r="C94" s="135">
        <v>3</v>
      </c>
      <c r="D94" s="132"/>
    </row>
    <row r="95" spans="1:4" ht="15.5" x14ac:dyDescent="0.35">
      <c r="A95" s="134" t="s">
        <v>986</v>
      </c>
      <c r="B95" s="135" t="s">
        <v>987</v>
      </c>
      <c r="C95" s="135">
        <v>6</v>
      </c>
      <c r="D95" s="132"/>
    </row>
    <row r="96" spans="1:4" ht="15.5" x14ac:dyDescent="0.35">
      <c r="A96" s="134" t="s">
        <v>988</v>
      </c>
      <c r="B96" s="135" t="s">
        <v>989</v>
      </c>
      <c r="C96" s="135">
        <v>5</v>
      </c>
      <c r="D96" s="132"/>
    </row>
    <row r="97" spans="1:4" ht="15.5" x14ac:dyDescent="0.35">
      <c r="A97" s="134" t="s">
        <v>990</v>
      </c>
      <c r="B97" s="135" t="s">
        <v>991</v>
      </c>
      <c r="C97" s="135">
        <v>5</v>
      </c>
      <c r="D97" s="132"/>
    </row>
    <row r="98" spans="1:4" ht="15.5" x14ac:dyDescent="0.35">
      <c r="A98" s="134" t="s">
        <v>992</v>
      </c>
      <c r="B98" s="135" t="s">
        <v>993</v>
      </c>
      <c r="C98" s="135">
        <v>5</v>
      </c>
      <c r="D98" s="132"/>
    </row>
    <row r="99" spans="1:4" ht="15.5" x14ac:dyDescent="0.35">
      <c r="A99" s="134" t="s">
        <v>994</v>
      </c>
      <c r="B99" s="135" t="s">
        <v>995</v>
      </c>
      <c r="C99" s="135">
        <v>3</v>
      </c>
      <c r="D99" s="132"/>
    </row>
    <row r="100" spans="1:4" ht="15.5" x14ac:dyDescent="0.35">
      <c r="A100" s="134" t="s">
        <v>996</v>
      </c>
      <c r="B100" s="135" t="s">
        <v>997</v>
      </c>
      <c r="C100" s="135">
        <v>5</v>
      </c>
      <c r="D100" s="132"/>
    </row>
    <row r="101" spans="1:4" ht="15.5" x14ac:dyDescent="0.35">
      <c r="A101" s="134" t="s">
        <v>998</v>
      </c>
      <c r="B101" s="135" t="s">
        <v>999</v>
      </c>
      <c r="C101" s="135">
        <v>2</v>
      </c>
      <c r="D101" s="132"/>
    </row>
    <row r="102" spans="1:4" ht="15.5" x14ac:dyDescent="0.35">
      <c r="A102" s="134" t="s">
        <v>1000</v>
      </c>
      <c r="B102" s="135" t="s">
        <v>1001</v>
      </c>
      <c r="C102" s="135">
        <v>5</v>
      </c>
      <c r="D102" s="132"/>
    </row>
    <row r="103" spans="1:4" ht="15.5" x14ac:dyDescent="0.35">
      <c r="A103" s="134" t="s">
        <v>1002</v>
      </c>
      <c r="B103" s="135" t="s">
        <v>1003</v>
      </c>
      <c r="C103" s="135">
        <v>4</v>
      </c>
      <c r="D103" s="132"/>
    </row>
    <row r="104" spans="1:4" ht="15.5" x14ac:dyDescent="0.35">
      <c r="A104" s="134" t="s">
        <v>1004</v>
      </c>
      <c r="B104" s="135" t="s">
        <v>1005</v>
      </c>
      <c r="C104" s="135">
        <v>2</v>
      </c>
      <c r="D104" s="132"/>
    </row>
    <row r="105" spans="1:4" ht="15.5" x14ac:dyDescent="0.35">
      <c r="A105" s="134" t="s">
        <v>1006</v>
      </c>
      <c r="B105" s="135" t="s">
        <v>1007</v>
      </c>
      <c r="C105" s="135">
        <v>2</v>
      </c>
      <c r="D105" s="132"/>
    </row>
    <row r="106" spans="1:4" ht="15.5" x14ac:dyDescent="0.35">
      <c r="A106" s="134" t="s">
        <v>1008</v>
      </c>
      <c r="B106" s="135" t="s">
        <v>1009</v>
      </c>
      <c r="C106" s="135">
        <v>4</v>
      </c>
      <c r="D106" s="132"/>
    </row>
    <row r="107" spans="1:4" ht="31" x14ac:dyDescent="0.35">
      <c r="A107" s="134" t="s">
        <v>1010</v>
      </c>
      <c r="B107" s="135" t="s">
        <v>1011</v>
      </c>
      <c r="C107" s="135">
        <v>5</v>
      </c>
      <c r="D107" s="132"/>
    </row>
    <row r="108" spans="1:4" ht="15.5" x14ac:dyDescent="0.35">
      <c r="A108" s="134" t="s">
        <v>1012</v>
      </c>
      <c r="B108" s="135" t="s">
        <v>1013</v>
      </c>
      <c r="C108" s="135">
        <v>4</v>
      </c>
      <c r="D108" s="132"/>
    </row>
    <row r="109" spans="1:4" ht="15.5" x14ac:dyDescent="0.35">
      <c r="A109" s="134" t="s">
        <v>1014</v>
      </c>
      <c r="B109" s="135" t="s">
        <v>1015</v>
      </c>
      <c r="C109" s="135">
        <v>4</v>
      </c>
      <c r="D109" s="132"/>
    </row>
    <row r="110" spans="1:4" ht="15.5" x14ac:dyDescent="0.35">
      <c r="A110" s="134" t="s">
        <v>1016</v>
      </c>
      <c r="B110" s="135" t="s">
        <v>451</v>
      </c>
      <c r="C110" s="135">
        <v>2</v>
      </c>
      <c r="D110" s="132"/>
    </row>
    <row r="111" spans="1:4" ht="15.5" x14ac:dyDescent="0.35">
      <c r="A111" s="134" t="s">
        <v>1017</v>
      </c>
      <c r="B111" s="135" t="s">
        <v>1018</v>
      </c>
      <c r="C111" s="135">
        <v>4</v>
      </c>
      <c r="D111" s="132"/>
    </row>
    <row r="112" spans="1:4" ht="15.5" x14ac:dyDescent="0.35">
      <c r="A112" s="134" t="s">
        <v>1019</v>
      </c>
      <c r="B112" s="135" t="s">
        <v>1020</v>
      </c>
      <c r="C112" s="135">
        <v>5</v>
      </c>
      <c r="D112" s="132"/>
    </row>
    <row r="113" spans="1:4" ht="15.5" x14ac:dyDescent="0.35">
      <c r="A113" s="134" t="s">
        <v>1021</v>
      </c>
      <c r="B113" s="135" t="s">
        <v>1022</v>
      </c>
      <c r="C113" s="135">
        <v>2</v>
      </c>
      <c r="D113" s="132"/>
    </row>
    <row r="114" spans="1:4" ht="15.5" x14ac:dyDescent="0.35">
      <c r="A114" s="134" t="s">
        <v>1023</v>
      </c>
      <c r="B114" s="135" t="s">
        <v>1024</v>
      </c>
      <c r="C114" s="135">
        <v>5</v>
      </c>
      <c r="D114" s="132"/>
    </row>
    <row r="115" spans="1:4" ht="15.5" x14ac:dyDescent="0.35">
      <c r="A115" s="134" t="s">
        <v>1025</v>
      </c>
      <c r="B115" s="135" t="s">
        <v>1026</v>
      </c>
      <c r="C115" s="135">
        <v>6</v>
      </c>
      <c r="D115" s="132"/>
    </row>
    <row r="116" spans="1:4" ht="15.5" x14ac:dyDescent="0.35">
      <c r="A116" s="134" t="s">
        <v>1027</v>
      </c>
      <c r="B116" s="135" t="s">
        <v>1028</v>
      </c>
      <c r="C116" s="135">
        <v>4</v>
      </c>
      <c r="D116" s="132"/>
    </row>
    <row r="117" spans="1:4" ht="15.5" x14ac:dyDescent="0.35">
      <c r="A117" s="134" t="s">
        <v>1029</v>
      </c>
      <c r="B117" s="135" t="s">
        <v>1030</v>
      </c>
      <c r="C117" s="135">
        <v>5</v>
      </c>
      <c r="D117" s="132"/>
    </row>
    <row r="118" spans="1:4" ht="15.5" x14ac:dyDescent="0.35">
      <c r="A118" s="134" t="s">
        <v>1031</v>
      </c>
      <c r="B118" s="135" t="s">
        <v>1032</v>
      </c>
      <c r="C118" s="135">
        <v>4</v>
      </c>
      <c r="D118" s="132"/>
    </row>
    <row r="119" spans="1:4" ht="15.5" x14ac:dyDescent="0.35">
      <c r="A119" s="134" t="s">
        <v>1033</v>
      </c>
      <c r="B119" s="135" t="s">
        <v>1034</v>
      </c>
      <c r="C119" s="135">
        <v>2</v>
      </c>
      <c r="D119" s="132"/>
    </row>
    <row r="120" spans="1:4" ht="15.5" x14ac:dyDescent="0.35">
      <c r="A120" s="134" t="s">
        <v>1035</v>
      </c>
      <c r="B120" s="135" t="s">
        <v>1036</v>
      </c>
      <c r="C120" s="135">
        <v>2</v>
      </c>
      <c r="D120" s="132"/>
    </row>
    <row r="121" spans="1:4" ht="15.5" x14ac:dyDescent="0.35">
      <c r="A121" s="134" t="s">
        <v>1037</v>
      </c>
      <c r="B121" s="135" t="s">
        <v>1038</v>
      </c>
      <c r="C121" s="135">
        <v>3</v>
      </c>
      <c r="D121" s="132"/>
    </row>
    <row r="122" spans="1:4" ht="15.5" x14ac:dyDescent="0.35">
      <c r="A122" s="134" t="s">
        <v>1039</v>
      </c>
      <c r="B122" s="135" t="s">
        <v>1040</v>
      </c>
      <c r="C122" s="135">
        <v>3</v>
      </c>
      <c r="D122" s="132"/>
    </row>
    <row r="123" spans="1:4" ht="15.5" x14ac:dyDescent="0.35">
      <c r="A123" s="134" t="s">
        <v>1041</v>
      </c>
      <c r="B123" s="135" t="s">
        <v>1042</v>
      </c>
      <c r="C123" s="135">
        <v>5</v>
      </c>
      <c r="D123" s="132"/>
    </row>
    <row r="124" spans="1:4" ht="15.5" x14ac:dyDescent="0.35">
      <c r="A124" s="134" t="s">
        <v>1043</v>
      </c>
      <c r="B124" s="135" t="s">
        <v>1044</v>
      </c>
      <c r="C124" s="135">
        <v>4</v>
      </c>
      <c r="D124" s="132"/>
    </row>
    <row r="125" spans="1:4" ht="15.5" x14ac:dyDescent="0.35">
      <c r="A125" s="134" t="s">
        <v>1045</v>
      </c>
      <c r="B125" s="135" t="s">
        <v>1046</v>
      </c>
      <c r="C125" s="135">
        <v>6</v>
      </c>
      <c r="D125" s="132"/>
    </row>
    <row r="126" spans="1:4" ht="15.5" x14ac:dyDescent="0.35">
      <c r="A126" s="134" t="s">
        <v>1047</v>
      </c>
      <c r="B126" s="135" t="s">
        <v>1048</v>
      </c>
      <c r="C126" s="135">
        <v>6</v>
      </c>
      <c r="D126" s="132"/>
    </row>
    <row r="127" spans="1:4" ht="15.5" x14ac:dyDescent="0.35">
      <c r="A127" s="134" t="s">
        <v>1049</v>
      </c>
      <c r="B127" s="135" t="s">
        <v>1050</v>
      </c>
      <c r="C127" s="135">
        <v>6</v>
      </c>
      <c r="D127" s="132"/>
    </row>
    <row r="128" spans="1:4" ht="31" x14ac:dyDescent="0.35">
      <c r="A128" s="134" t="s">
        <v>1051</v>
      </c>
      <c r="B128" s="135" t="s">
        <v>1052</v>
      </c>
      <c r="C128" s="135">
        <v>5</v>
      </c>
      <c r="D128" s="132"/>
    </row>
    <row r="129" spans="1:4" ht="15.5" x14ac:dyDescent="0.35">
      <c r="A129" s="134" t="s">
        <v>1053</v>
      </c>
      <c r="B129" s="135" t="s">
        <v>1054</v>
      </c>
      <c r="C129" s="135">
        <v>5</v>
      </c>
      <c r="D129" s="132"/>
    </row>
    <row r="130" spans="1:4" ht="15.5" x14ac:dyDescent="0.35">
      <c r="A130" s="134" t="s">
        <v>1055</v>
      </c>
      <c r="B130" s="135" t="s">
        <v>1056</v>
      </c>
      <c r="C130" s="135">
        <v>3</v>
      </c>
      <c r="D130" s="132"/>
    </row>
    <row r="131" spans="1:4" ht="15.5" x14ac:dyDescent="0.35">
      <c r="A131" s="134" t="s">
        <v>251</v>
      </c>
      <c r="B131" s="135" t="s">
        <v>1057</v>
      </c>
      <c r="C131" s="135">
        <v>5</v>
      </c>
      <c r="D131" s="132"/>
    </row>
    <row r="132" spans="1:4" ht="15.5" x14ac:dyDescent="0.35">
      <c r="A132" s="134" t="s">
        <v>450</v>
      </c>
      <c r="B132" s="135" t="s">
        <v>451</v>
      </c>
      <c r="C132" s="135">
        <v>2</v>
      </c>
      <c r="D132" s="132"/>
    </row>
    <row r="133" spans="1:4" ht="15.5" x14ac:dyDescent="0.35">
      <c r="A133" s="134" t="s">
        <v>1058</v>
      </c>
      <c r="B133" s="135" t="s">
        <v>1059</v>
      </c>
      <c r="C133" s="135">
        <v>4</v>
      </c>
      <c r="D133" s="132"/>
    </row>
    <row r="134" spans="1:4" ht="15.5" x14ac:dyDescent="0.35">
      <c r="A134" s="134" t="s">
        <v>1060</v>
      </c>
      <c r="B134" s="135" t="s">
        <v>1061</v>
      </c>
      <c r="C134" s="135">
        <v>1</v>
      </c>
      <c r="D134" s="132"/>
    </row>
    <row r="135" spans="1:4" ht="15.5" x14ac:dyDescent="0.35">
      <c r="A135" s="134" t="s">
        <v>1062</v>
      </c>
      <c r="B135" s="135" t="s">
        <v>1063</v>
      </c>
      <c r="C135" s="135">
        <v>6</v>
      </c>
      <c r="D135" s="132"/>
    </row>
    <row r="136" spans="1:4" ht="15.5" x14ac:dyDescent="0.35">
      <c r="A136" s="134" t="s">
        <v>1064</v>
      </c>
      <c r="B136" s="135" t="s">
        <v>1065</v>
      </c>
      <c r="C136" s="135">
        <v>5</v>
      </c>
      <c r="D136" s="132"/>
    </row>
    <row r="137" spans="1:4" ht="15.5" x14ac:dyDescent="0.35">
      <c r="A137" s="134" t="s">
        <v>1066</v>
      </c>
      <c r="B137" s="135" t="s">
        <v>1067</v>
      </c>
      <c r="C137" s="135">
        <v>3</v>
      </c>
      <c r="D137" s="132"/>
    </row>
    <row r="138" spans="1:4" ht="15.5" x14ac:dyDescent="0.35">
      <c r="A138" s="134" t="s">
        <v>1068</v>
      </c>
      <c r="B138" s="135" t="s">
        <v>1069</v>
      </c>
      <c r="C138" s="135">
        <v>3</v>
      </c>
      <c r="D138" s="132"/>
    </row>
    <row r="139" spans="1:4" ht="15.5" x14ac:dyDescent="0.35">
      <c r="A139" s="134" t="s">
        <v>1070</v>
      </c>
      <c r="B139" s="135" t="s">
        <v>1071</v>
      </c>
      <c r="C139" s="135">
        <v>4</v>
      </c>
      <c r="D139" s="132"/>
    </row>
    <row r="140" spans="1:4" ht="15.5" x14ac:dyDescent="0.35">
      <c r="A140" s="134" t="s">
        <v>1072</v>
      </c>
      <c r="B140" s="135" t="s">
        <v>1073</v>
      </c>
      <c r="C140" s="135">
        <v>4</v>
      </c>
      <c r="D140" s="132"/>
    </row>
    <row r="141" spans="1:4" ht="15.5" x14ac:dyDescent="0.35">
      <c r="A141" s="134" t="s">
        <v>1074</v>
      </c>
      <c r="B141" s="135" t="s">
        <v>1075</v>
      </c>
      <c r="C141" s="135">
        <v>6</v>
      </c>
      <c r="D141" s="132"/>
    </row>
    <row r="142" spans="1:4" ht="15.5" x14ac:dyDescent="0.35">
      <c r="A142" s="134" t="s">
        <v>1076</v>
      </c>
      <c r="B142" s="135" t="s">
        <v>1077</v>
      </c>
      <c r="C142" s="135">
        <v>3</v>
      </c>
      <c r="D142" s="132"/>
    </row>
    <row r="143" spans="1:4" ht="15.5" x14ac:dyDescent="0.35">
      <c r="A143" s="134" t="s">
        <v>1078</v>
      </c>
      <c r="B143" s="135" t="s">
        <v>1079</v>
      </c>
      <c r="C143" s="135">
        <v>5</v>
      </c>
      <c r="D143" s="132"/>
    </row>
    <row r="144" spans="1:4" ht="15.5" x14ac:dyDescent="0.35">
      <c r="A144" s="134" t="s">
        <v>1080</v>
      </c>
      <c r="B144" s="135" t="s">
        <v>1081</v>
      </c>
      <c r="C144" s="135">
        <v>6</v>
      </c>
      <c r="D144" s="132"/>
    </row>
    <row r="145" spans="1:4" ht="15.5" x14ac:dyDescent="0.35">
      <c r="A145" s="134" t="s">
        <v>1082</v>
      </c>
      <c r="B145" s="135" t="s">
        <v>1083</v>
      </c>
      <c r="C145" s="135">
        <v>4</v>
      </c>
      <c r="D145" s="132"/>
    </row>
    <row r="146" spans="1:4" ht="15.5" x14ac:dyDescent="0.35">
      <c r="A146" s="134" t="s">
        <v>1084</v>
      </c>
      <c r="B146" s="135" t="s">
        <v>1085</v>
      </c>
      <c r="C146" s="135">
        <v>5</v>
      </c>
      <c r="D146" s="132"/>
    </row>
    <row r="147" spans="1:4" ht="15.5" x14ac:dyDescent="0.35">
      <c r="A147" s="134" t="s">
        <v>1086</v>
      </c>
      <c r="B147" s="135" t="s">
        <v>1087</v>
      </c>
      <c r="C147" s="135">
        <v>4</v>
      </c>
      <c r="D147" s="132"/>
    </row>
    <row r="148" spans="1:4" ht="15.5" x14ac:dyDescent="0.35">
      <c r="A148" s="134" t="s">
        <v>1088</v>
      </c>
      <c r="B148" s="135" t="s">
        <v>1089</v>
      </c>
      <c r="C148" s="135">
        <v>4</v>
      </c>
      <c r="D148" s="132"/>
    </row>
    <row r="149" spans="1:4" ht="15.5" x14ac:dyDescent="0.35">
      <c r="A149" s="134" t="s">
        <v>1090</v>
      </c>
      <c r="B149" s="135" t="s">
        <v>1091</v>
      </c>
      <c r="C149" s="135">
        <v>4</v>
      </c>
      <c r="D149" s="132"/>
    </row>
    <row r="150" spans="1:4" ht="15.5" x14ac:dyDescent="0.35">
      <c r="A150" s="134" t="s">
        <v>1092</v>
      </c>
      <c r="B150" s="135" t="s">
        <v>1093</v>
      </c>
      <c r="C150" s="135">
        <v>5</v>
      </c>
      <c r="D150" s="132"/>
    </row>
    <row r="151" spans="1:4" ht="15.5" x14ac:dyDescent="0.35">
      <c r="A151" s="134" t="s">
        <v>1094</v>
      </c>
      <c r="B151" s="135" t="s">
        <v>1095</v>
      </c>
      <c r="C151" s="135">
        <v>6</v>
      </c>
      <c r="D151" s="132"/>
    </row>
    <row r="152" spans="1:4" ht="31" x14ac:dyDescent="0.35">
      <c r="A152" s="134" t="s">
        <v>1096</v>
      </c>
      <c r="B152" s="135" t="s">
        <v>1097</v>
      </c>
      <c r="C152" s="135">
        <v>5</v>
      </c>
      <c r="D152" s="132"/>
    </row>
    <row r="153" spans="1:4" ht="15.5" x14ac:dyDescent="0.35">
      <c r="A153" s="134" t="s">
        <v>1098</v>
      </c>
      <c r="B153" s="135" t="s">
        <v>1099</v>
      </c>
      <c r="C153" s="135">
        <v>7</v>
      </c>
      <c r="D153" s="132"/>
    </row>
    <row r="154" spans="1:4" ht="15.5" x14ac:dyDescent="0.35">
      <c r="A154" s="134" t="s">
        <v>1100</v>
      </c>
      <c r="B154" s="135" t="s">
        <v>1101</v>
      </c>
      <c r="C154" s="135">
        <v>6</v>
      </c>
      <c r="D154" s="132"/>
    </row>
    <row r="155" spans="1:4" ht="15.5" x14ac:dyDescent="0.35">
      <c r="A155" s="134" t="s">
        <v>1102</v>
      </c>
      <c r="B155" s="135" t="s">
        <v>1103</v>
      </c>
      <c r="C155" s="135">
        <v>1</v>
      </c>
      <c r="D155" s="132"/>
    </row>
    <row r="156" spans="1:4" ht="15.5" x14ac:dyDescent="0.35">
      <c r="A156" s="134" t="s">
        <v>1104</v>
      </c>
      <c r="B156" s="135" t="s">
        <v>1105</v>
      </c>
      <c r="C156" s="135">
        <v>6</v>
      </c>
      <c r="D156" s="132"/>
    </row>
    <row r="157" spans="1:4" ht="31" x14ac:dyDescent="0.35">
      <c r="A157" s="134" t="s">
        <v>1106</v>
      </c>
      <c r="B157" s="135" t="s">
        <v>1107</v>
      </c>
      <c r="C157" s="135">
        <v>6</v>
      </c>
      <c r="D157" s="132"/>
    </row>
    <row r="158" spans="1:4" ht="31" x14ac:dyDescent="0.35">
      <c r="A158" s="134" t="s">
        <v>1108</v>
      </c>
      <c r="B158" s="135" t="s">
        <v>1109</v>
      </c>
      <c r="C158" s="135">
        <v>6</v>
      </c>
      <c r="D158" s="132"/>
    </row>
    <row r="159" spans="1:4" ht="15.5" x14ac:dyDescent="0.35">
      <c r="A159" s="134" t="s">
        <v>1110</v>
      </c>
      <c r="B159" s="135" t="s">
        <v>1111</v>
      </c>
      <c r="C159" s="135">
        <v>4</v>
      </c>
      <c r="D159" s="132"/>
    </row>
    <row r="160" spans="1:4" ht="15.5" x14ac:dyDescent="0.35">
      <c r="A160" s="134" t="s">
        <v>1112</v>
      </c>
      <c r="B160" s="135" t="s">
        <v>1113</v>
      </c>
      <c r="C160" s="135">
        <v>6</v>
      </c>
      <c r="D160" s="132"/>
    </row>
    <row r="161" spans="1:4" ht="15.5" x14ac:dyDescent="0.35">
      <c r="A161" s="134" t="s">
        <v>1114</v>
      </c>
      <c r="B161" s="135" t="s">
        <v>1115</v>
      </c>
      <c r="C161" s="135">
        <v>3</v>
      </c>
      <c r="D161" s="132"/>
    </row>
    <row r="162" spans="1:4" ht="15.5" x14ac:dyDescent="0.35">
      <c r="A162" s="134" t="s">
        <v>1116</v>
      </c>
      <c r="B162" s="135" t="s">
        <v>1117</v>
      </c>
      <c r="C162" s="135">
        <v>4</v>
      </c>
      <c r="D162" s="132"/>
    </row>
    <row r="163" spans="1:4" ht="15.5" x14ac:dyDescent="0.35">
      <c r="A163" s="134" t="s">
        <v>1118</v>
      </c>
      <c r="B163" s="135" t="s">
        <v>1119</v>
      </c>
      <c r="C163" s="135">
        <v>5</v>
      </c>
      <c r="D163" s="132"/>
    </row>
    <row r="164" spans="1:4" ht="31" x14ac:dyDescent="0.35">
      <c r="A164" s="134" t="s">
        <v>1120</v>
      </c>
      <c r="B164" s="135" t="s">
        <v>1121</v>
      </c>
      <c r="C164" s="135">
        <v>3</v>
      </c>
      <c r="D164" s="132"/>
    </row>
    <row r="165" spans="1:4" ht="15.5" x14ac:dyDescent="0.35">
      <c r="A165" s="134" t="s">
        <v>1122</v>
      </c>
      <c r="B165" s="135" t="s">
        <v>1123</v>
      </c>
      <c r="C165" s="135">
        <v>5</v>
      </c>
      <c r="D165" s="132"/>
    </row>
    <row r="166" spans="1:4" ht="15.5" x14ac:dyDescent="0.35">
      <c r="A166" s="134" t="s">
        <v>1124</v>
      </c>
      <c r="B166" s="135" t="s">
        <v>1125</v>
      </c>
      <c r="C166" s="135">
        <v>5</v>
      </c>
      <c r="D166" s="132"/>
    </row>
    <row r="167" spans="1:4" ht="15.5" x14ac:dyDescent="0.35">
      <c r="A167" s="134" t="s">
        <v>1126</v>
      </c>
      <c r="B167" s="135" t="s">
        <v>1127</v>
      </c>
      <c r="C167" s="135">
        <v>5</v>
      </c>
      <c r="D167" s="132"/>
    </row>
    <row r="168" spans="1:4" ht="15.5" x14ac:dyDescent="0.35">
      <c r="A168" s="134" t="s">
        <v>1128</v>
      </c>
      <c r="B168" s="135" t="s">
        <v>1129</v>
      </c>
      <c r="C168" s="135">
        <v>5</v>
      </c>
      <c r="D168" s="132"/>
    </row>
    <row r="169" spans="1:4" ht="15.5" x14ac:dyDescent="0.35">
      <c r="A169" s="134" t="s">
        <v>1130</v>
      </c>
      <c r="B169" s="135" t="s">
        <v>1131</v>
      </c>
      <c r="C169" s="135">
        <v>5</v>
      </c>
      <c r="D169" s="132"/>
    </row>
    <row r="170" spans="1:4" ht="15.5" x14ac:dyDescent="0.35">
      <c r="A170" s="134" t="s">
        <v>276</v>
      </c>
      <c r="B170" s="135" t="s">
        <v>531</v>
      </c>
      <c r="C170" s="135">
        <v>5</v>
      </c>
      <c r="D170" s="132"/>
    </row>
    <row r="171" spans="1:4" ht="15.5" x14ac:dyDescent="0.35">
      <c r="A171" s="134" t="s">
        <v>1132</v>
      </c>
      <c r="B171" s="135" t="s">
        <v>1133</v>
      </c>
      <c r="C171" s="135">
        <v>6</v>
      </c>
      <c r="D171" s="132"/>
    </row>
    <row r="172" spans="1:4" ht="15.5" x14ac:dyDescent="0.35">
      <c r="A172" s="134" t="s">
        <v>203</v>
      </c>
      <c r="B172" s="135" t="s">
        <v>1134</v>
      </c>
      <c r="C172" s="135">
        <v>4</v>
      </c>
      <c r="D172" s="132"/>
    </row>
    <row r="173" spans="1:4" ht="15.5" x14ac:dyDescent="0.35">
      <c r="A173" s="134" t="s">
        <v>1135</v>
      </c>
      <c r="B173" s="135" t="s">
        <v>1136</v>
      </c>
      <c r="C173" s="135">
        <v>3</v>
      </c>
      <c r="D173" s="132"/>
    </row>
    <row r="174" spans="1:4" ht="15.5" x14ac:dyDescent="0.35">
      <c r="A174" s="134" t="s">
        <v>1137</v>
      </c>
      <c r="B174" s="135" t="s">
        <v>1138</v>
      </c>
      <c r="C174" s="135">
        <v>4</v>
      </c>
      <c r="D174" s="132"/>
    </row>
    <row r="175" spans="1:4" ht="15.5" x14ac:dyDescent="0.35">
      <c r="A175" s="134" t="s">
        <v>1139</v>
      </c>
      <c r="B175" s="135" t="s">
        <v>1140</v>
      </c>
      <c r="C175" s="135">
        <v>6</v>
      </c>
      <c r="D175" s="132"/>
    </row>
    <row r="176" spans="1:4" ht="31" x14ac:dyDescent="0.35">
      <c r="A176" s="134" t="s">
        <v>1141</v>
      </c>
      <c r="B176" s="135" t="s">
        <v>1142</v>
      </c>
      <c r="C176" s="135">
        <v>5</v>
      </c>
      <c r="D176" s="132"/>
    </row>
    <row r="177" spans="1:4" ht="15.5" x14ac:dyDescent="0.35">
      <c r="A177" s="134" t="s">
        <v>1143</v>
      </c>
      <c r="B177" s="135" t="s">
        <v>1144</v>
      </c>
      <c r="C177" s="135">
        <v>3</v>
      </c>
      <c r="D177" s="132"/>
    </row>
    <row r="178" spans="1:4" ht="15.5" x14ac:dyDescent="0.35">
      <c r="A178" s="134" t="s">
        <v>1145</v>
      </c>
      <c r="B178" s="135" t="s">
        <v>1146</v>
      </c>
      <c r="C178" s="135">
        <v>5</v>
      </c>
      <c r="D178" s="132"/>
    </row>
    <row r="179" spans="1:4" ht="15.5" x14ac:dyDescent="0.35">
      <c r="A179" s="134" t="s">
        <v>292</v>
      </c>
      <c r="B179" s="135" t="s">
        <v>1147</v>
      </c>
      <c r="C179" s="135">
        <v>5</v>
      </c>
      <c r="D179" s="132"/>
    </row>
    <row r="180" spans="1:4" ht="15.5" x14ac:dyDescent="0.35">
      <c r="A180" s="134" t="s">
        <v>1148</v>
      </c>
      <c r="B180" s="135" t="s">
        <v>1149</v>
      </c>
      <c r="C180" s="135">
        <v>4</v>
      </c>
      <c r="D180" s="132"/>
    </row>
    <row r="181" spans="1:4" ht="15.5" x14ac:dyDescent="0.35">
      <c r="A181" s="134" t="s">
        <v>1150</v>
      </c>
      <c r="B181" s="135" t="s">
        <v>451</v>
      </c>
      <c r="C181" s="135">
        <v>2</v>
      </c>
      <c r="D181" s="132"/>
    </row>
    <row r="182" spans="1:4" ht="15.5" x14ac:dyDescent="0.35">
      <c r="A182" s="134" t="s">
        <v>1151</v>
      </c>
      <c r="B182" s="135" t="s">
        <v>1152</v>
      </c>
      <c r="C182" s="135">
        <v>3</v>
      </c>
      <c r="D182" s="132"/>
    </row>
    <row r="183" spans="1:4" ht="15.5" x14ac:dyDescent="0.35">
      <c r="A183" s="134" t="s">
        <v>1153</v>
      </c>
      <c r="B183" s="135" t="s">
        <v>1154</v>
      </c>
      <c r="C183" s="135">
        <v>3</v>
      </c>
      <c r="D183" s="132"/>
    </row>
    <row r="184" spans="1:4" ht="15.5" x14ac:dyDescent="0.35">
      <c r="A184" s="134" t="s">
        <v>1155</v>
      </c>
      <c r="B184" s="135" t="s">
        <v>1156</v>
      </c>
      <c r="C184" s="135">
        <v>5</v>
      </c>
      <c r="D184" s="132"/>
    </row>
    <row r="185" spans="1:4" ht="15.5" x14ac:dyDescent="0.35">
      <c r="A185" s="134" t="s">
        <v>1157</v>
      </c>
      <c r="B185" s="135" t="s">
        <v>1158</v>
      </c>
      <c r="C185" s="135">
        <v>5</v>
      </c>
      <c r="D185" s="132"/>
    </row>
    <row r="186" spans="1:4" ht="15.5" x14ac:dyDescent="0.35">
      <c r="A186" s="134" t="s">
        <v>1159</v>
      </c>
      <c r="B186" s="135" t="s">
        <v>1160</v>
      </c>
      <c r="C186" s="135">
        <v>2</v>
      </c>
      <c r="D186" s="132"/>
    </row>
    <row r="187" spans="1:4" ht="15.5" x14ac:dyDescent="0.35">
      <c r="A187" s="134" t="s">
        <v>1161</v>
      </c>
      <c r="B187" s="135" t="s">
        <v>1162</v>
      </c>
      <c r="C187" s="135">
        <v>3</v>
      </c>
      <c r="D187" s="132"/>
    </row>
    <row r="188" spans="1:4" ht="15.5" x14ac:dyDescent="0.35">
      <c r="A188" s="134" t="s">
        <v>1163</v>
      </c>
      <c r="B188" s="135" t="s">
        <v>1164</v>
      </c>
      <c r="C188" s="135">
        <v>4</v>
      </c>
      <c r="D188" s="132"/>
    </row>
    <row r="189" spans="1:4" ht="15.5" x14ac:dyDescent="0.35">
      <c r="A189" s="134" t="s">
        <v>1165</v>
      </c>
      <c r="B189" s="135" t="s">
        <v>1166</v>
      </c>
      <c r="C189" s="135">
        <v>2</v>
      </c>
      <c r="D189" s="132"/>
    </row>
    <row r="190" spans="1:4" ht="15.5" x14ac:dyDescent="0.35">
      <c r="A190" s="134" t="s">
        <v>1167</v>
      </c>
      <c r="B190" s="135" t="s">
        <v>1168</v>
      </c>
      <c r="C190" s="135">
        <v>2</v>
      </c>
      <c r="D190" s="132"/>
    </row>
    <row r="191" spans="1:4" ht="15.5" x14ac:dyDescent="0.35">
      <c r="A191" s="134" t="s">
        <v>1169</v>
      </c>
      <c r="B191" s="135" t="s">
        <v>1170</v>
      </c>
      <c r="C191" s="135">
        <v>5</v>
      </c>
      <c r="D191" s="132"/>
    </row>
    <row r="192" spans="1:4" ht="15.5" x14ac:dyDescent="0.35">
      <c r="A192" s="134" t="s">
        <v>1171</v>
      </c>
      <c r="B192" s="135" t="s">
        <v>451</v>
      </c>
      <c r="C192" s="135">
        <v>2</v>
      </c>
      <c r="D192" s="132"/>
    </row>
    <row r="193" spans="1:4" ht="15.5" x14ac:dyDescent="0.35">
      <c r="A193" s="134" t="s">
        <v>1172</v>
      </c>
      <c r="B193" s="135" t="s">
        <v>1173</v>
      </c>
      <c r="C193" s="135">
        <v>3</v>
      </c>
      <c r="D193" s="132"/>
    </row>
    <row r="194" spans="1:4" ht="31" x14ac:dyDescent="0.35">
      <c r="A194" s="134" t="s">
        <v>1174</v>
      </c>
      <c r="B194" s="135" t="s">
        <v>1175</v>
      </c>
      <c r="C194" s="135">
        <v>3</v>
      </c>
      <c r="D194" s="132"/>
    </row>
    <row r="195" spans="1:4" ht="31" x14ac:dyDescent="0.35">
      <c r="A195" s="134" t="s">
        <v>1176</v>
      </c>
      <c r="B195" s="135" t="s">
        <v>1177</v>
      </c>
      <c r="C195" s="135">
        <v>3</v>
      </c>
      <c r="D195" s="132"/>
    </row>
    <row r="196" spans="1:4" ht="15.5" x14ac:dyDescent="0.35">
      <c r="A196" s="134" t="s">
        <v>1178</v>
      </c>
      <c r="B196" s="135" t="s">
        <v>1179</v>
      </c>
      <c r="C196" s="135">
        <v>5</v>
      </c>
      <c r="D196" s="132"/>
    </row>
    <row r="197" spans="1:4" ht="15.5" x14ac:dyDescent="0.35">
      <c r="A197" s="134" t="s">
        <v>1180</v>
      </c>
      <c r="B197" s="135" t="s">
        <v>1181</v>
      </c>
      <c r="C197" s="135">
        <v>4</v>
      </c>
      <c r="D197" s="132"/>
    </row>
    <row r="198" spans="1:4" ht="15.5" x14ac:dyDescent="0.35">
      <c r="A198" s="134" t="s">
        <v>1182</v>
      </c>
      <c r="B198" s="135" t="s">
        <v>451</v>
      </c>
      <c r="C198" s="135">
        <v>2</v>
      </c>
      <c r="D198" s="132"/>
    </row>
    <row r="199" spans="1:4" ht="15.5" x14ac:dyDescent="0.35">
      <c r="A199" s="134" t="s">
        <v>1183</v>
      </c>
      <c r="B199" s="135" t="s">
        <v>1184</v>
      </c>
      <c r="C199" s="135">
        <v>1</v>
      </c>
      <c r="D199" s="132"/>
    </row>
    <row r="200" spans="1:4" ht="15.5" x14ac:dyDescent="0.35">
      <c r="A200" s="134" t="s">
        <v>1185</v>
      </c>
      <c r="B200" s="135" t="s">
        <v>1186</v>
      </c>
      <c r="C200" s="135">
        <v>4</v>
      </c>
      <c r="D200" s="132"/>
    </row>
    <row r="201" spans="1:4" ht="15.5" x14ac:dyDescent="0.35">
      <c r="A201" s="134" t="s">
        <v>1187</v>
      </c>
      <c r="B201" s="135" t="s">
        <v>1188</v>
      </c>
      <c r="C201" s="135">
        <v>3</v>
      </c>
      <c r="D201" s="132"/>
    </row>
    <row r="202" spans="1:4" ht="15.5" x14ac:dyDescent="0.35">
      <c r="A202" s="134" t="s">
        <v>1189</v>
      </c>
      <c r="B202" s="135" t="s">
        <v>1190</v>
      </c>
      <c r="C202" s="135">
        <v>4</v>
      </c>
      <c r="D202" s="132"/>
    </row>
    <row r="203" spans="1:4" ht="15.5" x14ac:dyDescent="0.35">
      <c r="A203" s="134" t="s">
        <v>1191</v>
      </c>
      <c r="B203" s="135" t="s">
        <v>1192</v>
      </c>
      <c r="C203" s="135">
        <v>4</v>
      </c>
      <c r="D203" s="132"/>
    </row>
    <row r="204" spans="1:4" ht="15.5" x14ac:dyDescent="0.35">
      <c r="A204" s="134" t="s">
        <v>1193</v>
      </c>
      <c r="B204" s="135" t="s">
        <v>1194</v>
      </c>
      <c r="C204" s="135">
        <v>4</v>
      </c>
      <c r="D204" s="132"/>
    </row>
    <row r="205" spans="1:4" ht="15.5" x14ac:dyDescent="0.35">
      <c r="A205" s="134" t="s">
        <v>1195</v>
      </c>
      <c r="B205" s="135" t="s">
        <v>1196</v>
      </c>
      <c r="C205" s="135">
        <v>2</v>
      </c>
      <c r="D205" s="132"/>
    </row>
    <row r="206" spans="1:4" ht="15.5" x14ac:dyDescent="0.35">
      <c r="A206" s="134" t="s">
        <v>1197</v>
      </c>
      <c r="B206" s="135" t="s">
        <v>1198</v>
      </c>
      <c r="C206" s="135">
        <v>3</v>
      </c>
      <c r="D206" s="132"/>
    </row>
    <row r="207" spans="1:4" ht="15.5" x14ac:dyDescent="0.35">
      <c r="A207" s="134" t="s">
        <v>1199</v>
      </c>
      <c r="B207" s="135" t="s">
        <v>1200</v>
      </c>
      <c r="C207" s="135">
        <v>4</v>
      </c>
      <c r="D207" s="132"/>
    </row>
    <row r="208" spans="1:4" ht="15.5" x14ac:dyDescent="0.35">
      <c r="A208" s="134" t="s">
        <v>1201</v>
      </c>
      <c r="B208" s="135" t="s">
        <v>1202</v>
      </c>
      <c r="C208" s="135">
        <v>2</v>
      </c>
      <c r="D208" s="132"/>
    </row>
    <row r="209" spans="1:4" ht="15.5" x14ac:dyDescent="0.35">
      <c r="A209" s="134" t="s">
        <v>1203</v>
      </c>
      <c r="B209" s="135" t="s">
        <v>1204</v>
      </c>
      <c r="C209" s="135">
        <v>4</v>
      </c>
      <c r="D209" s="132"/>
    </row>
    <row r="210" spans="1:4" ht="15.5" x14ac:dyDescent="0.35">
      <c r="A210" s="134" t="s">
        <v>1205</v>
      </c>
      <c r="B210" s="135" t="s">
        <v>1206</v>
      </c>
      <c r="C210" s="135">
        <v>4</v>
      </c>
      <c r="D210" s="132"/>
    </row>
    <row r="211" spans="1:4" ht="15.5" x14ac:dyDescent="0.35">
      <c r="A211" s="134" t="s">
        <v>1207</v>
      </c>
      <c r="B211" s="135" t="s">
        <v>1208</v>
      </c>
      <c r="C211" s="135">
        <v>4</v>
      </c>
      <c r="D211" s="132"/>
    </row>
    <row r="212" spans="1:4" ht="15.5" x14ac:dyDescent="0.35">
      <c r="A212" s="134" t="s">
        <v>1209</v>
      </c>
      <c r="B212" s="135" t="s">
        <v>1210</v>
      </c>
      <c r="C212" s="135">
        <v>3</v>
      </c>
      <c r="D212" s="132"/>
    </row>
    <row r="213" spans="1:4" ht="15.5" x14ac:dyDescent="0.35">
      <c r="A213" s="134" t="s">
        <v>1211</v>
      </c>
      <c r="B213" s="135" t="s">
        <v>451</v>
      </c>
      <c r="C213" s="135">
        <v>2</v>
      </c>
      <c r="D213" s="132"/>
    </row>
    <row r="214" spans="1:4" ht="15.5" x14ac:dyDescent="0.35">
      <c r="A214" s="134" t="s">
        <v>1212</v>
      </c>
      <c r="B214" s="135" t="s">
        <v>1213</v>
      </c>
      <c r="C214" s="135">
        <v>1</v>
      </c>
      <c r="D214" s="132"/>
    </row>
    <row r="215" spans="1:4" ht="15.5" x14ac:dyDescent="0.35">
      <c r="A215" s="134" t="s">
        <v>1214</v>
      </c>
      <c r="B215" s="135" t="s">
        <v>1215</v>
      </c>
      <c r="C215" s="135">
        <v>4</v>
      </c>
      <c r="D215" s="132"/>
    </row>
    <row r="216" spans="1:4" ht="15.5" x14ac:dyDescent="0.35">
      <c r="A216" s="134" t="s">
        <v>1216</v>
      </c>
      <c r="B216" s="135" t="s">
        <v>1217</v>
      </c>
      <c r="C216" s="135">
        <v>4</v>
      </c>
      <c r="D216" s="132"/>
    </row>
    <row r="217" spans="1:4" ht="15.5" x14ac:dyDescent="0.35">
      <c r="A217" s="134" t="s">
        <v>1218</v>
      </c>
      <c r="B217" s="135" t="s">
        <v>1219</v>
      </c>
      <c r="C217" s="135">
        <v>4</v>
      </c>
      <c r="D217" s="132"/>
    </row>
    <row r="218" spans="1:4" ht="31" x14ac:dyDescent="0.35">
      <c r="A218" s="134" t="s">
        <v>1220</v>
      </c>
      <c r="B218" s="135" t="s">
        <v>1221</v>
      </c>
      <c r="C218" s="135">
        <v>4</v>
      </c>
      <c r="D218" s="132"/>
    </row>
    <row r="219" spans="1:4" ht="15.5" x14ac:dyDescent="0.35">
      <c r="A219" s="134" t="s">
        <v>1222</v>
      </c>
      <c r="B219" s="135" t="s">
        <v>1223</v>
      </c>
      <c r="C219" s="135">
        <v>2</v>
      </c>
      <c r="D219" s="132"/>
    </row>
    <row r="220" spans="1:4" ht="15.5" x14ac:dyDescent="0.35">
      <c r="A220" s="134" t="s">
        <v>1224</v>
      </c>
      <c r="B220" s="135" t="s">
        <v>1225</v>
      </c>
      <c r="C220" s="135">
        <v>1</v>
      </c>
      <c r="D220" s="132"/>
    </row>
    <row r="221" spans="1:4" ht="15.5" x14ac:dyDescent="0.35">
      <c r="A221" s="134" t="s">
        <v>1226</v>
      </c>
      <c r="B221" s="135" t="s">
        <v>1227</v>
      </c>
      <c r="C221" s="135">
        <v>1</v>
      </c>
      <c r="D221" s="132"/>
    </row>
    <row r="222" spans="1:4" ht="31" x14ac:dyDescent="0.35">
      <c r="A222" s="134" t="s">
        <v>1228</v>
      </c>
      <c r="B222" s="135" t="s">
        <v>1229</v>
      </c>
      <c r="C222" s="135">
        <v>4</v>
      </c>
      <c r="D222" s="132"/>
    </row>
    <row r="223" spans="1:4" ht="15.5" x14ac:dyDescent="0.35">
      <c r="A223" s="134" t="s">
        <v>1230</v>
      </c>
      <c r="B223" s="135" t="s">
        <v>1231</v>
      </c>
      <c r="C223" s="135">
        <v>7</v>
      </c>
      <c r="D223" s="132"/>
    </row>
    <row r="224" spans="1:4" ht="15.5" x14ac:dyDescent="0.35">
      <c r="A224" s="134" t="s">
        <v>1232</v>
      </c>
      <c r="B224" s="135" t="s">
        <v>1233</v>
      </c>
      <c r="C224" s="135">
        <v>5</v>
      </c>
      <c r="D224" s="132"/>
    </row>
    <row r="225" spans="1:4" ht="15.5" x14ac:dyDescent="0.35">
      <c r="A225" s="134" t="s">
        <v>1234</v>
      </c>
      <c r="B225" s="135" t="s">
        <v>1235</v>
      </c>
      <c r="C225" s="135">
        <v>6</v>
      </c>
      <c r="D225" s="132"/>
    </row>
    <row r="226" spans="1:4" ht="15.5" x14ac:dyDescent="0.35">
      <c r="A226" s="134" t="s">
        <v>1236</v>
      </c>
      <c r="B226" s="135" t="s">
        <v>1237</v>
      </c>
      <c r="C226" s="135">
        <v>5</v>
      </c>
      <c r="D226" s="132"/>
    </row>
    <row r="227" spans="1:4" ht="15.5" x14ac:dyDescent="0.35">
      <c r="A227" s="134" t="s">
        <v>1238</v>
      </c>
      <c r="B227" s="135" t="s">
        <v>1239</v>
      </c>
      <c r="C227" s="135">
        <v>2</v>
      </c>
      <c r="D227" s="132"/>
    </row>
    <row r="228" spans="1:4" ht="15.5" x14ac:dyDescent="0.35">
      <c r="A228" s="134" t="s">
        <v>1240</v>
      </c>
      <c r="B228" s="135" t="s">
        <v>1241</v>
      </c>
      <c r="C228" s="135">
        <v>3</v>
      </c>
      <c r="D228" s="132"/>
    </row>
    <row r="229" spans="1:4" ht="15.5" x14ac:dyDescent="0.35">
      <c r="A229" s="134" t="s">
        <v>1242</v>
      </c>
      <c r="B229" s="135" t="s">
        <v>1243</v>
      </c>
      <c r="C229" s="135">
        <v>1</v>
      </c>
      <c r="D229" s="132"/>
    </row>
    <row r="230" spans="1:4" ht="15.5" x14ac:dyDescent="0.35">
      <c r="A230" s="134" t="s">
        <v>1244</v>
      </c>
      <c r="B230" s="135" t="s">
        <v>1245</v>
      </c>
      <c r="C230" s="135">
        <v>7</v>
      </c>
      <c r="D230" s="132"/>
    </row>
    <row r="231" spans="1:4" ht="15.5" x14ac:dyDescent="0.35">
      <c r="A231" s="134" t="s">
        <v>1246</v>
      </c>
      <c r="B231" s="135" t="s">
        <v>1247</v>
      </c>
      <c r="C231" s="135">
        <v>2</v>
      </c>
      <c r="D231" s="132"/>
    </row>
    <row r="232" spans="1:4" ht="15.5" x14ac:dyDescent="0.35">
      <c r="A232" s="134" t="s">
        <v>1248</v>
      </c>
      <c r="B232" s="135" t="s">
        <v>1249</v>
      </c>
      <c r="C232" s="135">
        <v>5</v>
      </c>
      <c r="D232" s="132"/>
    </row>
    <row r="233" spans="1:4" ht="15.5" x14ac:dyDescent="0.35">
      <c r="A233" s="134" t="s">
        <v>1250</v>
      </c>
      <c r="B233" s="135" t="s">
        <v>451</v>
      </c>
      <c r="C233" s="135">
        <v>2</v>
      </c>
      <c r="D233" s="132"/>
    </row>
    <row r="234" spans="1:4" ht="15.5" x14ac:dyDescent="0.35">
      <c r="A234" s="134" t="s">
        <v>1251</v>
      </c>
      <c r="B234" s="135" t="s">
        <v>1252</v>
      </c>
      <c r="C234" s="135">
        <v>6</v>
      </c>
      <c r="D234" s="132"/>
    </row>
    <row r="235" spans="1:4" ht="15.5" x14ac:dyDescent="0.35">
      <c r="A235" s="134" t="s">
        <v>1253</v>
      </c>
      <c r="B235" s="135" t="s">
        <v>1254</v>
      </c>
      <c r="C235" s="135">
        <v>4</v>
      </c>
      <c r="D235" s="132"/>
    </row>
    <row r="236" spans="1:4" ht="15.5" x14ac:dyDescent="0.35">
      <c r="A236" s="134" t="s">
        <v>1255</v>
      </c>
      <c r="B236" s="135" t="s">
        <v>1256</v>
      </c>
      <c r="C236" s="135">
        <v>6</v>
      </c>
      <c r="D236" s="132"/>
    </row>
    <row r="237" spans="1:4" ht="15.5" x14ac:dyDescent="0.35">
      <c r="A237" s="134" t="s">
        <v>1257</v>
      </c>
      <c r="B237" s="135" t="s">
        <v>1258</v>
      </c>
      <c r="C237" s="135">
        <v>4</v>
      </c>
      <c r="D237" s="132"/>
    </row>
    <row r="238" spans="1:4" ht="15.5" x14ac:dyDescent="0.35">
      <c r="A238" s="134" t="s">
        <v>1259</v>
      </c>
      <c r="B238" s="135" t="s">
        <v>1260</v>
      </c>
      <c r="C238" s="135">
        <v>6</v>
      </c>
      <c r="D238" s="132"/>
    </row>
    <row r="239" spans="1:4" ht="15.5" x14ac:dyDescent="0.35">
      <c r="A239" s="134" t="s">
        <v>1261</v>
      </c>
      <c r="B239" s="135" t="s">
        <v>1262</v>
      </c>
      <c r="C239" s="135">
        <v>4</v>
      </c>
      <c r="D239" s="132"/>
    </row>
    <row r="240" spans="1:4" ht="15.5" x14ac:dyDescent="0.35">
      <c r="A240" s="134" t="s">
        <v>1263</v>
      </c>
      <c r="B240" s="135" t="s">
        <v>1264</v>
      </c>
      <c r="C240" s="135">
        <v>7</v>
      </c>
      <c r="D240" s="132"/>
    </row>
    <row r="241" spans="1:4" ht="15.5" x14ac:dyDescent="0.35">
      <c r="A241" s="134" t="s">
        <v>1265</v>
      </c>
      <c r="B241" s="135" t="s">
        <v>1266</v>
      </c>
      <c r="C241" s="135">
        <v>8</v>
      </c>
      <c r="D241" s="132"/>
    </row>
    <row r="242" spans="1:4" ht="15.5" x14ac:dyDescent="0.35">
      <c r="A242" s="134" t="s">
        <v>1267</v>
      </c>
      <c r="B242" s="135" t="s">
        <v>1268</v>
      </c>
      <c r="C242" s="135">
        <v>6</v>
      </c>
      <c r="D242" s="132"/>
    </row>
    <row r="243" spans="1:4" ht="15.5" x14ac:dyDescent="0.35">
      <c r="A243" s="134" t="s">
        <v>1269</v>
      </c>
      <c r="B243" s="135" t="s">
        <v>1270</v>
      </c>
      <c r="C243" s="135">
        <v>5</v>
      </c>
      <c r="D243" s="132"/>
    </row>
    <row r="244" spans="1:4" ht="15.5" x14ac:dyDescent="0.35">
      <c r="A244" s="134" t="s">
        <v>1271</v>
      </c>
      <c r="B244" s="135" t="s">
        <v>1272</v>
      </c>
      <c r="C244" s="135">
        <v>6</v>
      </c>
      <c r="D244" s="132"/>
    </row>
    <row r="245" spans="1:4" ht="31" x14ac:dyDescent="0.35">
      <c r="A245" s="134" t="s">
        <v>1273</v>
      </c>
      <c r="B245" s="135" t="s">
        <v>1274</v>
      </c>
      <c r="C245" s="135">
        <v>1</v>
      </c>
      <c r="D245" s="132"/>
    </row>
    <row r="246" spans="1:4" ht="15.5" x14ac:dyDescent="0.35">
      <c r="A246" s="134" t="s">
        <v>1275</v>
      </c>
      <c r="B246" s="135" t="s">
        <v>1276</v>
      </c>
      <c r="C246" s="135">
        <v>4</v>
      </c>
      <c r="D246" s="132"/>
    </row>
    <row r="247" spans="1:4" ht="15.5" x14ac:dyDescent="0.35">
      <c r="A247" s="134" t="s">
        <v>1277</v>
      </c>
      <c r="B247" s="135" t="s">
        <v>1278</v>
      </c>
      <c r="C247" s="135">
        <v>5</v>
      </c>
      <c r="D247" s="132"/>
    </row>
    <row r="248" spans="1:4" ht="15.5" x14ac:dyDescent="0.35">
      <c r="A248" s="134" t="s">
        <v>1279</v>
      </c>
      <c r="B248" s="135" t="s">
        <v>451</v>
      </c>
      <c r="C248" s="135">
        <v>2</v>
      </c>
      <c r="D248" s="132"/>
    </row>
    <row r="249" spans="1:4" ht="15.5" x14ac:dyDescent="0.35">
      <c r="A249" s="134" t="s">
        <v>1280</v>
      </c>
      <c r="B249" s="135" t="s">
        <v>1281</v>
      </c>
      <c r="C249" s="135">
        <v>8</v>
      </c>
      <c r="D249" s="132"/>
    </row>
    <row r="250" spans="1:4" ht="15.5" x14ac:dyDescent="0.35">
      <c r="A250" s="134" t="s">
        <v>1282</v>
      </c>
      <c r="B250" s="135" t="s">
        <v>1283</v>
      </c>
      <c r="C250" s="135">
        <v>8</v>
      </c>
      <c r="D250" s="132"/>
    </row>
    <row r="251" spans="1:4" ht="31" x14ac:dyDescent="0.35">
      <c r="A251" s="134" t="s">
        <v>1284</v>
      </c>
      <c r="B251" s="135" t="s">
        <v>1285</v>
      </c>
      <c r="C251" s="135">
        <v>7</v>
      </c>
      <c r="D251" s="132"/>
    </row>
    <row r="252" spans="1:4" ht="15.5" x14ac:dyDescent="0.35">
      <c r="A252" s="134" t="s">
        <v>1286</v>
      </c>
      <c r="B252" s="135" t="s">
        <v>1287</v>
      </c>
      <c r="C252" s="135">
        <v>5</v>
      </c>
      <c r="D252" s="132"/>
    </row>
    <row r="253" spans="1:4" ht="15.5" x14ac:dyDescent="0.35">
      <c r="A253" s="134" t="s">
        <v>1288</v>
      </c>
      <c r="B253" s="135" t="s">
        <v>1289</v>
      </c>
      <c r="C253" s="135">
        <v>7</v>
      </c>
      <c r="D253" s="132"/>
    </row>
    <row r="254" spans="1:4" ht="31" x14ac:dyDescent="0.35">
      <c r="A254" s="134" t="s">
        <v>1290</v>
      </c>
      <c r="B254" s="135" t="s">
        <v>1291</v>
      </c>
      <c r="C254" s="135">
        <v>4</v>
      </c>
      <c r="D254" s="132"/>
    </row>
    <row r="255" spans="1:4" ht="15.5" x14ac:dyDescent="0.35">
      <c r="A255" s="134" t="s">
        <v>1292</v>
      </c>
      <c r="B255" s="135" t="s">
        <v>1293</v>
      </c>
      <c r="C255" s="135">
        <v>4</v>
      </c>
      <c r="D255" s="132"/>
    </row>
    <row r="256" spans="1:4" ht="15.5" x14ac:dyDescent="0.35">
      <c r="A256" s="134" t="s">
        <v>1294</v>
      </c>
      <c r="B256" s="135" t="s">
        <v>1295</v>
      </c>
      <c r="C256" s="135">
        <v>5</v>
      </c>
      <c r="D256" s="132"/>
    </row>
    <row r="257" spans="1:4" ht="15.5" x14ac:dyDescent="0.35">
      <c r="A257" s="134" t="s">
        <v>1296</v>
      </c>
      <c r="B257" s="135" t="s">
        <v>1297</v>
      </c>
      <c r="C257" s="135">
        <v>8</v>
      </c>
      <c r="D257" s="132"/>
    </row>
    <row r="258" spans="1:4" ht="15.5" x14ac:dyDescent="0.35">
      <c r="A258" s="134" t="s">
        <v>1298</v>
      </c>
      <c r="B258" s="135" t="s">
        <v>1299</v>
      </c>
      <c r="C258" s="135">
        <v>4</v>
      </c>
      <c r="D258" s="132"/>
    </row>
    <row r="259" spans="1:4" ht="15.5" x14ac:dyDescent="0.35">
      <c r="A259" s="134" t="s">
        <v>1300</v>
      </c>
      <c r="B259" s="135" t="s">
        <v>451</v>
      </c>
      <c r="C259" s="135">
        <v>3</v>
      </c>
      <c r="D259" s="132"/>
    </row>
    <row r="260" spans="1:4" ht="15.5" x14ac:dyDescent="0.35">
      <c r="A260" s="134" t="s">
        <v>1301</v>
      </c>
      <c r="B260" s="135" t="s">
        <v>1302</v>
      </c>
      <c r="C260" s="135">
        <v>5</v>
      </c>
      <c r="D260" s="132"/>
    </row>
    <row r="261" spans="1:4" ht="15.5" x14ac:dyDescent="0.35">
      <c r="A261" s="134" t="s">
        <v>1303</v>
      </c>
      <c r="B261" s="135" t="s">
        <v>1304</v>
      </c>
      <c r="C261" s="135">
        <v>8</v>
      </c>
      <c r="D261" s="132"/>
    </row>
    <row r="262" spans="1:4" ht="15.5" x14ac:dyDescent="0.35">
      <c r="A262" s="134" t="s">
        <v>1305</v>
      </c>
      <c r="B262" s="135" t="s">
        <v>1306</v>
      </c>
      <c r="C262" s="135">
        <v>5</v>
      </c>
      <c r="D262" s="132"/>
    </row>
    <row r="263" spans="1:4" ht="15.5" x14ac:dyDescent="0.35">
      <c r="A263" s="134" t="s">
        <v>1307</v>
      </c>
      <c r="B263" s="135" t="s">
        <v>1308</v>
      </c>
      <c r="C263" s="135">
        <v>4</v>
      </c>
      <c r="D263" s="132"/>
    </row>
    <row r="264" spans="1:4" ht="15.5" x14ac:dyDescent="0.35">
      <c r="A264" s="134" t="s">
        <v>1309</v>
      </c>
      <c r="B264" s="135" t="s">
        <v>1310</v>
      </c>
      <c r="C264" s="135">
        <v>4</v>
      </c>
      <c r="D264" s="132"/>
    </row>
    <row r="265" spans="1:4" ht="15.5" x14ac:dyDescent="0.35">
      <c r="A265" s="134" t="s">
        <v>1311</v>
      </c>
      <c r="B265" s="135" t="s">
        <v>1312</v>
      </c>
      <c r="C265" s="135">
        <v>5</v>
      </c>
      <c r="D265" s="132"/>
    </row>
    <row r="266" spans="1:4" ht="15.5" x14ac:dyDescent="0.35">
      <c r="A266" s="134" t="s">
        <v>1313</v>
      </c>
      <c r="B266" s="135" t="s">
        <v>1314</v>
      </c>
      <c r="C266" s="135">
        <v>6</v>
      </c>
      <c r="D266" s="132"/>
    </row>
    <row r="267" spans="1:4" ht="15.5" x14ac:dyDescent="0.35">
      <c r="A267" s="134" t="s">
        <v>1315</v>
      </c>
      <c r="B267" s="135" t="s">
        <v>1316</v>
      </c>
      <c r="C267" s="135">
        <v>5</v>
      </c>
      <c r="D267" s="132"/>
    </row>
    <row r="268" spans="1:4" ht="15.5" x14ac:dyDescent="0.35">
      <c r="A268" s="134" t="s">
        <v>1317</v>
      </c>
      <c r="B268" s="135" t="s">
        <v>1318</v>
      </c>
      <c r="C268" s="135">
        <v>6</v>
      </c>
      <c r="D268" s="132"/>
    </row>
    <row r="269" spans="1:4" ht="31" x14ac:dyDescent="0.35">
      <c r="A269" s="134" t="s">
        <v>1319</v>
      </c>
      <c r="B269" s="135" t="s">
        <v>1320</v>
      </c>
      <c r="C269" s="135">
        <v>8</v>
      </c>
      <c r="D269" s="132"/>
    </row>
    <row r="270" spans="1:4" ht="31" x14ac:dyDescent="0.35">
      <c r="A270" s="134" t="s">
        <v>1321</v>
      </c>
      <c r="B270" s="135" t="s">
        <v>1322</v>
      </c>
      <c r="C270" s="135">
        <v>7</v>
      </c>
      <c r="D270" s="132"/>
    </row>
    <row r="271" spans="1:4" ht="15.5" x14ac:dyDescent="0.35">
      <c r="A271" s="134" t="s">
        <v>1323</v>
      </c>
      <c r="B271" s="135" t="s">
        <v>1324</v>
      </c>
      <c r="C271" s="135">
        <v>6</v>
      </c>
      <c r="D271" s="132"/>
    </row>
    <row r="272" spans="1:4" ht="15.5" x14ac:dyDescent="0.35">
      <c r="A272" s="134" t="s">
        <v>1325</v>
      </c>
      <c r="B272" s="135" t="s">
        <v>1326</v>
      </c>
      <c r="C272" s="135">
        <v>8</v>
      </c>
      <c r="D272" s="132"/>
    </row>
    <row r="273" spans="1:4" ht="31" x14ac:dyDescent="0.35">
      <c r="A273" s="134" t="s">
        <v>1327</v>
      </c>
      <c r="B273" s="135" t="s">
        <v>1328</v>
      </c>
      <c r="C273" s="135">
        <v>4</v>
      </c>
      <c r="D273" s="132"/>
    </row>
    <row r="274" spans="1:4" ht="15.5" x14ac:dyDescent="0.35">
      <c r="A274" s="134" t="s">
        <v>1329</v>
      </c>
      <c r="B274" s="135" t="s">
        <v>1330</v>
      </c>
      <c r="C274" s="135">
        <v>8</v>
      </c>
      <c r="D274" s="132"/>
    </row>
    <row r="275" spans="1:4" ht="15.5" x14ac:dyDescent="0.35">
      <c r="A275" s="134" t="s">
        <v>1331</v>
      </c>
      <c r="B275" s="135" t="s">
        <v>1332</v>
      </c>
      <c r="C275" s="135">
        <v>6</v>
      </c>
      <c r="D275" s="132"/>
    </row>
    <row r="276" spans="1:4" ht="15.5" x14ac:dyDescent="0.35">
      <c r="A276" s="134" t="s">
        <v>1333</v>
      </c>
      <c r="B276" s="135" t="s">
        <v>1334</v>
      </c>
      <c r="C276" s="135">
        <v>6</v>
      </c>
      <c r="D276" s="132"/>
    </row>
    <row r="277" spans="1:4" ht="15.5" x14ac:dyDescent="0.35">
      <c r="A277" s="134" t="s">
        <v>1335</v>
      </c>
      <c r="B277" s="135" t="s">
        <v>1336</v>
      </c>
      <c r="C277" s="135">
        <v>6</v>
      </c>
      <c r="D277" s="132"/>
    </row>
    <row r="278" spans="1:4" ht="15.5" x14ac:dyDescent="0.35">
      <c r="A278" s="134" t="s">
        <v>1337</v>
      </c>
      <c r="B278" s="135" t="s">
        <v>1338</v>
      </c>
      <c r="C278" s="135">
        <v>4</v>
      </c>
      <c r="D278" s="132"/>
    </row>
    <row r="279" spans="1:4" ht="15.5" x14ac:dyDescent="0.35">
      <c r="A279" s="134" t="s">
        <v>1339</v>
      </c>
      <c r="B279" s="135" t="s">
        <v>451</v>
      </c>
      <c r="C279" s="135">
        <v>2</v>
      </c>
      <c r="D279" s="132"/>
    </row>
    <row r="280" spans="1:4" ht="15.5" x14ac:dyDescent="0.35">
      <c r="A280" s="134" t="s">
        <v>1340</v>
      </c>
      <c r="B280" s="135" t="s">
        <v>1341</v>
      </c>
      <c r="C280" s="135">
        <v>2</v>
      </c>
      <c r="D280" s="132"/>
    </row>
    <row r="281" spans="1:4" ht="15.5" x14ac:dyDescent="0.35">
      <c r="A281" s="134" t="s">
        <v>1342</v>
      </c>
      <c r="B281" s="135" t="s">
        <v>1343</v>
      </c>
      <c r="C281" s="135">
        <v>5</v>
      </c>
      <c r="D281" s="132"/>
    </row>
    <row r="282" spans="1:4" ht="15.5" x14ac:dyDescent="0.35">
      <c r="A282" s="134" t="s">
        <v>1344</v>
      </c>
      <c r="B282" s="135" t="s">
        <v>1345</v>
      </c>
      <c r="C282" s="135">
        <v>5</v>
      </c>
      <c r="D282" s="132"/>
    </row>
    <row r="283" spans="1:4" ht="15.5" x14ac:dyDescent="0.35">
      <c r="A283" s="134" t="s">
        <v>1346</v>
      </c>
      <c r="B283" s="135" t="s">
        <v>1347</v>
      </c>
      <c r="C283" s="135">
        <v>4</v>
      </c>
      <c r="D283" s="132"/>
    </row>
    <row r="284" spans="1:4" ht="31" x14ac:dyDescent="0.35">
      <c r="A284" s="134" t="s">
        <v>1348</v>
      </c>
      <c r="B284" s="135" t="s">
        <v>1349</v>
      </c>
      <c r="C284" s="135">
        <v>4</v>
      </c>
      <c r="D284" s="132"/>
    </row>
    <row r="285" spans="1:4" ht="15.5" x14ac:dyDescent="0.35">
      <c r="A285" s="134" t="s">
        <v>1350</v>
      </c>
      <c r="B285" s="135" t="s">
        <v>1351</v>
      </c>
      <c r="C285" s="135">
        <v>8</v>
      </c>
      <c r="D285" s="132"/>
    </row>
    <row r="286" spans="1:4" ht="31" x14ac:dyDescent="0.35">
      <c r="A286" s="134" t="s">
        <v>1352</v>
      </c>
      <c r="B286" s="135" t="s">
        <v>1353</v>
      </c>
      <c r="C286" s="135">
        <v>7</v>
      </c>
      <c r="D286" s="132"/>
    </row>
    <row r="287" spans="1:4" ht="31" x14ac:dyDescent="0.35">
      <c r="A287" s="134" t="s">
        <v>1354</v>
      </c>
      <c r="B287" s="135" t="s">
        <v>1355</v>
      </c>
      <c r="C287" s="135">
        <v>6</v>
      </c>
      <c r="D287" s="132"/>
    </row>
    <row r="288" spans="1:4" ht="31" x14ac:dyDescent="0.35">
      <c r="A288" s="134" t="s">
        <v>1356</v>
      </c>
      <c r="B288" s="135" t="s">
        <v>1357</v>
      </c>
      <c r="C288" s="135">
        <v>8</v>
      </c>
      <c r="D288" s="132"/>
    </row>
    <row r="289" spans="1:4" ht="31" x14ac:dyDescent="0.35">
      <c r="A289" s="134" t="s">
        <v>1358</v>
      </c>
      <c r="B289" s="135" t="s">
        <v>1359</v>
      </c>
      <c r="C289" s="135">
        <v>7</v>
      </c>
      <c r="D289" s="132"/>
    </row>
    <row r="290" spans="1:4" ht="15.5" x14ac:dyDescent="0.35">
      <c r="A290" s="134" t="s">
        <v>1360</v>
      </c>
      <c r="B290" s="135" t="s">
        <v>1361</v>
      </c>
      <c r="C290" s="135">
        <v>6</v>
      </c>
      <c r="D290" s="132"/>
    </row>
    <row r="291" spans="1:4" ht="31" x14ac:dyDescent="0.35">
      <c r="A291" s="134" t="s">
        <v>1362</v>
      </c>
      <c r="B291" s="135" t="s">
        <v>1363</v>
      </c>
      <c r="C291" s="135">
        <v>4</v>
      </c>
      <c r="D291" s="132"/>
    </row>
    <row r="292" spans="1:4" ht="15.5" x14ac:dyDescent="0.35">
      <c r="A292" s="134" t="s">
        <v>1364</v>
      </c>
      <c r="B292" s="135" t="s">
        <v>1365</v>
      </c>
      <c r="C292" s="135">
        <v>4</v>
      </c>
      <c r="D292" s="132"/>
    </row>
    <row r="293" spans="1:4" ht="15.5" x14ac:dyDescent="0.35">
      <c r="A293" s="134" t="s">
        <v>1366</v>
      </c>
      <c r="B293" s="135" t="s">
        <v>1367</v>
      </c>
      <c r="C293" s="135">
        <v>5</v>
      </c>
      <c r="D293" s="132"/>
    </row>
    <row r="294" spans="1:4" ht="15.5" x14ac:dyDescent="0.35">
      <c r="A294" s="134" t="s">
        <v>1368</v>
      </c>
      <c r="B294" s="135" t="s">
        <v>1369</v>
      </c>
      <c r="C294" s="135">
        <v>1</v>
      </c>
      <c r="D294" s="132"/>
    </row>
    <row r="295" spans="1:4" ht="15.5" x14ac:dyDescent="0.35">
      <c r="A295" s="134" t="s">
        <v>1370</v>
      </c>
      <c r="B295" s="135" t="s">
        <v>1371</v>
      </c>
      <c r="C295" s="135">
        <v>4</v>
      </c>
      <c r="D295" s="132"/>
    </row>
    <row r="296" spans="1:4" ht="15.5" x14ac:dyDescent="0.35">
      <c r="A296" s="134" t="s">
        <v>1372</v>
      </c>
      <c r="B296" s="135" t="s">
        <v>1373</v>
      </c>
      <c r="C296" s="135">
        <v>7</v>
      </c>
      <c r="D296" s="132"/>
    </row>
    <row r="297" spans="1:4" ht="15.5" x14ac:dyDescent="0.35">
      <c r="A297" s="134" t="s">
        <v>1374</v>
      </c>
      <c r="B297" s="135" t="s">
        <v>1375</v>
      </c>
      <c r="C297" s="135">
        <v>6</v>
      </c>
      <c r="D297" s="132"/>
    </row>
    <row r="298" spans="1:4" ht="15.5" x14ac:dyDescent="0.35">
      <c r="A298" s="134" t="s">
        <v>1376</v>
      </c>
      <c r="B298" s="135" t="s">
        <v>1377</v>
      </c>
      <c r="C298" s="135">
        <v>5</v>
      </c>
      <c r="D298" s="132"/>
    </row>
    <row r="299" spans="1:4" ht="15.5" x14ac:dyDescent="0.35">
      <c r="A299" s="134" t="s">
        <v>1378</v>
      </c>
      <c r="B299" s="135" t="s">
        <v>1379</v>
      </c>
      <c r="C299" s="135">
        <v>5</v>
      </c>
      <c r="D299" s="132"/>
    </row>
    <row r="300" spans="1:4" ht="15.5" x14ac:dyDescent="0.35">
      <c r="A300" s="134" t="s">
        <v>1380</v>
      </c>
      <c r="B300" s="135" t="s">
        <v>1381</v>
      </c>
      <c r="C300" s="135">
        <v>3</v>
      </c>
      <c r="D300" s="132"/>
    </row>
    <row r="301" spans="1:4" ht="15.5" x14ac:dyDescent="0.35">
      <c r="A301" s="134" t="s">
        <v>1382</v>
      </c>
      <c r="B301" s="135" t="s">
        <v>1383</v>
      </c>
      <c r="C301" s="135">
        <v>6</v>
      </c>
      <c r="D301" s="132"/>
    </row>
    <row r="302" spans="1:4" ht="15.5" x14ac:dyDescent="0.35">
      <c r="A302" s="134" t="s">
        <v>1384</v>
      </c>
      <c r="B302" s="135" t="s">
        <v>1385</v>
      </c>
      <c r="C302" s="135">
        <v>5</v>
      </c>
      <c r="D302" s="132"/>
    </row>
    <row r="303" spans="1:4" ht="15.5" x14ac:dyDescent="0.35">
      <c r="A303" s="134" t="s">
        <v>1386</v>
      </c>
      <c r="B303" s="135" t="s">
        <v>1387</v>
      </c>
      <c r="C303" s="135">
        <v>5</v>
      </c>
      <c r="D303" s="132"/>
    </row>
    <row r="304" spans="1:4" ht="15.5" x14ac:dyDescent="0.35">
      <c r="A304" s="134" t="s">
        <v>1388</v>
      </c>
      <c r="B304" s="135" t="s">
        <v>1389</v>
      </c>
      <c r="C304" s="135">
        <v>6</v>
      </c>
      <c r="D304" s="132"/>
    </row>
    <row r="305" spans="1:4" ht="15.5" x14ac:dyDescent="0.35">
      <c r="A305" s="134" t="s">
        <v>1390</v>
      </c>
      <c r="B305" s="135" t="s">
        <v>1391</v>
      </c>
      <c r="C305" s="135">
        <v>5</v>
      </c>
      <c r="D305" s="132"/>
    </row>
    <row r="306" spans="1:4" ht="15.5" x14ac:dyDescent="0.35">
      <c r="A306" s="134" t="s">
        <v>1392</v>
      </c>
      <c r="B306" s="135" t="s">
        <v>1393</v>
      </c>
      <c r="C306" s="135">
        <v>5</v>
      </c>
      <c r="D306" s="132"/>
    </row>
    <row r="307" spans="1:4" ht="15.5" x14ac:dyDescent="0.35">
      <c r="A307" s="134" t="s">
        <v>1394</v>
      </c>
      <c r="B307" s="135" t="s">
        <v>451</v>
      </c>
      <c r="C307" s="135">
        <v>2</v>
      </c>
      <c r="D307" s="132"/>
    </row>
    <row r="308" spans="1:4" ht="15.5" x14ac:dyDescent="0.35">
      <c r="A308" s="134" t="s">
        <v>1395</v>
      </c>
      <c r="B308" s="135" t="s">
        <v>1396</v>
      </c>
      <c r="C308" s="135">
        <v>1</v>
      </c>
      <c r="D308" s="132"/>
    </row>
    <row r="309" spans="1:4" ht="15.5" x14ac:dyDescent="0.35">
      <c r="A309" s="134" t="s">
        <v>1397</v>
      </c>
      <c r="B309" s="135" t="s">
        <v>1398</v>
      </c>
      <c r="C309" s="135">
        <v>4</v>
      </c>
      <c r="D309" s="132"/>
    </row>
    <row r="310" spans="1:4" ht="15.5" x14ac:dyDescent="0.35">
      <c r="A310" s="134" t="s">
        <v>1399</v>
      </c>
      <c r="B310" s="135" t="s">
        <v>1400</v>
      </c>
      <c r="C310" s="135">
        <v>5</v>
      </c>
      <c r="D310" s="132"/>
    </row>
    <row r="311" spans="1:4" ht="15.5" x14ac:dyDescent="0.35">
      <c r="A311" s="134" t="s">
        <v>1401</v>
      </c>
      <c r="B311" s="135" t="s">
        <v>1402</v>
      </c>
      <c r="C311" s="135">
        <v>3</v>
      </c>
      <c r="D311" s="132"/>
    </row>
    <row r="312" spans="1:4" ht="15.5" x14ac:dyDescent="0.35">
      <c r="A312" s="134" t="s">
        <v>1403</v>
      </c>
      <c r="B312" s="135" t="s">
        <v>1404</v>
      </c>
      <c r="C312" s="135">
        <v>6</v>
      </c>
      <c r="D312" s="132"/>
    </row>
    <row r="313" spans="1:4" ht="15.5" x14ac:dyDescent="0.35">
      <c r="A313" s="134" t="s">
        <v>1405</v>
      </c>
      <c r="B313" s="135" t="s">
        <v>1406</v>
      </c>
      <c r="C313" s="135">
        <v>4</v>
      </c>
      <c r="D313" s="132"/>
    </row>
    <row r="314" spans="1:4" ht="15.5" x14ac:dyDescent="0.35">
      <c r="A314" s="134" t="s">
        <v>1407</v>
      </c>
      <c r="B314" s="135" t="s">
        <v>1408</v>
      </c>
      <c r="C314" s="135">
        <v>5</v>
      </c>
      <c r="D314" s="132"/>
    </row>
    <row r="315" spans="1:4" ht="15.5" x14ac:dyDescent="0.35">
      <c r="A315" s="134" t="s">
        <v>1409</v>
      </c>
      <c r="B315" s="135" t="s">
        <v>1410</v>
      </c>
      <c r="C315" s="135">
        <v>4</v>
      </c>
      <c r="D315" s="132"/>
    </row>
    <row r="316" spans="1:4" ht="15.5" x14ac:dyDescent="0.35">
      <c r="A316" s="134" t="s">
        <v>1411</v>
      </c>
      <c r="B316" s="135" t="s">
        <v>1412</v>
      </c>
      <c r="C316" s="135">
        <v>6</v>
      </c>
      <c r="D316" s="132"/>
    </row>
    <row r="317" spans="1:4" ht="15.5" x14ac:dyDescent="0.35">
      <c r="A317" s="134" t="s">
        <v>1413</v>
      </c>
      <c r="B317" s="135" t="s">
        <v>1414</v>
      </c>
      <c r="C317" s="135">
        <v>6</v>
      </c>
      <c r="D317" s="132"/>
    </row>
    <row r="318" spans="1:4" ht="15.5" x14ac:dyDescent="0.35">
      <c r="A318" s="134" t="s">
        <v>1415</v>
      </c>
      <c r="B318" s="135" t="s">
        <v>1416</v>
      </c>
      <c r="C318" s="135">
        <v>4</v>
      </c>
      <c r="D318" s="132"/>
    </row>
    <row r="319" spans="1:4" ht="15.5" x14ac:dyDescent="0.35">
      <c r="A319" s="134" t="s">
        <v>1417</v>
      </c>
      <c r="B319" s="135" t="s">
        <v>1418</v>
      </c>
      <c r="C319" s="135">
        <v>6</v>
      </c>
      <c r="D319" s="132"/>
    </row>
    <row r="320" spans="1:4" ht="15.5" x14ac:dyDescent="0.35">
      <c r="A320" s="134" t="s">
        <v>1419</v>
      </c>
      <c r="B320" s="135" t="s">
        <v>1420</v>
      </c>
      <c r="C320" s="135">
        <v>3</v>
      </c>
      <c r="D320" s="132"/>
    </row>
    <row r="321" spans="1:4" ht="15.5" x14ac:dyDescent="0.35">
      <c r="A321" s="134" t="s">
        <v>1421</v>
      </c>
      <c r="B321" s="135" t="s">
        <v>1422</v>
      </c>
      <c r="C321" s="135">
        <v>5</v>
      </c>
      <c r="D321" s="132"/>
    </row>
    <row r="322" spans="1:4" ht="15.5" x14ac:dyDescent="0.35">
      <c r="A322" s="134" t="s">
        <v>1423</v>
      </c>
      <c r="B322" s="135" t="s">
        <v>1424</v>
      </c>
      <c r="C322" s="135">
        <v>4</v>
      </c>
      <c r="D322" s="132"/>
    </row>
    <row r="323" spans="1:4" ht="15.5" x14ac:dyDescent="0.35">
      <c r="A323" s="134" t="s">
        <v>1425</v>
      </c>
      <c r="B323" s="135" t="s">
        <v>1426</v>
      </c>
      <c r="C323" s="135">
        <v>3</v>
      </c>
      <c r="D323" s="132"/>
    </row>
    <row r="324" spans="1:4" ht="15.5" x14ac:dyDescent="0.35">
      <c r="A324" s="134" t="s">
        <v>1427</v>
      </c>
      <c r="B324" s="135" t="s">
        <v>1428</v>
      </c>
      <c r="C324" s="135">
        <v>4</v>
      </c>
      <c r="D324" s="132"/>
    </row>
    <row r="325" spans="1:4" ht="15.5" x14ac:dyDescent="0.35">
      <c r="A325" s="134" t="s">
        <v>1429</v>
      </c>
      <c r="B325" s="135" t="s">
        <v>1430</v>
      </c>
      <c r="C325" s="135">
        <v>5</v>
      </c>
      <c r="D325" s="132"/>
    </row>
    <row r="326" spans="1:4" ht="15.5" x14ac:dyDescent="0.35">
      <c r="A326" s="134" t="s">
        <v>1431</v>
      </c>
      <c r="B326" s="135" t="s">
        <v>1432</v>
      </c>
      <c r="C326" s="135">
        <v>4</v>
      </c>
      <c r="D326" s="132"/>
    </row>
    <row r="327" spans="1:4" ht="15.5" x14ac:dyDescent="0.35">
      <c r="A327" s="134" t="s">
        <v>1433</v>
      </c>
      <c r="B327" s="135" t="s">
        <v>1434</v>
      </c>
      <c r="C327" s="135">
        <v>5</v>
      </c>
      <c r="D327" s="132"/>
    </row>
    <row r="328" spans="1:4" ht="15.5" x14ac:dyDescent="0.35">
      <c r="A328" s="134" t="s">
        <v>1435</v>
      </c>
      <c r="B328" s="135" t="s">
        <v>1436</v>
      </c>
      <c r="C328" s="135">
        <v>4</v>
      </c>
      <c r="D328" s="132"/>
    </row>
    <row r="329" spans="1:4" ht="15.5" x14ac:dyDescent="0.35">
      <c r="A329" s="134" t="s">
        <v>218</v>
      </c>
      <c r="B329" s="135" t="s">
        <v>1437</v>
      </c>
      <c r="C329" s="135">
        <v>4</v>
      </c>
      <c r="D329" s="132"/>
    </row>
    <row r="330" spans="1:4" ht="15.5" x14ac:dyDescent="0.35">
      <c r="A330" s="134" t="s">
        <v>1438</v>
      </c>
      <c r="B330" s="135" t="s">
        <v>1439</v>
      </c>
      <c r="C330" s="135">
        <v>5</v>
      </c>
      <c r="D330" s="132"/>
    </row>
    <row r="331" spans="1:4" ht="31" x14ac:dyDescent="0.35">
      <c r="A331" s="134" t="s">
        <v>1440</v>
      </c>
      <c r="B331" s="135" t="s">
        <v>1441</v>
      </c>
      <c r="C331" s="135">
        <v>6</v>
      </c>
      <c r="D331" s="132"/>
    </row>
    <row r="332" spans="1:4" ht="15.5" x14ac:dyDescent="0.35">
      <c r="A332" s="134" t="s">
        <v>1442</v>
      </c>
      <c r="B332" s="135" t="s">
        <v>1443</v>
      </c>
      <c r="C332" s="135">
        <v>5</v>
      </c>
      <c r="D332" s="132"/>
    </row>
    <row r="333" spans="1:4" ht="15.5" x14ac:dyDescent="0.35">
      <c r="A333" s="134" t="s">
        <v>1444</v>
      </c>
      <c r="B333" s="135" t="s">
        <v>1445</v>
      </c>
      <c r="C333" s="135">
        <v>5</v>
      </c>
      <c r="D333" s="132"/>
    </row>
    <row r="334" spans="1:4" ht="15.5" x14ac:dyDescent="0.35">
      <c r="A334" s="134" t="s">
        <v>1446</v>
      </c>
      <c r="B334" s="135" t="s">
        <v>1447</v>
      </c>
      <c r="C334" s="135">
        <v>6</v>
      </c>
      <c r="D334" s="132"/>
    </row>
    <row r="335" spans="1:4" ht="15.5" x14ac:dyDescent="0.35">
      <c r="A335" s="134" t="s">
        <v>1448</v>
      </c>
      <c r="B335" s="135" t="s">
        <v>1449</v>
      </c>
      <c r="C335" s="135">
        <v>5</v>
      </c>
      <c r="D335" s="132"/>
    </row>
    <row r="336" spans="1:4" ht="15.5" x14ac:dyDescent="0.35">
      <c r="A336" s="134" t="s">
        <v>1450</v>
      </c>
      <c r="B336" s="135" t="s">
        <v>1451</v>
      </c>
      <c r="C336" s="135">
        <v>5</v>
      </c>
      <c r="D336" s="132"/>
    </row>
    <row r="337" spans="1:4" ht="15.5" x14ac:dyDescent="0.35">
      <c r="A337" s="134" t="s">
        <v>1452</v>
      </c>
      <c r="B337" s="135" t="s">
        <v>1453</v>
      </c>
      <c r="C337" s="135">
        <v>6</v>
      </c>
      <c r="D337" s="132"/>
    </row>
    <row r="338" spans="1:4" ht="15.5" x14ac:dyDescent="0.35">
      <c r="A338" s="134" t="s">
        <v>1454</v>
      </c>
      <c r="B338" s="135" t="s">
        <v>1455</v>
      </c>
      <c r="C338" s="135">
        <v>6</v>
      </c>
      <c r="D338" s="132"/>
    </row>
    <row r="339" spans="1:4" ht="15.5" x14ac:dyDescent="0.35">
      <c r="A339" s="134" t="s">
        <v>226</v>
      </c>
      <c r="B339" s="135" t="s">
        <v>1456</v>
      </c>
      <c r="C339" s="135">
        <v>6</v>
      </c>
      <c r="D339" s="132"/>
    </row>
    <row r="340" spans="1:4" ht="15.5" x14ac:dyDescent="0.35">
      <c r="A340" s="134" t="s">
        <v>1457</v>
      </c>
      <c r="B340" s="135" t="s">
        <v>1458</v>
      </c>
      <c r="C340" s="135">
        <v>6</v>
      </c>
      <c r="D340" s="132"/>
    </row>
    <row r="341" spans="1:4" ht="15.5" x14ac:dyDescent="0.35">
      <c r="A341" s="134" t="s">
        <v>1459</v>
      </c>
      <c r="B341" s="135" t="s">
        <v>1460</v>
      </c>
      <c r="C341" s="135">
        <v>6</v>
      </c>
      <c r="D341" s="132"/>
    </row>
    <row r="342" spans="1:4" ht="15.5" x14ac:dyDescent="0.35">
      <c r="A342" s="134" t="s">
        <v>1461</v>
      </c>
      <c r="B342" s="135" t="s">
        <v>1462</v>
      </c>
      <c r="C342" s="135">
        <v>5</v>
      </c>
      <c r="D342" s="132"/>
    </row>
    <row r="343" spans="1:4" ht="15.5" x14ac:dyDescent="0.35">
      <c r="A343" s="134" t="s">
        <v>1463</v>
      </c>
      <c r="B343" s="135" t="s">
        <v>1464</v>
      </c>
      <c r="C343" s="135">
        <v>6</v>
      </c>
      <c r="D343" s="132"/>
    </row>
    <row r="344" spans="1:4" ht="15.5" x14ac:dyDescent="0.35">
      <c r="A344" s="134" t="s">
        <v>1465</v>
      </c>
      <c r="B344" s="135" t="s">
        <v>1466</v>
      </c>
      <c r="C344" s="135">
        <v>5</v>
      </c>
      <c r="D344" s="132"/>
    </row>
    <row r="345" spans="1:4" ht="15.5" x14ac:dyDescent="0.35">
      <c r="A345" s="134" t="s">
        <v>1467</v>
      </c>
      <c r="B345" s="135" t="s">
        <v>1468</v>
      </c>
      <c r="C345" s="135">
        <v>6</v>
      </c>
      <c r="D345" s="132"/>
    </row>
    <row r="346" spans="1:4" ht="15.5" x14ac:dyDescent="0.35">
      <c r="A346" s="134" t="s">
        <v>1469</v>
      </c>
      <c r="B346" s="135" t="s">
        <v>1470</v>
      </c>
      <c r="C346" s="135">
        <v>6</v>
      </c>
      <c r="D346" s="132"/>
    </row>
    <row r="347" spans="1:4" ht="15.5" x14ac:dyDescent="0.35">
      <c r="A347" s="134" t="s">
        <v>1471</v>
      </c>
      <c r="B347" s="135" t="s">
        <v>1472</v>
      </c>
      <c r="C347" s="135">
        <v>4</v>
      </c>
      <c r="D347" s="132"/>
    </row>
    <row r="348" spans="1:4" ht="15.5" x14ac:dyDescent="0.35">
      <c r="A348" s="134" t="s">
        <v>1473</v>
      </c>
      <c r="B348" s="135" t="s">
        <v>1474</v>
      </c>
      <c r="C348" s="135">
        <v>5</v>
      </c>
      <c r="D348" s="132"/>
    </row>
    <row r="349" spans="1:4" ht="15.5" x14ac:dyDescent="0.35">
      <c r="A349" s="134" t="s">
        <v>1475</v>
      </c>
      <c r="B349" s="135" t="s">
        <v>1476</v>
      </c>
      <c r="C349" s="135">
        <v>4</v>
      </c>
      <c r="D349" s="132"/>
    </row>
    <row r="350" spans="1:4" ht="15.5" x14ac:dyDescent="0.35">
      <c r="A350" s="134" t="s">
        <v>1477</v>
      </c>
      <c r="B350" s="135" t="s">
        <v>1478</v>
      </c>
      <c r="C350" s="135">
        <v>3</v>
      </c>
      <c r="D350" s="132"/>
    </row>
    <row r="351" spans="1:4" ht="15.5" x14ac:dyDescent="0.35">
      <c r="A351" s="134" t="s">
        <v>1479</v>
      </c>
      <c r="B351" s="135" t="s">
        <v>1480</v>
      </c>
      <c r="C351" s="135">
        <v>2</v>
      </c>
      <c r="D351" s="132"/>
    </row>
    <row r="352" spans="1:4" ht="15.5" x14ac:dyDescent="0.35">
      <c r="A352" s="134" t="s">
        <v>1481</v>
      </c>
      <c r="B352" s="135" t="s">
        <v>1482</v>
      </c>
      <c r="C352" s="135">
        <v>3</v>
      </c>
      <c r="D352" s="132"/>
    </row>
    <row r="353" spans="1:4" ht="15.5" x14ac:dyDescent="0.35">
      <c r="A353" s="134" t="s">
        <v>1483</v>
      </c>
      <c r="B353" s="135" t="s">
        <v>451</v>
      </c>
      <c r="C353" s="135">
        <v>2</v>
      </c>
      <c r="D353" s="132"/>
    </row>
    <row r="354" spans="1:4" ht="15.5" x14ac:dyDescent="0.35">
      <c r="A354" s="134" t="s">
        <v>1484</v>
      </c>
      <c r="B354" s="135" t="s">
        <v>1485</v>
      </c>
      <c r="C354" s="135">
        <v>7</v>
      </c>
      <c r="D354" s="132"/>
    </row>
    <row r="355" spans="1:4" ht="15.5" x14ac:dyDescent="0.35">
      <c r="A355" s="134" t="s">
        <v>1486</v>
      </c>
      <c r="B355" s="135" t="s">
        <v>1487</v>
      </c>
      <c r="C355" s="135">
        <v>6</v>
      </c>
      <c r="D355" s="132"/>
    </row>
    <row r="356" spans="1:4" ht="15.5" x14ac:dyDescent="0.35">
      <c r="A356" s="134" t="s">
        <v>1488</v>
      </c>
      <c r="B356" s="135" t="s">
        <v>1489</v>
      </c>
      <c r="C356" s="135">
        <v>7</v>
      </c>
      <c r="D356" s="132"/>
    </row>
    <row r="357" spans="1:4" ht="15.5" x14ac:dyDescent="0.35">
      <c r="A357" s="134" t="s">
        <v>1490</v>
      </c>
      <c r="B357" s="135" t="s">
        <v>1491</v>
      </c>
      <c r="C357" s="135">
        <v>5</v>
      </c>
      <c r="D357" s="132"/>
    </row>
    <row r="358" spans="1:4" ht="15.5" x14ac:dyDescent="0.35">
      <c r="A358" s="134" t="s">
        <v>1492</v>
      </c>
      <c r="B358" s="135" t="s">
        <v>1493</v>
      </c>
      <c r="C358" s="135">
        <v>5</v>
      </c>
      <c r="D358" s="132"/>
    </row>
    <row r="359" spans="1:4" ht="15.5" x14ac:dyDescent="0.35">
      <c r="A359" s="134" t="s">
        <v>1494</v>
      </c>
      <c r="B359" s="135" t="s">
        <v>1495</v>
      </c>
      <c r="C359" s="135">
        <v>6</v>
      </c>
      <c r="D359" s="132"/>
    </row>
    <row r="360" spans="1:4" ht="15.5" x14ac:dyDescent="0.35">
      <c r="A360" s="134" t="s">
        <v>1496</v>
      </c>
      <c r="B360" s="135" t="s">
        <v>1497</v>
      </c>
      <c r="C360" s="135">
        <v>5</v>
      </c>
      <c r="D360" s="132"/>
    </row>
    <row r="361" spans="1:4" ht="15.5" x14ac:dyDescent="0.35">
      <c r="A361" s="134" t="s">
        <v>1498</v>
      </c>
      <c r="B361" s="135" t="s">
        <v>1499</v>
      </c>
      <c r="C361" s="135">
        <v>4</v>
      </c>
      <c r="D361" s="132"/>
    </row>
    <row r="362" spans="1:4" ht="15.5" x14ac:dyDescent="0.35">
      <c r="A362" s="134" t="s">
        <v>1500</v>
      </c>
      <c r="B362" s="135" t="s">
        <v>1501</v>
      </c>
      <c r="C362" s="135">
        <v>2</v>
      </c>
      <c r="D362" s="132"/>
    </row>
    <row r="363" spans="1:4" ht="15.5" x14ac:dyDescent="0.35">
      <c r="A363" s="134" t="s">
        <v>1502</v>
      </c>
      <c r="B363" s="135" t="s">
        <v>1503</v>
      </c>
      <c r="C363" s="135">
        <v>4</v>
      </c>
      <c r="D363" s="132"/>
    </row>
    <row r="364" spans="1:4" ht="15.5" x14ac:dyDescent="0.35">
      <c r="A364" s="134" t="s">
        <v>1504</v>
      </c>
      <c r="B364" s="135" t="s">
        <v>1505</v>
      </c>
      <c r="C364" s="135">
        <v>4</v>
      </c>
      <c r="D364" s="132"/>
    </row>
    <row r="365" spans="1:4" ht="15.5" x14ac:dyDescent="0.35">
      <c r="A365" s="134" t="s">
        <v>1506</v>
      </c>
      <c r="B365" s="135" t="s">
        <v>1507</v>
      </c>
      <c r="C365" s="135">
        <v>5</v>
      </c>
      <c r="D365" s="132"/>
    </row>
    <row r="366" spans="1:4" ht="15.5" x14ac:dyDescent="0.35">
      <c r="A366" s="134" t="s">
        <v>1508</v>
      </c>
      <c r="B366" s="135" t="s">
        <v>1509</v>
      </c>
      <c r="C366" s="135">
        <v>2</v>
      </c>
      <c r="D366" s="132"/>
    </row>
    <row r="367" spans="1:4" ht="15.5" x14ac:dyDescent="0.35">
      <c r="A367" s="134" t="s">
        <v>1510</v>
      </c>
      <c r="B367" s="135" t="s">
        <v>1511</v>
      </c>
      <c r="C367" s="135">
        <v>4</v>
      </c>
      <c r="D367" s="132"/>
    </row>
    <row r="368" spans="1:4" ht="15.5" x14ac:dyDescent="0.35">
      <c r="A368" s="134" t="s">
        <v>1512</v>
      </c>
      <c r="B368" s="135" t="s">
        <v>1513</v>
      </c>
      <c r="C368" s="135">
        <v>4</v>
      </c>
      <c r="D368" s="132"/>
    </row>
    <row r="369" spans="1:4" ht="15.5" x14ac:dyDescent="0.35">
      <c r="A369" s="134" t="s">
        <v>1514</v>
      </c>
      <c r="B369" s="135" t="s">
        <v>1515</v>
      </c>
      <c r="C369" s="135">
        <v>5</v>
      </c>
      <c r="D369" s="132"/>
    </row>
    <row r="370" spans="1:4" ht="15.5" x14ac:dyDescent="0.35">
      <c r="A370" s="134" t="s">
        <v>1516</v>
      </c>
      <c r="B370" s="135" t="s">
        <v>1517</v>
      </c>
      <c r="C370" s="135">
        <v>8</v>
      </c>
      <c r="D370" s="132"/>
    </row>
    <row r="371" spans="1:4" ht="15.5" x14ac:dyDescent="0.35">
      <c r="A371" s="134" t="s">
        <v>1518</v>
      </c>
      <c r="B371" s="135" t="s">
        <v>1519</v>
      </c>
      <c r="C371" s="135">
        <v>3</v>
      </c>
      <c r="D371" s="132"/>
    </row>
    <row r="372" spans="1:4" ht="15.5" x14ac:dyDescent="0.35">
      <c r="A372" s="134" t="s">
        <v>1520</v>
      </c>
      <c r="B372" s="135" t="s">
        <v>1521</v>
      </c>
      <c r="C372" s="135">
        <v>4</v>
      </c>
      <c r="D372" s="132"/>
    </row>
    <row r="373" spans="1:4" ht="15.5" x14ac:dyDescent="0.35">
      <c r="A373" s="134" t="s">
        <v>1522</v>
      </c>
      <c r="B373" s="135" t="s">
        <v>1523</v>
      </c>
      <c r="C373" s="135">
        <v>4</v>
      </c>
      <c r="D373" s="132"/>
    </row>
    <row r="374" spans="1:4" ht="31" x14ac:dyDescent="0.35">
      <c r="A374" s="134" t="s">
        <v>1524</v>
      </c>
      <c r="B374" s="135" t="s">
        <v>1525</v>
      </c>
      <c r="C374" s="135">
        <v>4</v>
      </c>
      <c r="D374" s="132"/>
    </row>
    <row r="375" spans="1:4" ht="15.5" x14ac:dyDescent="0.35">
      <c r="A375" s="134" t="s">
        <v>1526</v>
      </c>
      <c r="B375" s="135" t="s">
        <v>1527</v>
      </c>
      <c r="C375" s="135">
        <v>5</v>
      </c>
      <c r="D375" s="132"/>
    </row>
    <row r="376" spans="1:4" ht="15.5" x14ac:dyDescent="0.35">
      <c r="A376" s="134" t="s">
        <v>1528</v>
      </c>
      <c r="B376" s="135" t="s">
        <v>1529</v>
      </c>
      <c r="C376" s="135">
        <v>5</v>
      </c>
      <c r="D376" s="132"/>
    </row>
    <row r="377" spans="1:4" ht="15.5" x14ac:dyDescent="0.35">
      <c r="A377" s="134" t="s">
        <v>1530</v>
      </c>
      <c r="B377" s="135" t="s">
        <v>1531</v>
      </c>
      <c r="C377" s="135">
        <v>5</v>
      </c>
      <c r="D377" s="132"/>
    </row>
    <row r="378" spans="1:4" ht="15.5" x14ac:dyDescent="0.35">
      <c r="A378" s="134" t="s">
        <v>1532</v>
      </c>
      <c r="B378" s="135" t="s">
        <v>1533</v>
      </c>
      <c r="C378" s="135">
        <v>4</v>
      </c>
      <c r="D378" s="132"/>
    </row>
    <row r="379" spans="1:4" ht="15.5" x14ac:dyDescent="0.35">
      <c r="A379" s="134" t="s">
        <v>1534</v>
      </c>
      <c r="B379" s="135" t="s">
        <v>1535</v>
      </c>
      <c r="C379" s="135">
        <v>6</v>
      </c>
      <c r="D379" s="132"/>
    </row>
    <row r="380" spans="1:4" ht="15.5" x14ac:dyDescent="0.35">
      <c r="A380" s="134" t="s">
        <v>1536</v>
      </c>
      <c r="B380" s="135" t="s">
        <v>1537</v>
      </c>
      <c r="C380" s="135">
        <v>4</v>
      </c>
      <c r="D380" s="132"/>
    </row>
    <row r="381" spans="1:4" ht="15.5" x14ac:dyDescent="0.35">
      <c r="A381" s="134" t="s">
        <v>1538</v>
      </c>
      <c r="B381" s="135" t="s">
        <v>451</v>
      </c>
      <c r="C381" s="135">
        <v>2</v>
      </c>
      <c r="D381" s="132"/>
    </row>
    <row r="382" spans="1:4" ht="15.5" x14ac:dyDescent="0.35">
      <c r="A382" s="134" t="s">
        <v>1539</v>
      </c>
      <c r="B382" s="135" t="s">
        <v>1540</v>
      </c>
      <c r="C382" s="135">
        <v>4</v>
      </c>
      <c r="D382" s="132"/>
    </row>
    <row r="383" spans="1:4" ht="15.5" x14ac:dyDescent="0.35">
      <c r="A383" s="134" t="s">
        <v>1541</v>
      </c>
      <c r="B383" s="135" t="s">
        <v>1542</v>
      </c>
      <c r="C383" s="135">
        <v>1</v>
      </c>
      <c r="D383" s="132"/>
    </row>
    <row r="384" spans="1:4" ht="15.5" x14ac:dyDescent="0.35">
      <c r="A384" s="134" t="s">
        <v>1543</v>
      </c>
      <c r="B384" s="135" t="s">
        <v>1544</v>
      </c>
      <c r="C384" s="135">
        <v>4</v>
      </c>
      <c r="D384" s="132"/>
    </row>
    <row r="385" spans="1:4" ht="15.5" x14ac:dyDescent="0.35">
      <c r="A385" s="134" t="s">
        <v>1545</v>
      </c>
      <c r="B385" s="135" t="s">
        <v>1546</v>
      </c>
      <c r="C385" s="135">
        <v>3</v>
      </c>
      <c r="D385" s="132"/>
    </row>
    <row r="386" spans="1:4" ht="15.5" x14ac:dyDescent="0.35">
      <c r="A386" s="134" t="s">
        <v>1547</v>
      </c>
      <c r="B386" s="135" t="s">
        <v>1548</v>
      </c>
      <c r="C386" s="135">
        <v>5</v>
      </c>
      <c r="D386" s="132"/>
    </row>
    <row r="387" spans="1:4" ht="15.5" x14ac:dyDescent="0.35">
      <c r="A387" s="134" t="s">
        <v>1549</v>
      </c>
      <c r="B387" s="135" t="s">
        <v>1550</v>
      </c>
      <c r="C387" s="135">
        <v>4</v>
      </c>
      <c r="D387" s="132"/>
    </row>
    <row r="388" spans="1:4" ht="15.5" x14ac:dyDescent="0.35">
      <c r="A388" s="134" t="s">
        <v>1551</v>
      </c>
      <c r="B388" s="135" t="s">
        <v>1552</v>
      </c>
      <c r="C388" s="135">
        <v>4</v>
      </c>
      <c r="D388" s="132"/>
    </row>
    <row r="389" spans="1:4" ht="15.5" x14ac:dyDescent="0.35">
      <c r="A389" s="134" t="s">
        <v>1553</v>
      </c>
      <c r="B389" s="135" t="s">
        <v>1554</v>
      </c>
      <c r="C389" s="135">
        <v>5</v>
      </c>
      <c r="D389" s="132"/>
    </row>
    <row r="390" spans="1:4" ht="15.5" x14ac:dyDescent="0.35">
      <c r="A390" s="134" t="s">
        <v>1555</v>
      </c>
      <c r="B390" s="135" t="s">
        <v>1556</v>
      </c>
      <c r="C390" s="135">
        <v>1</v>
      </c>
      <c r="D390" s="132"/>
    </row>
    <row r="391" spans="1:4" ht="15.5" x14ac:dyDescent="0.35">
      <c r="A391" s="134" t="s">
        <v>1557</v>
      </c>
      <c r="B391" s="135" t="s">
        <v>1558</v>
      </c>
      <c r="C391" s="135">
        <v>1</v>
      </c>
      <c r="D391" s="132"/>
    </row>
    <row r="392" spans="1:4" ht="15.5" x14ac:dyDescent="0.35">
      <c r="A392" s="134" t="s">
        <v>1559</v>
      </c>
      <c r="B392" s="135" t="s">
        <v>451</v>
      </c>
      <c r="C392" s="135">
        <v>2</v>
      </c>
      <c r="D392" s="132"/>
    </row>
    <row r="393" spans="1:4" ht="15.5" x14ac:dyDescent="0.35">
      <c r="A393" s="134" t="s">
        <v>1560</v>
      </c>
      <c r="B393" s="135" t="s">
        <v>1561</v>
      </c>
      <c r="C393" s="135">
        <v>1</v>
      </c>
      <c r="D393" s="132"/>
    </row>
    <row r="394" spans="1:4" ht="15.5" x14ac:dyDescent="0.35">
      <c r="A394" s="134" t="s">
        <v>1562</v>
      </c>
      <c r="B394" s="135" t="s">
        <v>1563</v>
      </c>
      <c r="C394" s="135">
        <v>1</v>
      </c>
      <c r="D394" s="132"/>
    </row>
    <row r="395" spans="1:4" ht="15.5" x14ac:dyDescent="0.35">
      <c r="A395" s="134" t="s">
        <v>1564</v>
      </c>
      <c r="B395" s="135" t="s">
        <v>1565</v>
      </c>
      <c r="C395" s="135">
        <v>1</v>
      </c>
      <c r="D395" s="132"/>
    </row>
    <row r="396" spans="1:4" ht="15.5" x14ac:dyDescent="0.35">
      <c r="A396" s="134" t="s">
        <v>1566</v>
      </c>
      <c r="B396" s="135" t="s">
        <v>1567</v>
      </c>
      <c r="C396" s="135">
        <v>1</v>
      </c>
      <c r="D396" s="132"/>
    </row>
    <row r="397" spans="1:4" ht="15.5" x14ac:dyDescent="0.35">
      <c r="A397" s="134" t="s">
        <v>1568</v>
      </c>
      <c r="B397" s="135" t="s">
        <v>1569</v>
      </c>
      <c r="C397" s="135">
        <v>1</v>
      </c>
      <c r="D397" s="132"/>
    </row>
    <row r="398" spans="1:4" ht="15.5" x14ac:dyDescent="0.35">
      <c r="A398" s="134" t="s">
        <v>1570</v>
      </c>
      <c r="B398" s="135" t="s">
        <v>1571</v>
      </c>
      <c r="C398" s="135">
        <v>1</v>
      </c>
      <c r="D398" s="132"/>
    </row>
    <row r="399" spans="1:4" ht="15.5" x14ac:dyDescent="0.35">
      <c r="A399" s="134" t="s">
        <v>1572</v>
      </c>
      <c r="B399" s="135" t="s">
        <v>1573</v>
      </c>
      <c r="C399" s="135">
        <v>1</v>
      </c>
      <c r="D399" s="132"/>
    </row>
    <row r="400" spans="1:4" ht="15.5" x14ac:dyDescent="0.35">
      <c r="A400" s="134" t="s">
        <v>1574</v>
      </c>
      <c r="B400" s="135" t="s">
        <v>1575</v>
      </c>
      <c r="C400" s="135">
        <v>1</v>
      </c>
      <c r="D400" s="132"/>
    </row>
    <row r="401" spans="1:4" ht="15.5" x14ac:dyDescent="0.35">
      <c r="A401" s="134" t="s">
        <v>1576</v>
      </c>
      <c r="B401" s="135" t="s">
        <v>1577</v>
      </c>
      <c r="C401" s="135">
        <v>1</v>
      </c>
      <c r="D401" s="132"/>
    </row>
    <row r="402" spans="1:4" ht="15.5" x14ac:dyDescent="0.35">
      <c r="A402" s="134" t="s">
        <v>1578</v>
      </c>
      <c r="B402" s="135" t="s">
        <v>1579</v>
      </c>
      <c r="C402" s="135">
        <v>1</v>
      </c>
      <c r="D402" s="132"/>
    </row>
    <row r="403" spans="1:4" ht="15.5" x14ac:dyDescent="0.35">
      <c r="A403" s="134" t="s">
        <v>1580</v>
      </c>
      <c r="B403" s="135" t="s">
        <v>1581</v>
      </c>
      <c r="C403" s="135">
        <v>1</v>
      </c>
      <c r="D403" s="132"/>
    </row>
    <row r="404" spans="1:4" ht="15.5" x14ac:dyDescent="0.35">
      <c r="A404" s="134" t="s">
        <v>1582</v>
      </c>
      <c r="B404" s="135" t="s">
        <v>1583</v>
      </c>
      <c r="C404" s="135">
        <v>1</v>
      </c>
      <c r="D404" s="132"/>
    </row>
    <row r="405" spans="1:4" ht="15.5" x14ac:dyDescent="0.35">
      <c r="A405" s="134" t="s">
        <v>1584</v>
      </c>
      <c r="B405" s="135" t="s">
        <v>1585</v>
      </c>
      <c r="C405" s="135">
        <v>1</v>
      </c>
      <c r="D405" s="132"/>
    </row>
    <row r="406" spans="1:4" ht="15.5" x14ac:dyDescent="0.35">
      <c r="A406" s="134" t="s">
        <v>1586</v>
      </c>
      <c r="B406" s="135" t="s">
        <v>1587</v>
      </c>
      <c r="C406" s="135">
        <v>1</v>
      </c>
      <c r="D406" s="132"/>
    </row>
    <row r="407" spans="1:4" ht="15.5" x14ac:dyDescent="0.35">
      <c r="A407" s="134" t="s">
        <v>1588</v>
      </c>
      <c r="B407" s="135" t="s">
        <v>1589</v>
      </c>
      <c r="C407" s="135">
        <v>1</v>
      </c>
      <c r="D407" s="132"/>
    </row>
    <row r="408" spans="1:4" ht="15.5" x14ac:dyDescent="0.35">
      <c r="A408" s="134" t="s">
        <v>1590</v>
      </c>
      <c r="B408" s="135" t="s">
        <v>1591</v>
      </c>
      <c r="C408" s="135">
        <v>1</v>
      </c>
      <c r="D408" s="132"/>
    </row>
    <row r="409" spans="1:4" ht="15.5" x14ac:dyDescent="0.35">
      <c r="A409" s="134" t="s">
        <v>1592</v>
      </c>
      <c r="B409" s="135" t="s">
        <v>1593</v>
      </c>
      <c r="C409" s="135">
        <v>1</v>
      </c>
      <c r="D409" s="132"/>
    </row>
    <row r="410" spans="1:4" ht="15.5" x14ac:dyDescent="0.35">
      <c r="A410" s="134" t="s">
        <v>1594</v>
      </c>
      <c r="B410" s="135" t="s">
        <v>1595</v>
      </c>
      <c r="C410" s="135">
        <v>1</v>
      </c>
      <c r="D410" s="132"/>
    </row>
    <row r="411" spans="1:4" ht="15.5" x14ac:dyDescent="0.35">
      <c r="A411" s="134" t="s">
        <v>1596</v>
      </c>
      <c r="B411" s="135" t="s">
        <v>1597</v>
      </c>
      <c r="C411" s="135">
        <v>1</v>
      </c>
      <c r="D411" s="132"/>
    </row>
    <row r="412" spans="1:4" ht="15.5" x14ac:dyDescent="0.35">
      <c r="A412" s="134" t="s">
        <v>1598</v>
      </c>
      <c r="B412" s="135" t="s">
        <v>1599</v>
      </c>
      <c r="C412" s="135">
        <v>1</v>
      </c>
      <c r="D412" s="132"/>
    </row>
    <row r="413" spans="1:4" ht="15.5" x14ac:dyDescent="0.35">
      <c r="A413" s="134" t="s">
        <v>1600</v>
      </c>
      <c r="B413" s="135" t="s">
        <v>1601</v>
      </c>
      <c r="C413" s="135">
        <v>1</v>
      </c>
      <c r="D413" s="132"/>
    </row>
    <row r="414" spans="1:4" ht="15.5" x14ac:dyDescent="0.35">
      <c r="A414" s="134" t="s">
        <v>1602</v>
      </c>
      <c r="B414" s="135" t="s">
        <v>1603</v>
      </c>
      <c r="C414" s="135">
        <v>1</v>
      </c>
      <c r="D414" s="132"/>
    </row>
    <row r="415" spans="1:4" ht="15.5" x14ac:dyDescent="0.35">
      <c r="A415" s="134" t="s">
        <v>1604</v>
      </c>
      <c r="B415" s="135" t="s">
        <v>1605</v>
      </c>
      <c r="C415" s="135">
        <v>1</v>
      </c>
      <c r="D415" s="132"/>
    </row>
    <row r="416" spans="1:4" ht="15.5" x14ac:dyDescent="0.35">
      <c r="A416" s="134" t="s">
        <v>1606</v>
      </c>
      <c r="B416" s="135" t="s">
        <v>1607</v>
      </c>
      <c r="C416" s="135">
        <v>1</v>
      </c>
      <c r="D416" s="132"/>
    </row>
    <row r="417" spans="1:4" ht="15.5" x14ac:dyDescent="0.35">
      <c r="A417" s="134" t="s">
        <v>1608</v>
      </c>
      <c r="B417" s="135" t="s">
        <v>1609</v>
      </c>
      <c r="C417" s="135">
        <v>1</v>
      </c>
      <c r="D417" s="132"/>
    </row>
    <row r="418" spans="1:4" ht="15.5" x14ac:dyDescent="0.35">
      <c r="A418" s="134" t="s">
        <v>1610</v>
      </c>
      <c r="B418" s="135" t="s">
        <v>1611</v>
      </c>
      <c r="C418" s="135">
        <v>1</v>
      </c>
      <c r="D418" s="132"/>
    </row>
    <row r="419" spans="1:4" ht="15.5" x14ac:dyDescent="0.35">
      <c r="A419" s="134" t="s">
        <v>1612</v>
      </c>
      <c r="B419" s="135" t="s">
        <v>1613</v>
      </c>
      <c r="C419" s="135">
        <v>1</v>
      </c>
      <c r="D419" s="132"/>
    </row>
    <row r="420" spans="1:4" ht="15.5" x14ac:dyDescent="0.35">
      <c r="A420" s="134" t="s">
        <v>1614</v>
      </c>
      <c r="B420" s="135" t="s">
        <v>1615</v>
      </c>
      <c r="C420" s="135">
        <v>1</v>
      </c>
      <c r="D420" s="132"/>
    </row>
    <row r="421" spans="1:4" ht="15.5" x14ac:dyDescent="0.35">
      <c r="A421" s="134" t="s">
        <v>1616</v>
      </c>
      <c r="B421" s="135" t="s">
        <v>1617</v>
      </c>
      <c r="C421" s="135">
        <v>1</v>
      </c>
      <c r="D421" s="132"/>
    </row>
    <row r="422" spans="1:4" ht="15.5" x14ac:dyDescent="0.35">
      <c r="A422" s="134" t="s">
        <v>1618</v>
      </c>
      <c r="B422" s="135" t="s">
        <v>1619</v>
      </c>
      <c r="C422" s="135">
        <v>1</v>
      </c>
      <c r="D422" s="132"/>
    </row>
    <row r="423" spans="1:4" ht="15.5" x14ac:dyDescent="0.35">
      <c r="A423" s="134" t="s">
        <v>1620</v>
      </c>
      <c r="B423" s="135" t="s">
        <v>1621</v>
      </c>
      <c r="C423" s="135">
        <v>1</v>
      </c>
      <c r="D423" s="132"/>
    </row>
    <row r="424" spans="1:4" ht="15.5" x14ac:dyDescent="0.35">
      <c r="A424" s="134" t="s">
        <v>1622</v>
      </c>
      <c r="B424" s="135" t="s">
        <v>1623</v>
      </c>
      <c r="C424" s="135">
        <v>1</v>
      </c>
      <c r="D424" s="132"/>
    </row>
    <row r="425" spans="1:4" ht="15.5" x14ac:dyDescent="0.35">
      <c r="A425" s="134" t="s">
        <v>1624</v>
      </c>
      <c r="B425" s="135" t="s">
        <v>1625</v>
      </c>
      <c r="C425" s="135">
        <v>1</v>
      </c>
      <c r="D425" s="132"/>
    </row>
    <row r="426" spans="1:4" ht="15.5" x14ac:dyDescent="0.35">
      <c r="A426" s="134" t="s">
        <v>1626</v>
      </c>
      <c r="B426" s="135" t="s">
        <v>1627</v>
      </c>
      <c r="C426" s="135">
        <v>1</v>
      </c>
      <c r="D426" s="132"/>
    </row>
    <row r="427" spans="1:4" ht="15.5" x14ac:dyDescent="0.35">
      <c r="A427" s="134" t="s">
        <v>1628</v>
      </c>
      <c r="B427" s="135" t="s">
        <v>1629</v>
      </c>
      <c r="C427" s="135">
        <v>1</v>
      </c>
      <c r="D427" s="132"/>
    </row>
    <row r="428" spans="1:4" ht="15.5" x14ac:dyDescent="0.35">
      <c r="A428" s="134" t="s">
        <v>1630</v>
      </c>
      <c r="B428" s="135" t="s">
        <v>1631</v>
      </c>
      <c r="C428" s="135">
        <v>1</v>
      </c>
      <c r="D428" s="132"/>
    </row>
    <row r="429" spans="1:4" ht="15.5" x14ac:dyDescent="0.35">
      <c r="A429" s="134" t="s">
        <v>1632</v>
      </c>
      <c r="B429" s="135" t="s">
        <v>1619</v>
      </c>
      <c r="C429" s="135">
        <v>1</v>
      </c>
      <c r="D429" s="132"/>
    </row>
    <row r="430" spans="1:4" ht="15.5" x14ac:dyDescent="0.35">
      <c r="A430" s="134" t="s">
        <v>1633</v>
      </c>
      <c r="B430" s="135" t="s">
        <v>1634</v>
      </c>
      <c r="C430" s="135">
        <v>1</v>
      </c>
      <c r="D430" s="132"/>
    </row>
    <row r="431" spans="1:4" ht="15.5" x14ac:dyDescent="0.35">
      <c r="A431" s="134" t="s">
        <v>1635</v>
      </c>
      <c r="B431" s="135" t="s">
        <v>1636</v>
      </c>
      <c r="C431" s="135">
        <v>1</v>
      </c>
      <c r="D431" s="132"/>
    </row>
    <row r="432" spans="1:4" ht="15.5" x14ac:dyDescent="0.35">
      <c r="A432" s="134" t="s">
        <v>1637</v>
      </c>
      <c r="B432" s="135" t="s">
        <v>1638</v>
      </c>
      <c r="C432" s="135">
        <v>1</v>
      </c>
      <c r="D432" s="132"/>
    </row>
    <row r="433" spans="1:4" ht="15.5" x14ac:dyDescent="0.35">
      <c r="A433" s="134" t="s">
        <v>1639</v>
      </c>
      <c r="B433" s="135" t="s">
        <v>1640</v>
      </c>
      <c r="C433" s="135">
        <v>1</v>
      </c>
      <c r="D433" s="132"/>
    </row>
    <row r="434" spans="1:4" ht="15.5" x14ac:dyDescent="0.35">
      <c r="A434" s="134" t="s">
        <v>1641</v>
      </c>
      <c r="B434" s="135" t="s">
        <v>1642</v>
      </c>
      <c r="C434" s="135">
        <v>1</v>
      </c>
      <c r="D434" s="132"/>
    </row>
    <row r="435" spans="1:4" ht="15.5" x14ac:dyDescent="0.35">
      <c r="A435" s="134" t="s">
        <v>1643</v>
      </c>
      <c r="B435" s="135" t="s">
        <v>1644</v>
      </c>
      <c r="C435" s="135">
        <v>1</v>
      </c>
      <c r="D435" s="132"/>
    </row>
    <row r="436" spans="1:4" ht="15.5" x14ac:dyDescent="0.35">
      <c r="A436" s="134" t="s">
        <v>1645</v>
      </c>
      <c r="B436" s="135" t="s">
        <v>1646</v>
      </c>
      <c r="C436" s="135">
        <v>1</v>
      </c>
      <c r="D436" s="132"/>
    </row>
    <row r="437" spans="1:4" ht="15.5" x14ac:dyDescent="0.35">
      <c r="A437" s="134" t="s">
        <v>1647</v>
      </c>
      <c r="B437" s="135" t="s">
        <v>1648</v>
      </c>
      <c r="C437" s="135">
        <v>1</v>
      </c>
      <c r="D437" s="132"/>
    </row>
    <row r="438" spans="1:4" ht="15.5" x14ac:dyDescent="0.35">
      <c r="A438" s="134" t="s">
        <v>1649</v>
      </c>
      <c r="B438" s="135" t="s">
        <v>1650</v>
      </c>
      <c r="C438" s="135">
        <v>1</v>
      </c>
      <c r="D438" s="132"/>
    </row>
    <row r="439" spans="1:4" ht="15.5" x14ac:dyDescent="0.35">
      <c r="A439" s="134" t="s">
        <v>1651</v>
      </c>
      <c r="B439" s="135" t="s">
        <v>1652</v>
      </c>
      <c r="C439" s="135">
        <v>1</v>
      </c>
      <c r="D439" s="132"/>
    </row>
    <row r="440" spans="1:4" ht="15.5" x14ac:dyDescent="0.35">
      <c r="A440" s="134" t="s">
        <v>1653</v>
      </c>
      <c r="B440" s="135" t="s">
        <v>1654</v>
      </c>
      <c r="C440" s="135">
        <v>1</v>
      </c>
      <c r="D440" s="132"/>
    </row>
    <row r="441" spans="1:4" ht="15.5" x14ac:dyDescent="0.35">
      <c r="A441" s="134" t="s">
        <v>1655</v>
      </c>
      <c r="B441" s="135" t="s">
        <v>1656</v>
      </c>
      <c r="C441" s="135">
        <v>1</v>
      </c>
      <c r="D441" s="132"/>
    </row>
    <row r="442" spans="1:4" ht="15.5" x14ac:dyDescent="0.35">
      <c r="A442" s="134" t="s">
        <v>1657</v>
      </c>
      <c r="B442" s="135" t="s">
        <v>1658</v>
      </c>
      <c r="C442" s="135">
        <v>1</v>
      </c>
      <c r="D442" s="132"/>
    </row>
    <row r="443" spans="1:4" ht="15.5" x14ac:dyDescent="0.35">
      <c r="A443" s="134" t="s">
        <v>1659</v>
      </c>
      <c r="B443" s="135" t="s">
        <v>1660</v>
      </c>
      <c r="C443" s="135">
        <v>1</v>
      </c>
      <c r="D443" s="132"/>
    </row>
    <row r="444" spans="1:4" ht="15.5" x14ac:dyDescent="0.35">
      <c r="A444" s="134" t="s">
        <v>1661</v>
      </c>
      <c r="B444" s="135" t="s">
        <v>1662</v>
      </c>
      <c r="C444" s="135">
        <v>1</v>
      </c>
      <c r="D444" s="132"/>
    </row>
    <row r="445" spans="1:4" ht="15.5" x14ac:dyDescent="0.35">
      <c r="A445" s="134" t="s">
        <v>1663</v>
      </c>
      <c r="B445" s="135" t="s">
        <v>1664</v>
      </c>
      <c r="C445" s="135">
        <v>1</v>
      </c>
      <c r="D445" s="132"/>
    </row>
    <row r="446" spans="1:4" ht="15.5" x14ac:dyDescent="0.35">
      <c r="A446" s="134" t="s">
        <v>1665</v>
      </c>
      <c r="B446" s="135" t="s">
        <v>1666</v>
      </c>
      <c r="C446" s="135">
        <v>1</v>
      </c>
      <c r="D446" s="132"/>
    </row>
    <row r="447" spans="1:4" ht="15.5" x14ac:dyDescent="0.35">
      <c r="A447" s="134" t="s">
        <v>1667</v>
      </c>
      <c r="B447" s="135" t="s">
        <v>1668</v>
      </c>
      <c r="C447" s="135">
        <v>1</v>
      </c>
      <c r="D447" s="132"/>
    </row>
    <row r="448" spans="1:4" ht="15.5" x14ac:dyDescent="0.35">
      <c r="A448" s="134" t="s">
        <v>1669</v>
      </c>
      <c r="B448" s="135" t="s">
        <v>1670</v>
      </c>
      <c r="C448" s="135">
        <v>1</v>
      </c>
      <c r="D448" s="132"/>
    </row>
    <row r="449" spans="1:4" ht="15.5" x14ac:dyDescent="0.35">
      <c r="A449" s="134" t="s">
        <v>1671</v>
      </c>
      <c r="B449" s="135" t="s">
        <v>1672</v>
      </c>
      <c r="C449" s="135">
        <v>1</v>
      </c>
      <c r="D449" s="132"/>
    </row>
    <row r="450" spans="1:4" ht="15.5" x14ac:dyDescent="0.35">
      <c r="A450" s="134" t="s">
        <v>1673</v>
      </c>
      <c r="B450" s="135" t="s">
        <v>1674</v>
      </c>
      <c r="C450" s="135">
        <v>1</v>
      </c>
      <c r="D450" s="132"/>
    </row>
    <row r="451" spans="1:4" ht="15.5" x14ac:dyDescent="0.35">
      <c r="A451" s="134" t="s">
        <v>1675</v>
      </c>
      <c r="B451" s="135" t="s">
        <v>1676</v>
      </c>
      <c r="C451" s="135">
        <v>1</v>
      </c>
      <c r="D451" s="132"/>
    </row>
    <row r="452" spans="1:4" ht="15.5" x14ac:dyDescent="0.35">
      <c r="A452" s="134" t="s">
        <v>1677</v>
      </c>
      <c r="B452" s="135" t="s">
        <v>1678</v>
      </c>
      <c r="C452" s="135">
        <v>1</v>
      </c>
      <c r="D452" s="132"/>
    </row>
    <row r="453" spans="1:4" ht="15.5" x14ac:dyDescent="0.35">
      <c r="A453" s="134" t="s">
        <v>1679</v>
      </c>
      <c r="B453" s="135" t="s">
        <v>1680</v>
      </c>
      <c r="C453" s="135">
        <v>1</v>
      </c>
      <c r="D453" s="132"/>
    </row>
    <row r="454" spans="1:4" ht="15.5" x14ac:dyDescent="0.35">
      <c r="A454" s="134" t="s">
        <v>1681</v>
      </c>
      <c r="B454" s="135" t="s">
        <v>1682</v>
      </c>
      <c r="C454" s="135">
        <v>1</v>
      </c>
      <c r="D454" s="132"/>
    </row>
    <row r="455" spans="1:4" ht="15.5" x14ac:dyDescent="0.35">
      <c r="A455" s="134" t="s">
        <v>1683</v>
      </c>
      <c r="B455" s="135" t="s">
        <v>1684</v>
      </c>
      <c r="C455" s="135">
        <v>1</v>
      </c>
      <c r="D455" s="132"/>
    </row>
    <row r="456" spans="1:4" ht="15.5" x14ac:dyDescent="0.35">
      <c r="A456" s="134" t="s">
        <v>1685</v>
      </c>
      <c r="B456" s="135" t="s">
        <v>1686</v>
      </c>
      <c r="C456" s="135">
        <v>1</v>
      </c>
      <c r="D456" s="132"/>
    </row>
    <row r="457" spans="1:4" ht="15.5" x14ac:dyDescent="0.35">
      <c r="A457" s="134" t="s">
        <v>1687</v>
      </c>
      <c r="B457" s="135" t="s">
        <v>1688</v>
      </c>
      <c r="C457" s="135">
        <v>1</v>
      </c>
      <c r="D457" s="132"/>
    </row>
    <row r="458" spans="1:4" ht="15.5" x14ac:dyDescent="0.35">
      <c r="A458" s="134" t="s">
        <v>1689</v>
      </c>
      <c r="B458" s="135" t="s">
        <v>1690</v>
      </c>
      <c r="C458" s="135">
        <v>1</v>
      </c>
      <c r="D458" s="132"/>
    </row>
    <row r="459" spans="1:4" ht="15.5" x14ac:dyDescent="0.35">
      <c r="A459" s="134" t="s">
        <v>1691</v>
      </c>
      <c r="B459" s="135" t="s">
        <v>1692</v>
      </c>
      <c r="C459" s="135">
        <v>1</v>
      </c>
      <c r="D459" s="132"/>
    </row>
    <row r="460" spans="1:4" ht="15.5" x14ac:dyDescent="0.35">
      <c r="A460" s="134" t="s">
        <v>1693</v>
      </c>
      <c r="B460" s="135" t="s">
        <v>1694</v>
      </c>
      <c r="C460" s="135">
        <v>1</v>
      </c>
      <c r="D460" s="132"/>
    </row>
    <row r="461" spans="1:4" ht="15.5" x14ac:dyDescent="0.35">
      <c r="A461" s="134" t="s">
        <v>1695</v>
      </c>
      <c r="B461" s="135" t="s">
        <v>1696</v>
      </c>
      <c r="C461" s="135">
        <v>1</v>
      </c>
      <c r="D461" s="132"/>
    </row>
    <row r="462" spans="1:4" ht="15.5" x14ac:dyDescent="0.35">
      <c r="A462" s="134" t="s">
        <v>1697</v>
      </c>
      <c r="B462" s="135" t="s">
        <v>1698</v>
      </c>
      <c r="C462" s="135">
        <v>1</v>
      </c>
      <c r="D462" s="132"/>
    </row>
    <row r="463" spans="1:4" ht="15.5" x14ac:dyDescent="0.35">
      <c r="A463" s="134" t="s">
        <v>1699</v>
      </c>
      <c r="B463" s="135" t="s">
        <v>1700</v>
      </c>
      <c r="C463" s="135">
        <v>1</v>
      </c>
      <c r="D463" s="132"/>
    </row>
    <row r="464" spans="1:4" ht="15.5" x14ac:dyDescent="0.35">
      <c r="A464" s="134" t="s">
        <v>1701</v>
      </c>
      <c r="B464" s="135" t="s">
        <v>1702</v>
      </c>
      <c r="C464" s="135">
        <v>1</v>
      </c>
      <c r="D464" s="132"/>
    </row>
    <row r="465" spans="1:4" ht="15.5" x14ac:dyDescent="0.35">
      <c r="A465" s="134" t="s">
        <v>1703</v>
      </c>
      <c r="B465" s="135" t="s">
        <v>1704</v>
      </c>
      <c r="C465" s="135">
        <v>1</v>
      </c>
      <c r="D465" s="132"/>
    </row>
    <row r="466" spans="1:4" ht="15.5" x14ac:dyDescent="0.35">
      <c r="A466" s="134" t="s">
        <v>1705</v>
      </c>
      <c r="B466" s="135" t="s">
        <v>1706</v>
      </c>
      <c r="C466" s="135">
        <v>1</v>
      </c>
      <c r="D466" s="132"/>
    </row>
    <row r="467" spans="1:4" ht="15.5" x14ac:dyDescent="0.35">
      <c r="A467" s="134" t="s">
        <v>1707</v>
      </c>
      <c r="B467" s="135" t="s">
        <v>1708</v>
      </c>
      <c r="C467" s="135">
        <v>1</v>
      </c>
      <c r="D467" s="132"/>
    </row>
    <row r="468" spans="1:4" ht="15.5" x14ac:dyDescent="0.35">
      <c r="A468" s="134" t="s">
        <v>1709</v>
      </c>
      <c r="B468" s="135" t="s">
        <v>1710</v>
      </c>
      <c r="C468" s="135">
        <v>1</v>
      </c>
      <c r="D468" s="132"/>
    </row>
    <row r="469" spans="1:4" ht="15.5" x14ac:dyDescent="0.35">
      <c r="A469" s="134" t="s">
        <v>1711</v>
      </c>
      <c r="B469" s="135" t="s">
        <v>1712</v>
      </c>
      <c r="C469" s="135">
        <v>1</v>
      </c>
      <c r="D469" s="132"/>
    </row>
    <row r="470" spans="1:4" ht="15.5" x14ac:dyDescent="0.35">
      <c r="A470" s="134" t="s">
        <v>1713</v>
      </c>
      <c r="B470" s="135" t="s">
        <v>1714</v>
      </c>
      <c r="C470" s="135">
        <v>1</v>
      </c>
      <c r="D470" s="132"/>
    </row>
    <row r="471" spans="1:4" ht="15.5" x14ac:dyDescent="0.35">
      <c r="A471" s="134" t="s">
        <v>1715</v>
      </c>
      <c r="B471" s="135" t="s">
        <v>1716</v>
      </c>
      <c r="C471" s="135">
        <v>1</v>
      </c>
      <c r="D471" s="132"/>
    </row>
    <row r="472" spans="1:4" ht="15.5" x14ac:dyDescent="0.35">
      <c r="A472" s="134" t="s">
        <v>1717</v>
      </c>
      <c r="B472" s="135" t="s">
        <v>1718</v>
      </c>
      <c r="C472" s="135">
        <v>1</v>
      </c>
      <c r="D472" s="132"/>
    </row>
    <row r="473" spans="1:4" ht="15.5" x14ac:dyDescent="0.35">
      <c r="A473" s="134" t="s">
        <v>1719</v>
      </c>
      <c r="B473" s="135" t="s">
        <v>1720</v>
      </c>
      <c r="C473" s="135">
        <v>1</v>
      </c>
      <c r="D473" s="132"/>
    </row>
    <row r="474" spans="1:4" ht="15.5" x14ac:dyDescent="0.35">
      <c r="A474" s="134" t="s">
        <v>1721</v>
      </c>
      <c r="B474" s="135" t="s">
        <v>1722</v>
      </c>
      <c r="C474" s="135">
        <v>1</v>
      </c>
      <c r="D474" s="132"/>
    </row>
    <row r="475" spans="1:4" ht="15.5" x14ac:dyDescent="0.35">
      <c r="A475" s="134" t="s">
        <v>1723</v>
      </c>
      <c r="B475" s="135" t="s">
        <v>1724</v>
      </c>
      <c r="C475" s="135">
        <v>5</v>
      </c>
      <c r="D475" s="132"/>
    </row>
    <row r="476" spans="1:4" ht="15.5" x14ac:dyDescent="0.35">
      <c r="A476" s="134" t="s">
        <v>1725</v>
      </c>
      <c r="B476" s="135" t="s">
        <v>1726</v>
      </c>
      <c r="C476" s="135">
        <v>4</v>
      </c>
      <c r="D476" s="132"/>
    </row>
    <row r="477" spans="1:4" ht="15.5" x14ac:dyDescent="0.35">
      <c r="A477" s="134" t="s">
        <v>1727</v>
      </c>
      <c r="B477" s="135" t="s">
        <v>1728</v>
      </c>
      <c r="C477" s="135">
        <v>1</v>
      </c>
      <c r="D477" s="132"/>
    </row>
    <row r="478" spans="1:4" ht="15.5" x14ac:dyDescent="0.35">
      <c r="A478" s="134" t="s">
        <v>1729</v>
      </c>
      <c r="B478" s="135" t="s">
        <v>1730</v>
      </c>
      <c r="C478" s="135">
        <v>1</v>
      </c>
      <c r="D478" s="132"/>
    </row>
    <row r="479" spans="1:4" ht="15.5" x14ac:dyDescent="0.35">
      <c r="A479" s="134" t="s">
        <v>1731</v>
      </c>
      <c r="B479" s="135" t="s">
        <v>1732</v>
      </c>
      <c r="C479" s="135">
        <v>1</v>
      </c>
      <c r="D479" s="132"/>
    </row>
    <row r="480" spans="1:4" ht="15.5" x14ac:dyDescent="0.35">
      <c r="A480" s="134" t="s">
        <v>1733</v>
      </c>
      <c r="B480" s="135" t="s">
        <v>1734</v>
      </c>
      <c r="C480" s="135">
        <v>1</v>
      </c>
      <c r="D480" s="132"/>
    </row>
    <row r="481" spans="1:4" ht="15.5" x14ac:dyDescent="0.35">
      <c r="A481" s="134" t="s">
        <v>1735</v>
      </c>
      <c r="B481" s="135" t="s">
        <v>1736</v>
      </c>
      <c r="C481" s="135">
        <v>1</v>
      </c>
      <c r="D481" s="132"/>
    </row>
    <row r="482" spans="1:4" ht="15.5" x14ac:dyDescent="0.35">
      <c r="A482" s="134" t="s">
        <v>1737</v>
      </c>
      <c r="B482" s="135" t="s">
        <v>1738</v>
      </c>
      <c r="C482" s="135">
        <v>1</v>
      </c>
      <c r="D482" s="132"/>
    </row>
    <row r="483" spans="1:4" ht="15.5" x14ac:dyDescent="0.35">
      <c r="A483" s="134" t="s">
        <v>1739</v>
      </c>
      <c r="B483" s="135" t="s">
        <v>1740</v>
      </c>
      <c r="C483" s="135">
        <v>1</v>
      </c>
      <c r="D483" s="132"/>
    </row>
    <row r="484" spans="1:4" ht="15.5" x14ac:dyDescent="0.35">
      <c r="A484" s="134" t="s">
        <v>1741</v>
      </c>
      <c r="B484" s="135" t="s">
        <v>1742</v>
      </c>
      <c r="C484" s="135">
        <v>1</v>
      </c>
      <c r="D484" s="132"/>
    </row>
    <row r="485" spans="1:4" ht="15.5" x14ac:dyDescent="0.35">
      <c r="A485" s="134" t="s">
        <v>1743</v>
      </c>
      <c r="B485" s="135" t="s">
        <v>1744</v>
      </c>
      <c r="C485" s="135">
        <v>1</v>
      </c>
      <c r="D485" s="132"/>
    </row>
    <row r="486" spans="1:4" ht="15.5" x14ac:dyDescent="0.35">
      <c r="A486" s="134" t="s">
        <v>1745</v>
      </c>
      <c r="B486" s="135" t="s">
        <v>1746</v>
      </c>
      <c r="C486" s="135">
        <v>1</v>
      </c>
      <c r="D486" s="132"/>
    </row>
    <row r="487" spans="1:4" ht="15.5" x14ac:dyDescent="0.35">
      <c r="A487" s="134" t="s">
        <v>1747</v>
      </c>
      <c r="B487" s="135" t="s">
        <v>1748</v>
      </c>
      <c r="C487" s="135">
        <v>1</v>
      </c>
      <c r="D487" s="132"/>
    </row>
    <row r="488" spans="1:4" ht="15.5" x14ac:dyDescent="0.35">
      <c r="A488" s="134" t="s">
        <v>1749</v>
      </c>
      <c r="B488" s="135" t="s">
        <v>1750</v>
      </c>
      <c r="C488" s="135">
        <v>1</v>
      </c>
      <c r="D488" s="132"/>
    </row>
    <row r="489" spans="1:4" ht="15.5" x14ac:dyDescent="0.35">
      <c r="A489" s="134" t="s">
        <v>1751</v>
      </c>
      <c r="B489" s="135" t="s">
        <v>1752</v>
      </c>
      <c r="C489" s="135">
        <v>1</v>
      </c>
      <c r="D489" s="132"/>
    </row>
    <row r="490" spans="1:4" ht="15.5" x14ac:dyDescent="0.35">
      <c r="A490" s="134" t="s">
        <v>1753</v>
      </c>
      <c r="B490" s="135" t="s">
        <v>1754</v>
      </c>
      <c r="C490" s="135">
        <v>8</v>
      </c>
      <c r="D490" s="132"/>
    </row>
    <row r="491" spans="1:4" ht="15.5" x14ac:dyDescent="0.35">
      <c r="A491" s="134" t="s">
        <v>1755</v>
      </c>
      <c r="B491" s="135" t="s">
        <v>1756</v>
      </c>
      <c r="C491" s="135">
        <v>1</v>
      </c>
      <c r="D491" s="132"/>
    </row>
    <row r="492" spans="1:4" ht="15.5" x14ac:dyDescent="0.35">
      <c r="A492" s="134" t="s">
        <v>1757</v>
      </c>
      <c r="B492" s="135" t="s">
        <v>1758</v>
      </c>
      <c r="C492" s="135">
        <v>1</v>
      </c>
      <c r="D492" s="132"/>
    </row>
    <row r="493" spans="1:4" ht="15.5" x14ac:dyDescent="0.35">
      <c r="A493" s="134" t="s">
        <v>1759</v>
      </c>
      <c r="B493" s="135" t="s">
        <v>1760</v>
      </c>
      <c r="C493" s="135">
        <v>1</v>
      </c>
      <c r="D493" s="132"/>
    </row>
    <row r="494" spans="1:4" ht="15.5" x14ac:dyDescent="0.35">
      <c r="A494" s="134" t="s">
        <v>1761</v>
      </c>
      <c r="B494" s="135" t="s">
        <v>1762</v>
      </c>
      <c r="C494" s="135">
        <v>1</v>
      </c>
      <c r="D494" s="132"/>
    </row>
    <row r="495" spans="1:4" ht="15.5" x14ac:dyDescent="0.35">
      <c r="A495" s="134" t="s">
        <v>1763</v>
      </c>
      <c r="B495" s="135" t="s">
        <v>1764</v>
      </c>
      <c r="C495" s="135">
        <v>1</v>
      </c>
      <c r="D495" s="132"/>
    </row>
    <row r="496" spans="1:4" ht="15.5" x14ac:dyDescent="0.35">
      <c r="A496" s="134" t="s">
        <v>1765</v>
      </c>
      <c r="B496" s="135" t="s">
        <v>1766</v>
      </c>
      <c r="C496" s="135">
        <v>1</v>
      </c>
      <c r="D496" s="132"/>
    </row>
    <row r="497" spans="1:4" ht="15.5" x14ac:dyDescent="0.35">
      <c r="A497" s="134" t="s">
        <v>1767</v>
      </c>
      <c r="B497" s="135" t="s">
        <v>1768</v>
      </c>
      <c r="C497" s="135">
        <v>1</v>
      </c>
      <c r="D497" s="132"/>
    </row>
    <row r="498" spans="1:4" ht="15.5" x14ac:dyDescent="0.35">
      <c r="A498" s="134" t="s">
        <v>1769</v>
      </c>
      <c r="B498" s="135" t="s">
        <v>1770</v>
      </c>
      <c r="C498" s="135">
        <v>1</v>
      </c>
      <c r="D498" s="132"/>
    </row>
    <row r="499" spans="1:4" ht="15.5" x14ac:dyDescent="0.35">
      <c r="A499" s="134" t="s">
        <v>1771</v>
      </c>
      <c r="B499" s="135" t="s">
        <v>1772</v>
      </c>
      <c r="C499" s="135">
        <v>1</v>
      </c>
      <c r="D499" s="132"/>
    </row>
    <row r="500" spans="1:4" ht="15.5" x14ac:dyDescent="0.35">
      <c r="A500" s="134" t="s">
        <v>1773</v>
      </c>
      <c r="B500" s="135" t="s">
        <v>1774</v>
      </c>
      <c r="C500" s="135">
        <v>1</v>
      </c>
      <c r="D500" s="132"/>
    </row>
    <row r="501" spans="1:4" ht="15.5" x14ac:dyDescent="0.35">
      <c r="A501" s="134" t="s">
        <v>1775</v>
      </c>
      <c r="B501" s="135" t="s">
        <v>1776</v>
      </c>
      <c r="C501" s="135">
        <v>1</v>
      </c>
      <c r="D501" s="132"/>
    </row>
    <row r="502" spans="1:4" ht="15.5" x14ac:dyDescent="0.35">
      <c r="A502" s="134" t="s">
        <v>1777</v>
      </c>
      <c r="B502" s="135" t="s">
        <v>1778</v>
      </c>
      <c r="C502" s="135">
        <v>1</v>
      </c>
      <c r="D502" s="132"/>
    </row>
    <row r="503" spans="1:4" ht="15.5" x14ac:dyDescent="0.35">
      <c r="A503" s="134" t="s">
        <v>1779</v>
      </c>
      <c r="B503" s="135" t="s">
        <v>1780</v>
      </c>
      <c r="C503" s="135">
        <v>1</v>
      </c>
      <c r="D503" s="132"/>
    </row>
    <row r="504" spans="1:4" ht="15.5" x14ac:dyDescent="0.35">
      <c r="A504" s="134" t="s">
        <v>1781</v>
      </c>
      <c r="B504" s="135" t="s">
        <v>1782</v>
      </c>
      <c r="C504" s="135">
        <v>1</v>
      </c>
      <c r="D504" s="132"/>
    </row>
    <row r="505" spans="1:4" ht="15.5" x14ac:dyDescent="0.35">
      <c r="A505" s="134" t="s">
        <v>1783</v>
      </c>
      <c r="B505" s="135" t="s">
        <v>1784</v>
      </c>
      <c r="C505" s="135">
        <v>1</v>
      </c>
      <c r="D505" s="132"/>
    </row>
    <row r="506" spans="1:4" ht="15.5" x14ac:dyDescent="0.35">
      <c r="A506" s="134" t="s">
        <v>1785</v>
      </c>
      <c r="B506" s="135" t="s">
        <v>1786</v>
      </c>
      <c r="C506" s="135">
        <v>1</v>
      </c>
      <c r="D506" s="132"/>
    </row>
    <row r="507" spans="1:4" ht="15.5" x14ac:dyDescent="0.35">
      <c r="A507" s="134" t="s">
        <v>1787</v>
      </c>
      <c r="B507" s="135" t="s">
        <v>1788</v>
      </c>
      <c r="C507" s="135">
        <v>1</v>
      </c>
      <c r="D507" s="132"/>
    </row>
    <row r="508" spans="1:4" ht="15.5" x14ac:dyDescent="0.35">
      <c r="A508" s="134" t="s">
        <v>1789</v>
      </c>
      <c r="B508" s="135" t="s">
        <v>1790</v>
      </c>
      <c r="C508" s="135">
        <v>1</v>
      </c>
      <c r="D508" s="132"/>
    </row>
    <row r="509" spans="1:4" ht="15.5" x14ac:dyDescent="0.35">
      <c r="A509" s="134" t="s">
        <v>1791</v>
      </c>
      <c r="B509" s="135" t="s">
        <v>1792</v>
      </c>
      <c r="C509" s="135">
        <v>1</v>
      </c>
      <c r="D509" s="132"/>
    </row>
    <row r="510" spans="1:4" ht="15.5" x14ac:dyDescent="0.35">
      <c r="A510" s="134" t="s">
        <v>1793</v>
      </c>
      <c r="B510" s="135" t="s">
        <v>1794</v>
      </c>
      <c r="C510" s="135">
        <v>1</v>
      </c>
      <c r="D510" s="132"/>
    </row>
    <row r="511" spans="1:4" ht="15.5" x14ac:dyDescent="0.35">
      <c r="A511" s="134" t="s">
        <v>1795</v>
      </c>
      <c r="B511" s="135" t="s">
        <v>1796</v>
      </c>
      <c r="C511" s="135">
        <v>1</v>
      </c>
      <c r="D511" s="132"/>
    </row>
    <row r="512" spans="1:4" ht="15.5" x14ac:dyDescent="0.35">
      <c r="A512" s="134" t="s">
        <v>1797</v>
      </c>
      <c r="B512" s="135" t="s">
        <v>1798</v>
      </c>
      <c r="C512" s="135">
        <v>1</v>
      </c>
      <c r="D512" s="132"/>
    </row>
    <row r="513" spans="1:4" ht="15.5" x14ac:dyDescent="0.35">
      <c r="A513" s="134" t="s">
        <v>1799</v>
      </c>
      <c r="B513" s="135" t="s">
        <v>1800</v>
      </c>
      <c r="C513" s="135">
        <v>1</v>
      </c>
      <c r="D513" s="132"/>
    </row>
    <row r="514" spans="1:4" ht="15.5" x14ac:dyDescent="0.35">
      <c r="A514" s="134" t="s">
        <v>1801</v>
      </c>
      <c r="B514" s="135" t="s">
        <v>1802</v>
      </c>
      <c r="C514" s="135">
        <v>1</v>
      </c>
      <c r="D514" s="132"/>
    </row>
    <row r="515" spans="1:4" ht="15.5" x14ac:dyDescent="0.35">
      <c r="A515" s="134" t="s">
        <v>1803</v>
      </c>
      <c r="B515" s="135" t="s">
        <v>1804</v>
      </c>
      <c r="C515" s="135">
        <v>1</v>
      </c>
      <c r="D515" s="132"/>
    </row>
    <row r="516" spans="1:4" ht="15.5" x14ac:dyDescent="0.35">
      <c r="A516" s="134" t="s">
        <v>1805</v>
      </c>
      <c r="B516" s="135" t="s">
        <v>1806</v>
      </c>
      <c r="C516" s="135">
        <v>1</v>
      </c>
      <c r="D516" s="132"/>
    </row>
    <row r="517" spans="1:4" ht="15.5" x14ac:dyDescent="0.35">
      <c r="A517" s="134" t="s">
        <v>1807</v>
      </c>
      <c r="B517" s="135" t="s">
        <v>1808</v>
      </c>
      <c r="C517" s="135">
        <v>1</v>
      </c>
      <c r="D517" s="132"/>
    </row>
    <row r="518" spans="1:4" ht="15.5" x14ac:dyDescent="0.35">
      <c r="A518" s="134" t="s">
        <v>1809</v>
      </c>
      <c r="B518" s="135" t="s">
        <v>1810</v>
      </c>
      <c r="C518" s="135">
        <v>1</v>
      </c>
      <c r="D518" s="132"/>
    </row>
    <row r="519" spans="1:4" ht="15.5" x14ac:dyDescent="0.35">
      <c r="A519" s="134" t="s">
        <v>1811</v>
      </c>
      <c r="B519" s="135" t="s">
        <v>1812</v>
      </c>
      <c r="C519" s="135">
        <v>1</v>
      </c>
      <c r="D519" s="132"/>
    </row>
    <row r="520" spans="1:4" ht="15.5" x14ac:dyDescent="0.35">
      <c r="A520" s="134" t="s">
        <v>1813</v>
      </c>
      <c r="B520" s="135" t="s">
        <v>1814</v>
      </c>
      <c r="C520" s="135">
        <v>1</v>
      </c>
      <c r="D520" s="132"/>
    </row>
    <row r="521" spans="1:4" ht="15.5" x14ac:dyDescent="0.35">
      <c r="A521" s="134" t="s">
        <v>1815</v>
      </c>
      <c r="B521" s="135" t="s">
        <v>1816</v>
      </c>
      <c r="C521" s="135">
        <v>1</v>
      </c>
      <c r="D521" s="132"/>
    </row>
    <row r="522" spans="1:4" ht="15.5" x14ac:dyDescent="0.35">
      <c r="A522" s="134" t="s">
        <v>1817</v>
      </c>
      <c r="B522" s="135" t="s">
        <v>1818</v>
      </c>
      <c r="C522" s="135">
        <v>1</v>
      </c>
      <c r="D522" s="132"/>
    </row>
    <row r="523" spans="1:4" ht="15.5" x14ac:dyDescent="0.35">
      <c r="A523" s="134" t="s">
        <v>1819</v>
      </c>
      <c r="B523" s="135" t="s">
        <v>1820</v>
      </c>
      <c r="C523" s="135">
        <v>1</v>
      </c>
      <c r="D523" s="132"/>
    </row>
    <row r="524" spans="1:4" ht="15.5" x14ac:dyDescent="0.35">
      <c r="A524" s="134" t="s">
        <v>1821</v>
      </c>
      <c r="B524" s="135" t="s">
        <v>1822</v>
      </c>
      <c r="C524" s="135">
        <v>1</v>
      </c>
      <c r="D524" s="132"/>
    </row>
    <row r="525" spans="1:4" ht="15.5" x14ac:dyDescent="0.35">
      <c r="A525" s="134" t="s">
        <v>1823</v>
      </c>
      <c r="B525" s="135" t="s">
        <v>1824</v>
      </c>
      <c r="C525" s="135">
        <v>1</v>
      </c>
      <c r="D525" s="132"/>
    </row>
    <row r="526" spans="1:4" ht="15.5" x14ac:dyDescent="0.35">
      <c r="A526" s="134" t="s">
        <v>1825</v>
      </c>
      <c r="B526" s="135" t="s">
        <v>1826</v>
      </c>
      <c r="C526" s="135">
        <v>1</v>
      </c>
      <c r="D526" s="132"/>
    </row>
    <row r="527" spans="1:4" ht="15.5" x14ac:dyDescent="0.35">
      <c r="A527" s="134" t="s">
        <v>1827</v>
      </c>
      <c r="B527" s="135" t="s">
        <v>1828</v>
      </c>
      <c r="C527" s="135">
        <v>1</v>
      </c>
      <c r="D527" s="132"/>
    </row>
    <row r="528" spans="1:4" ht="15.5" x14ac:dyDescent="0.35">
      <c r="A528" s="134" t="s">
        <v>1829</v>
      </c>
      <c r="B528" s="135" t="s">
        <v>1830</v>
      </c>
      <c r="C528" s="135">
        <v>1</v>
      </c>
      <c r="D528" s="132"/>
    </row>
    <row r="529" spans="1:4" ht="15.5" x14ac:dyDescent="0.35">
      <c r="A529" s="134" t="s">
        <v>1831</v>
      </c>
      <c r="B529" s="135" t="s">
        <v>1832</v>
      </c>
      <c r="C529" s="135">
        <v>1</v>
      </c>
      <c r="D529" s="132"/>
    </row>
    <row r="530" spans="1:4" ht="15.5" x14ac:dyDescent="0.35">
      <c r="A530" s="134" t="s">
        <v>1833</v>
      </c>
      <c r="B530" s="135" t="s">
        <v>1834</v>
      </c>
      <c r="C530" s="135">
        <v>1</v>
      </c>
      <c r="D530" s="132"/>
    </row>
    <row r="531" spans="1:4" ht="15.5" x14ac:dyDescent="0.35">
      <c r="A531" s="134" t="s">
        <v>1835</v>
      </c>
      <c r="B531" s="135" t="s">
        <v>1836</v>
      </c>
      <c r="C531" s="135">
        <v>1</v>
      </c>
      <c r="D531" s="132"/>
    </row>
    <row r="532" spans="1:4" ht="15.5" x14ac:dyDescent="0.35">
      <c r="A532" s="134" t="s">
        <v>1837</v>
      </c>
      <c r="B532" s="135" t="s">
        <v>1838</v>
      </c>
      <c r="C532" s="135">
        <v>1</v>
      </c>
      <c r="D532" s="132"/>
    </row>
    <row r="533" spans="1:4" ht="15.5" x14ac:dyDescent="0.35">
      <c r="A533" s="134" t="s">
        <v>1839</v>
      </c>
      <c r="B533" s="135" t="s">
        <v>1840</v>
      </c>
      <c r="C533" s="135">
        <v>1</v>
      </c>
      <c r="D533" s="132"/>
    </row>
    <row r="534" spans="1:4" ht="31" x14ac:dyDescent="0.35">
      <c r="A534" s="134" t="s">
        <v>1841</v>
      </c>
      <c r="B534" s="135" t="s">
        <v>1842</v>
      </c>
      <c r="C534" s="135">
        <v>1</v>
      </c>
      <c r="D534" s="132"/>
    </row>
    <row r="535" spans="1:4" ht="31" x14ac:dyDescent="0.35">
      <c r="A535" s="134" t="s">
        <v>1843</v>
      </c>
      <c r="B535" s="135" t="s">
        <v>1844</v>
      </c>
      <c r="C535" s="135">
        <v>1</v>
      </c>
      <c r="D535" s="132"/>
    </row>
    <row r="536" spans="1:4" ht="15.5" x14ac:dyDescent="0.35">
      <c r="A536" s="134" t="s">
        <v>1845</v>
      </c>
      <c r="B536" s="135" t="s">
        <v>1846</v>
      </c>
      <c r="C536" s="135">
        <v>1</v>
      </c>
      <c r="D536" s="132"/>
    </row>
    <row r="537" spans="1:4" ht="15.5" x14ac:dyDescent="0.35">
      <c r="A537" s="134" t="s">
        <v>1847</v>
      </c>
      <c r="B537" s="135" t="s">
        <v>1848</v>
      </c>
      <c r="C537" s="135">
        <v>1</v>
      </c>
      <c r="D537" s="132"/>
    </row>
    <row r="538" spans="1:4" ht="15.5" x14ac:dyDescent="0.35">
      <c r="A538" s="134" t="s">
        <v>1849</v>
      </c>
      <c r="B538" s="135" t="s">
        <v>1850</v>
      </c>
      <c r="C538" s="135">
        <v>1</v>
      </c>
      <c r="D538" s="132"/>
    </row>
    <row r="539" spans="1:4" ht="15.5" x14ac:dyDescent="0.35">
      <c r="A539" s="134" t="s">
        <v>1851</v>
      </c>
      <c r="B539" s="135" t="s">
        <v>1852</v>
      </c>
      <c r="C539" s="135">
        <v>1</v>
      </c>
      <c r="D539" s="132"/>
    </row>
    <row r="540" spans="1:4" ht="15.5" x14ac:dyDescent="0.35">
      <c r="A540" s="134" t="s">
        <v>1853</v>
      </c>
      <c r="B540" s="135" t="s">
        <v>1854</v>
      </c>
      <c r="C540" s="135">
        <v>1</v>
      </c>
      <c r="D540" s="132"/>
    </row>
    <row r="541" spans="1:4" ht="15.5" x14ac:dyDescent="0.35">
      <c r="A541" s="134" t="s">
        <v>1855</v>
      </c>
      <c r="B541" s="135" t="s">
        <v>1856</v>
      </c>
      <c r="C541" s="135">
        <v>1</v>
      </c>
      <c r="D541" s="132"/>
    </row>
    <row r="542" spans="1:4" ht="15.5" x14ac:dyDescent="0.35">
      <c r="A542" s="134" t="s">
        <v>1857</v>
      </c>
      <c r="B542" s="135" t="s">
        <v>1858</v>
      </c>
      <c r="C542" s="135">
        <v>1</v>
      </c>
      <c r="D542" s="132"/>
    </row>
    <row r="543" spans="1:4" ht="15.5" x14ac:dyDescent="0.35">
      <c r="A543" s="134" t="s">
        <v>1859</v>
      </c>
      <c r="B543" s="135" t="s">
        <v>1860</v>
      </c>
      <c r="C543" s="135">
        <v>1</v>
      </c>
      <c r="D543" s="132"/>
    </row>
    <row r="544" spans="1:4" ht="15.5" x14ac:dyDescent="0.35">
      <c r="A544" s="134" t="s">
        <v>1861</v>
      </c>
      <c r="B544" s="135" t="s">
        <v>1862</v>
      </c>
      <c r="C544" s="135">
        <v>1</v>
      </c>
      <c r="D544" s="132"/>
    </row>
    <row r="545" spans="1:4" ht="15.5" x14ac:dyDescent="0.35">
      <c r="A545" s="134" t="s">
        <v>1863</v>
      </c>
      <c r="B545" s="135" t="s">
        <v>1864</v>
      </c>
      <c r="C545" s="135">
        <v>1</v>
      </c>
      <c r="D545" s="132"/>
    </row>
    <row r="546" spans="1:4" ht="15.5" x14ac:dyDescent="0.35">
      <c r="A546" s="134" t="s">
        <v>1865</v>
      </c>
      <c r="B546" s="135" t="s">
        <v>1866</v>
      </c>
      <c r="C546" s="135">
        <v>1</v>
      </c>
      <c r="D546" s="132"/>
    </row>
    <row r="547" spans="1:4" ht="15.5" x14ac:dyDescent="0.35">
      <c r="A547" s="134" t="s">
        <v>1867</v>
      </c>
      <c r="B547" s="135" t="s">
        <v>1868</v>
      </c>
      <c r="C547" s="135">
        <v>1</v>
      </c>
      <c r="D547" s="132"/>
    </row>
    <row r="548" spans="1:4" ht="15.5" x14ac:dyDescent="0.35">
      <c r="A548" s="134" t="s">
        <v>1869</v>
      </c>
      <c r="B548" s="135" t="s">
        <v>1870</v>
      </c>
      <c r="C548" s="135">
        <v>1</v>
      </c>
      <c r="D548" s="132"/>
    </row>
  </sheetData>
  <autoFilter ref="A1:U52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5934A9-0574-4B69-8248-66167C5D8A9B}">
  <ds:schemaRefs>
    <ds:schemaRef ds:uri="2c75e67c-ed2d-4c91-baba-8aa4949e551e"/>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33874043-1092-46f2-b7ed-3863b0441e79"/>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D352373-0DC4-41B1-BC79-B2DC77F5D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6A29BE-79A7-45E7-9915-427311B2A318}">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0549A258-C6A8-47A9-8B36-25C42A63AE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Dashboard</vt:lpstr>
      <vt:lpstr>Results</vt:lpstr>
      <vt:lpstr>Instructions</vt:lpstr>
      <vt:lpstr>Gen Test Cases</vt:lpstr>
      <vt:lpstr>Tomcat9</vt:lpstr>
      <vt:lpstr>Tomcat10</vt:lpstr>
      <vt:lpstr>Change Log</vt:lpstr>
      <vt:lpstr>New Release Changes</vt:lpstr>
      <vt:lpstr>Issue Code Table</vt:lpstr>
      <vt:lpstr>'Change Log'!Print_Area</vt:lpstr>
      <vt:lpstr>Dashboard!Print_Area</vt:lpstr>
      <vt:lpstr>'Gen Test Cases'!Print_Area</vt:lpstr>
      <vt:lpstr>Instructions!Print_Area</vt:lpstr>
      <vt:lpstr>'New Release Changes'!Print_Area</vt:lpstr>
      <vt:lpstr>Results!Print_Area</vt:lpstr>
      <vt:lpstr>Tomcat10!Print_Area</vt:lpstr>
      <vt:lpstr>Tomcat9!Print_Area</vt:lpstr>
      <vt:lpstr>'Gen Test Cases'!Print_Titles</vt:lpstr>
      <vt:lpstr>Tomcat10!Print_Titles</vt:lpstr>
      <vt:lpstr>Tomcat9!Print_Titles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2023-11-20T15:58:47Z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