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C:\Users\P8RMB\Documents\SBU Data\Disclosure\DETAIL Data Services\1 PPS NEW JOB 2024-2025\IRS.gov\10-08-2024  KERR CSC ticket input\"/>
    </mc:Choice>
  </mc:AlternateContent>
  <xr:revisionPtr revIDLastSave="0" documentId="8_{C468A88B-1345-439D-A5C6-E1B8D63A2EE2}" xr6:coauthVersionLast="47" xr6:coauthVersionMax="47" xr10:uidLastSave="{00000000-0000-0000-0000-000000000000}"/>
  <bookViews>
    <workbookView xWindow="3370" yWindow="1430" windowWidth="12890" windowHeight="6840" tabRatio="776" xr2:uid="{00000000-000D-0000-FFFF-FFFF00000000}"/>
  </bookViews>
  <sheets>
    <sheet name="Dashboard" sheetId="5" r:id="rId1"/>
    <sheet name="Results" sheetId="4" r:id="rId2"/>
    <sheet name="Instructions" sheetId="6" r:id="rId3"/>
    <sheet name="Gen Test Cases" sheetId="9" r:id="rId4"/>
    <sheet name="SQL 2016 Test Cases" sheetId="21" r:id="rId5"/>
    <sheet name="SQL 2017 Test Cases" sheetId="22" r:id="rId6"/>
    <sheet name="SQL 2019 Test Cases" sheetId="23" r:id="rId7"/>
    <sheet name="SQL 2022 Test Cases" sheetId="24" r:id="rId8"/>
    <sheet name="Change Log" sheetId="7" r:id="rId9"/>
    <sheet name="New Release Changes" sheetId="25" r:id="rId10"/>
    <sheet name="Issue Code Table" sheetId="12" r:id="rId11"/>
  </sheets>
  <definedNames>
    <definedName name="_xlnm._FilterDatabase" localSheetId="3" hidden="1">'Gen Test Cases'!$A$2:$M$2</definedName>
    <definedName name="_xlnm._FilterDatabase" localSheetId="10" hidden="1">'Issue Code Table'!$A$1:$D$495</definedName>
    <definedName name="_xlnm._FilterDatabase" localSheetId="4" hidden="1">'SQL 2016 Test Cases'!$A$2:$V$2</definedName>
    <definedName name="_xlnm._FilterDatabase" localSheetId="5" hidden="1">'SQL 2017 Test Cases'!$A$2:$V$2</definedName>
    <definedName name="_xlnm._FilterDatabase" localSheetId="6" hidden="1">'SQL 2019 Test Cases'!$A$2:$V$2</definedName>
    <definedName name="_xlnm._FilterDatabase" localSheetId="7" hidden="1">'SQL 2022 Test Cases'!$A$2:$V$2</definedName>
    <definedName name="_xlnm.Print_Area" localSheetId="9">'New Release Changes'!$A$1:$D$2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6" i="24" l="1"/>
  <c r="AA7" i="24"/>
  <c r="AA8" i="24"/>
  <c r="AA9" i="24"/>
  <c r="AA10" i="24"/>
  <c r="AA11" i="24"/>
  <c r="AA12" i="24"/>
  <c r="AA13" i="24"/>
  <c r="AA14" i="24"/>
  <c r="AA15" i="24"/>
  <c r="AA16" i="24"/>
  <c r="AA17" i="24"/>
  <c r="AA18" i="24"/>
  <c r="AA19" i="24"/>
  <c r="AA20" i="24"/>
  <c r="AA21" i="24"/>
  <c r="AA22" i="24"/>
  <c r="AA23" i="24"/>
  <c r="AA24" i="24"/>
  <c r="AA25" i="24"/>
  <c r="AA26" i="24"/>
  <c r="AA27" i="24"/>
  <c r="AA28" i="24"/>
  <c r="AA29" i="24"/>
  <c r="AA30" i="24"/>
  <c r="AA31" i="24"/>
  <c r="AA32" i="24"/>
  <c r="AA33" i="24"/>
  <c r="AA34" i="24"/>
  <c r="AA35" i="24"/>
  <c r="AA36" i="24"/>
  <c r="AA37" i="24"/>
  <c r="AA38" i="24"/>
  <c r="AA39" i="24"/>
  <c r="AA40" i="24"/>
  <c r="AA41" i="24"/>
  <c r="AA42" i="24"/>
  <c r="AA43" i="24"/>
  <c r="AA44" i="24"/>
  <c r="AA45" i="24"/>
  <c r="AA46" i="24"/>
  <c r="AA4" i="24"/>
  <c r="AA5" i="24"/>
  <c r="AA3" i="24"/>
  <c r="AA6" i="23"/>
  <c r="AA7" i="23"/>
  <c r="AA8" i="23"/>
  <c r="AA9" i="23"/>
  <c r="AA10" i="23"/>
  <c r="AA11" i="23"/>
  <c r="AA12" i="23"/>
  <c r="AA13" i="23"/>
  <c r="AA14" i="23"/>
  <c r="AA15" i="23"/>
  <c r="AA16" i="23"/>
  <c r="AA17" i="23"/>
  <c r="AA18" i="23"/>
  <c r="AA19" i="23"/>
  <c r="AA20" i="23"/>
  <c r="AA21" i="23"/>
  <c r="AA22" i="23"/>
  <c r="AA23" i="23"/>
  <c r="AA24" i="23"/>
  <c r="AA25" i="23"/>
  <c r="AA26" i="23"/>
  <c r="AA27" i="23"/>
  <c r="AA28" i="23"/>
  <c r="AA29" i="23"/>
  <c r="AA30" i="23"/>
  <c r="AA31" i="23"/>
  <c r="AA32" i="23"/>
  <c r="AA33" i="23"/>
  <c r="AA34" i="23"/>
  <c r="AA35" i="23"/>
  <c r="AA36" i="23"/>
  <c r="AA37" i="23"/>
  <c r="AA38" i="23"/>
  <c r="AA39" i="23"/>
  <c r="AA40" i="23"/>
  <c r="AA41" i="23"/>
  <c r="AA42" i="23"/>
  <c r="AA43" i="23"/>
  <c r="AA44" i="23"/>
  <c r="AA45" i="23"/>
  <c r="AA46" i="23"/>
  <c r="AA4" i="23"/>
  <c r="AA5" i="23"/>
  <c r="AA3" i="23"/>
  <c r="AA6" i="22"/>
  <c r="AA7" i="22"/>
  <c r="AA8" i="22"/>
  <c r="AA9" i="22"/>
  <c r="AA10" i="22"/>
  <c r="AA11" i="22"/>
  <c r="AA12" i="22"/>
  <c r="AA13" i="22"/>
  <c r="AA14" i="22"/>
  <c r="AA15" i="22"/>
  <c r="AA16" i="22"/>
  <c r="AA17" i="22"/>
  <c r="AA18" i="22"/>
  <c r="AA19" i="22"/>
  <c r="AA20" i="22"/>
  <c r="AA21" i="22"/>
  <c r="AA22" i="22"/>
  <c r="AA23" i="22"/>
  <c r="AA24" i="22"/>
  <c r="AA25" i="22"/>
  <c r="AA26" i="22"/>
  <c r="AA27" i="22"/>
  <c r="AA28" i="22"/>
  <c r="AA29" i="22"/>
  <c r="AA30" i="22"/>
  <c r="AA31" i="22"/>
  <c r="AA32" i="22"/>
  <c r="AA33" i="22"/>
  <c r="AA34" i="22"/>
  <c r="AA35" i="22"/>
  <c r="AA36" i="22"/>
  <c r="AA37" i="22"/>
  <c r="AA38" i="22"/>
  <c r="AA39" i="22"/>
  <c r="AA40" i="22"/>
  <c r="AA41" i="22"/>
  <c r="AA42" i="22"/>
  <c r="AA43" i="22"/>
  <c r="AA44" i="22"/>
  <c r="AA45" i="22"/>
  <c r="AA4" i="22"/>
  <c r="AA5" i="22"/>
  <c r="AA3" i="22"/>
  <c r="AA5" i="21"/>
  <c r="AA6" i="21"/>
  <c r="AA7" i="21"/>
  <c r="AA8" i="21"/>
  <c r="AA9" i="21"/>
  <c r="AA10" i="21"/>
  <c r="AA11" i="21"/>
  <c r="AA12" i="21"/>
  <c r="AA13" i="21"/>
  <c r="AA14" i="21"/>
  <c r="AA15" i="21"/>
  <c r="AA16" i="21"/>
  <c r="AA17" i="21"/>
  <c r="AA18" i="21"/>
  <c r="AA19" i="21"/>
  <c r="AA20" i="21"/>
  <c r="AA21" i="21"/>
  <c r="AA22" i="21"/>
  <c r="AA23" i="21"/>
  <c r="AA24" i="21"/>
  <c r="AA25" i="21"/>
  <c r="AA26" i="21"/>
  <c r="AA27" i="21"/>
  <c r="AA28" i="21"/>
  <c r="AA29" i="21"/>
  <c r="AA30" i="21"/>
  <c r="AA31" i="21"/>
  <c r="AA32" i="21"/>
  <c r="AA33" i="21"/>
  <c r="AA34" i="21"/>
  <c r="AA35" i="21"/>
  <c r="AA36" i="21"/>
  <c r="AA37" i="21"/>
  <c r="AA38" i="21"/>
  <c r="AA39" i="21"/>
  <c r="AA40" i="21"/>
  <c r="AA41" i="21"/>
  <c r="AA42" i="21"/>
  <c r="AA43" i="21"/>
  <c r="AA44" i="21"/>
  <c r="AA4" i="21"/>
  <c r="AA3" i="21"/>
  <c r="E25" i="4"/>
  <c r="E51" i="4" l="1"/>
  <c r="D51" i="4"/>
  <c r="C51" i="4"/>
  <c r="B51" i="4"/>
  <c r="E32" i="4"/>
  <c r="D32" i="4"/>
  <c r="C32" i="4"/>
  <c r="B32" i="4"/>
  <c r="E13" i="4"/>
  <c r="D13" i="4"/>
  <c r="C13" i="4"/>
  <c r="B13" i="4"/>
  <c r="F13" i="4" l="1"/>
  <c r="E70" i="4" l="1"/>
  <c r="D70" i="4"/>
  <c r="C70" i="4"/>
  <c r="B70" i="4"/>
  <c r="M70" i="4"/>
  <c r="O70" i="4"/>
  <c r="O51" i="4"/>
  <c r="M51" i="4"/>
  <c r="O32" i="4"/>
  <c r="M32" i="4"/>
  <c r="M13" i="4"/>
  <c r="O13" i="4"/>
  <c r="N32" i="4" l="1"/>
  <c r="F70" i="4"/>
  <c r="N13" i="4"/>
  <c r="F32" i="4"/>
  <c r="F51" i="4"/>
  <c r="K79" i="4" l="1"/>
  <c r="K78" i="4"/>
  <c r="K75" i="4"/>
  <c r="K74" i="4"/>
  <c r="K59" i="4"/>
  <c r="AA4" i="9"/>
  <c r="AA5" i="9"/>
  <c r="AA6" i="9"/>
  <c r="AA7" i="9"/>
  <c r="AA9" i="9"/>
  <c r="AA10" i="9"/>
  <c r="AA11" i="9"/>
  <c r="AA12" i="9"/>
  <c r="AA13" i="9"/>
  <c r="AA14" i="9"/>
  <c r="AA15" i="9"/>
  <c r="AA16" i="9"/>
  <c r="AA17" i="9"/>
  <c r="AA18" i="9"/>
  <c r="AA19" i="9"/>
  <c r="AA20" i="9"/>
  <c r="AA21" i="9"/>
  <c r="AA22" i="9"/>
  <c r="AA23" i="9"/>
  <c r="AA24" i="9"/>
  <c r="AA25" i="9"/>
  <c r="AA3" i="9"/>
  <c r="K41" i="4"/>
  <c r="K40" i="4"/>
  <c r="K37" i="4"/>
  <c r="K36" i="4"/>
  <c r="K22" i="4"/>
  <c r="K21" i="4"/>
  <c r="K18" i="4"/>
  <c r="K17" i="4"/>
  <c r="K60" i="4"/>
  <c r="K56" i="4"/>
  <c r="K55" i="4"/>
  <c r="F81" i="4" l="1"/>
  <c r="E81" i="4"/>
  <c r="D81" i="4"/>
  <c r="C81" i="4"/>
  <c r="F80" i="4"/>
  <c r="E80" i="4"/>
  <c r="D80" i="4"/>
  <c r="C80" i="4"/>
  <c r="F79" i="4"/>
  <c r="E79" i="4"/>
  <c r="D79" i="4"/>
  <c r="C79" i="4"/>
  <c r="F78" i="4"/>
  <c r="E78" i="4"/>
  <c r="D78" i="4"/>
  <c r="I78" i="4" s="1"/>
  <c r="C78" i="4"/>
  <c r="F77" i="4"/>
  <c r="E77" i="4"/>
  <c r="D77" i="4"/>
  <c r="I77" i="4" s="1"/>
  <c r="C77" i="4"/>
  <c r="F76" i="4"/>
  <c r="E76" i="4"/>
  <c r="D76" i="4"/>
  <c r="I76" i="4" s="1"/>
  <c r="C76" i="4"/>
  <c r="F75" i="4"/>
  <c r="E75" i="4"/>
  <c r="D75" i="4"/>
  <c r="I75" i="4" s="1"/>
  <c r="C75" i="4"/>
  <c r="F74" i="4"/>
  <c r="E74" i="4"/>
  <c r="D74" i="4"/>
  <c r="I74" i="4" s="1"/>
  <c r="C74" i="4"/>
  <c r="F62" i="4"/>
  <c r="E62" i="4"/>
  <c r="D62" i="4"/>
  <c r="I62" i="4" s="1"/>
  <c r="C62" i="4"/>
  <c r="F61" i="4"/>
  <c r="E61" i="4"/>
  <c r="D61" i="4"/>
  <c r="I61" i="4" s="1"/>
  <c r="C61" i="4"/>
  <c r="F60" i="4"/>
  <c r="E60" i="4"/>
  <c r="D60" i="4"/>
  <c r="I60" i="4" s="1"/>
  <c r="C60" i="4"/>
  <c r="F59" i="4"/>
  <c r="E59" i="4"/>
  <c r="D59" i="4"/>
  <c r="I59" i="4" s="1"/>
  <c r="C59" i="4"/>
  <c r="F58" i="4"/>
  <c r="E58" i="4"/>
  <c r="D58" i="4"/>
  <c r="I58" i="4" s="1"/>
  <c r="C58" i="4"/>
  <c r="F57" i="4"/>
  <c r="E57" i="4"/>
  <c r="D57" i="4"/>
  <c r="I57" i="4" s="1"/>
  <c r="C57" i="4"/>
  <c r="F56" i="4"/>
  <c r="E56" i="4"/>
  <c r="D56" i="4"/>
  <c r="I56" i="4" s="1"/>
  <c r="C56" i="4"/>
  <c r="F55" i="4"/>
  <c r="E55" i="4"/>
  <c r="D55" i="4"/>
  <c r="I55" i="4" s="1"/>
  <c r="C55" i="4"/>
  <c r="F43" i="4"/>
  <c r="E43" i="4"/>
  <c r="D43" i="4"/>
  <c r="I43" i="4" s="1"/>
  <c r="C43" i="4"/>
  <c r="F42" i="4"/>
  <c r="E42" i="4"/>
  <c r="D42" i="4"/>
  <c r="I42" i="4" s="1"/>
  <c r="C42" i="4"/>
  <c r="F41" i="4"/>
  <c r="E41" i="4"/>
  <c r="D41" i="4"/>
  <c r="I41" i="4" s="1"/>
  <c r="C41" i="4"/>
  <c r="F40" i="4"/>
  <c r="E40" i="4"/>
  <c r="D40" i="4"/>
  <c r="I40" i="4" s="1"/>
  <c r="C40" i="4"/>
  <c r="F39" i="4"/>
  <c r="H39" i="4" s="1"/>
  <c r="E39" i="4"/>
  <c r="D39" i="4"/>
  <c r="I39" i="4" s="1"/>
  <c r="C39" i="4"/>
  <c r="F38" i="4"/>
  <c r="E38" i="4"/>
  <c r="D38" i="4"/>
  <c r="I38" i="4" s="1"/>
  <c r="C38" i="4"/>
  <c r="F37" i="4"/>
  <c r="H37" i="4" s="1"/>
  <c r="E37" i="4"/>
  <c r="D37" i="4"/>
  <c r="I37" i="4" s="1"/>
  <c r="C37" i="4"/>
  <c r="F36" i="4"/>
  <c r="E36" i="4"/>
  <c r="D36" i="4"/>
  <c r="I36" i="4" s="1"/>
  <c r="C36" i="4"/>
  <c r="F24" i="4"/>
  <c r="E24" i="4"/>
  <c r="D24" i="4"/>
  <c r="I24" i="4" s="1"/>
  <c r="C24" i="4"/>
  <c r="F23" i="4"/>
  <c r="H23" i="4" s="1"/>
  <c r="E23" i="4"/>
  <c r="D23" i="4"/>
  <c r="I23" i="4" s="1"/>
  <c r="C23" i="4"/>
  <c r="F22" i="4"/>
  <c r="E22" i="4"/>
  <c r="D22" i="4"/>
  <c r="I22" i="4" s="1"/>
  <c r="C22" i="4"/>
  <c r="F21" i="4"/>
  <c r="E21" i="4"/>
  <c r="D21" i="4"/>
  <c r="I21" i="4" s="1"/>
  <c r="C21" i="4"/>
  <c r="F20" i="4"/>
  <c r="E20" i="4"/>
  <c r="D20" i="4"/>
  <c r="I20" i="4" s="1"/>
  <c r="C20" i="4"/>
  <c r="F19" i="4"/>
  <c r="E19" i="4"/>
  <c r="D19" i="4"/>
  <c r="I19" i="4" s="1"/>
  <c r="C19" i="4"/>
  <c r="F18" i="4"/>
  <c r="E18" i="4"/>
  <c r="D18" i="4"/>
  <c r="I18" i="4" s="1"/>
  <c r="C18" i="4"/>
  <c r="F17" i="4"/>
  <c r="E17" i="4"/>
  <c r="D17" i="4"/>
  <c r="I17" i="4" s="1"/>
  <c r="C17" i="4"/>
  <c r="I81" i="4"/>
  <c r="I80" i="4"/>
  <c r="I79" i="4"/>
  <c r="N70" i="4"/>
  <c r="J74" i="4" s="1"/>
  <c r="J78" i="4"/>
  <c r="J59" i="4"/>
  <c r="J21" i="4"/>
  <c r="J40" i="4"/>
  <c r="N51" i="4"/>
  <c r="J55" i="4" s="1"/>
  <c r="J17" i="4"/>
  <c r="J36" i="4"/>
  <c r="H24" i="4" l="1"/>
  <c r="H22" i="4"/>
  <c r="H38" i="4"/>
  <c r="H36" i="4"/>
  <c r="H79" i="4"/>
  <c r="H81" i="4"/>
  <c r="H80" i="4"/>
  <c r="H75" i="4"/>
  <c r="H77" i="4"/>
  <c r="H74" i="4"/>
  <c r="H76" i="4"/>
  <c r="H78" i="4"/>
  <c r="H21" i="4"/>
  <c r="H57" i="4"/>
  <c r="H62" i="4"/>
  <c r="H18" i="4"/>
  <c r="H60" i="4"/>
  <c r="H55" i="4"/>
  <c r="H58" i="4"/>
  <c r="H17" i="4"/>
  <c r="H40" i="4"/>
  <c r="H41" i="4"/>
  <c r="H61" i="4"/>
  <c r="H42" i="4"/>
  <c r="H20" i="4"/>
  <c r="H59" i="4"/>
  <c r="H56" i="4"/>
  <c r="H43" i="4"/>
  <c r="H19" i="4"/>
  <c r="D82" i="4" l="1"/>
  <c r="G70" i="4" s="1"/>
  <c r="D25" i="4"/>
  <c r="G13" i="4" s="1"/>
  <c r="D44" i="4"/>
  <c r="G32" i="4" s="1"/>
  <c r="D63" i="4"/>
  <c r="G51" i="4" s="1"/>
</calcChain>
</file>

<file path=xl/sharedStrings.xml><?xml version="1.0" encoding="utf-8"?>
<sst xmlns="http://schemas.openxmlformats.org/spreadsheetml/2006/main" count="5504" uniqueCount="2220">
  <si>
    <t>Internal Revenue Service</t>
  </si>
  <si>
    <t>Office of Safeguards</t>
  </si>
  <si>
    <t xml:space="preserve"> ▪ SCSEM Subject: SQL Server</t>
  </si>
  <si>
    <t xml:space="preserve"> ▪ SCSEM Version: 6.0</t>
  </si>
  <si>
    <t xml:space="preserve"> ▪ SCSEM Release Date: August 25, 2024</t>
  </si>
  <si>
    <t>NOTICE:</t>
  </si>
  <si>
    <t>The IRS strongly recommends agencies test all Safeguard Computer Security Evaluation Matrix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</si>
  <si>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</si>
  <si>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</si>
  <si>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</si>
  <si>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</si>
  <si>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</si>
  <si>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</si>
  <si>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</si>
  <si>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</si>
  <si>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</si>
  <si>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</si>
  <si>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</si>
  <si>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</si>
  <si>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</si>
  <si>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</si>
  <si>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</si>
  <si>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</si>
  <si>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</si>
  <si>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</si>
  <si>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</si>
  <si>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</si>
  <si>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</si>
  <si>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</si>
  <si>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</si>
  <si>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</si>
  <si>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</si>
  <si>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</si>
  <si>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</si>
  <si>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</si>
  <si>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</si>
  <si>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Device Weighted Score:</t>
  </si>
  <si>
    <t>3. SQL 2016 Test Results</t>
  </si>
  <si>
    <t xml:space="preserve">       Use this box if SQL 2016 tests were conducted.</t>
  </si>
  <si>
    <t>This table calculates all tests in the Gen Test Cases + SQL 2016 Tests Cases tabs.</t>
  </si>
  <si>
    <t>Final Test Results</t>
  </si>
  <si>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</si>
  <si>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</si>
  <si>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</si>
  <si>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</si>
  <si>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</si>
  <si>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</si>
  <si>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</si>
  <si>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</si>
  <si>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</si>
  <si>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</si>
  <si>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</si>
  <si>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</si>
  <si>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</si>
  <si>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</si>
  <si>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</si>
  <si>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</si>
  <si>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</si>
  <si>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</si>
  <si>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</si>
  <si>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</si>
  <si>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4. SQL 2017 Test Results</t>
  </si>
  <si>
    <t xml:space="preserve">       Use this box if SQL 2017 tests were conducted.</t>
  </si>
  <si>
    <t>This table calculates all tests in the Gen Test Cases + SQL 2017 Tests Cases tabs.</t>
  </si>
  <si>
    <t>5.  SQL 2019 Test Results</t>
  </si>
  <si>
    <t xml:space="preserve">       Use this box if SQL 2008 tests were conducted.</t>
  </si>
  <si>
    <t>This table calculates all tests in the Gen Test Cases + SQL 2019 Tests Cases tabs.</t>
  </si>
  <si>
    <t>6.  SQL 2022 Test Results</t>
  </si>
  <si>
    <t>This table calculates all tests in the Gen Test Cases + SQL 2022 Tests Cases tabs.</t>
  </si>
  <si>
    <t>Instructions</t>
  </si>
  <si>
    <t>Introduction and Purpose:</t>
  </si>
  <si>
    <t>This SCSEM is used by the IRS Office of Safeguards to evaluate compliance with IRS Publication 1075 for agencies that have implemented SQL Server for systems that receive, store process or transmit Federal Tax Information (FTI). 
Agencies should use this SCSEM to prepare for an upcoming Safeguards review. It is also an effective tool for the agency to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Gen Test Cases - Selected set of security controls that satisfy the general security requirements of IRS Publication 1075.  Agencies must always assess the performance of these security controls to ensure that they are implemented correctly, operate correctly, and satisfy all minimum requirements of IRS Publication 1075 requirements.  Technology-specific controls are specified in their respective tabs.       
This SCSEM was created for the IRS Office of Safeguards based on the following resources.
▪ IRS Publication 1075, Tax Information Security Guidelines for Federal, State, and Local Agencies (Rev. 11-2021) 
▪ NIST SP 800-53 Rev. 5, Recommended Security Controls for Federal Information Systems and Organizations
▪ CIS Microsoft SQL Server 2016 Benchmark v1.4.0
▪ CIS Microsoft SQL Server 2017  Benchmark v1.3.0
▪ CIS Microsoft SQL Server 2019  Benchmark v1.4.0
▪ CIS Microsoft SQL Server 2022  Benchmark v1.1.0 </t>
  </si>
  <si>
    <t>Test Cases Legend:</t>
  </si>
  <si>
    <t>▪ Test ID</t>
  </si>
  <si>
    <t>Pre-populated number to uniquely identify SCSEM test cases. The ID format includes the platform, platform version, 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</si>
  <si>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</si>
  <si>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</si>
  <si>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</si>
  <si>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</si>
  <si>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</si>
  <si>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</si>
  <si>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</si>
  <si>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Section title conveys the intent of the recommendation.</t>
  </si>
  <si>
    <t>▪ Description</t>
  </si>
  <si>
    <t>Description of specifically what the test is designed to accomplish. The objective should be a summary of the test case and expected results.</t>
  </si>
  <si>
    <t>▪ Test Procedures</t>
  </si>
  <si>
    <t xml:space="preserve">A detailed description of the step-by-step instructions to be followed by the tester. The test procedures should be executed using the applicable NIST 800-53A test method (Interview, Examine). </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</si>
  <si>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</si>
  <si>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</si>
  <si>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</si>
  <si>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 Interviewees and Evidence to validate the results in this field or the separate Notes/Evidence field.</t>
  </si>
  <si>
    <t>▪ Status</t>
  </si>
  <si>
    <t>The tester indicates the status of the test results (Pass, Fail, Info, N/A). "Pass" indicates that the expected results were met. "Fail" indicates the expected results were not met. "Info" is temporary and indicates that the test execution is not completed and additional information is required to determine a Pass/Fail status. "N/A" indicates that the test subject is not capable of implementing the expected results and doing so does not impact security. The tester must determine the appropriateness of the "N/A" status.</t>
  </si>
  <si>
    <t>▪ Notes/Evidence</t>
  </si>
  <si>
    <t>As determined appropriate to the tester or as required by the test method, procedures, or expected results, the tester may need to provide additional information pertaining to the test execution (Interviewee, Documentation, etc.)</t>
  </si>
  <si>
    <t>▪ Criticality</t>
  </si>
  <si>
    <t>The risk category has been pre-populated next to each control based on Safeguard’s definition of control criticality to assist agencies in establishing priorities for corrective action. The reviewer may recommend a change to the prioritization to the SRT Chief in order to accurately reflect the risk and the overall security posture based on environment-specific testing.</t>
  </si>
  <si>
    <t>▪ CIS Benchmark Section #</t>
  </si>
  <si>
    <t>Mapping of test case requirements to the CIS Benchmark section number.</t>
  </si>
  <si>
    <t>▪ Recommendation #</t>
  </si>
  <si>
    <t>Mapping of test case requirements to the CIS Benchmark recommendation number.</t>
  </si>
  <si>
    <t>▪ Rationale Statement</t>
  </si>
  <si>
    <t>The Rationale section conveys the security benefits of the recommended configuration. This section also details where the risks, threats, and vulnerabilities associated with a configuration posture.</t>
  </si>
  <si>
    <t>▪ Remediation Procedure</t>
  </si>
  <si>
    <t>Remediation content for implementing and assessing benchmark guidance. The content allows you to apply the recommended settings for a particular benchmark.</t>
  </si>
  <si>
    <t>▪ Issue Codes</t>
  </si>
  <si>
    <t>A single issue code must be selected for each test case to calculate the weighted risk score. The tester must perform this activity when executing each test.</t>
  </si>
  <si>
    <t>Test ID</t>
  </si>
  <si>
    <t>NIST ID</t>
  </si>
  <si>
    <t>NIST Control Name</t>
  </si>
  <si>
    <t>Test Method</t>
  </si>
  <si>
    <t>Description</t>
  </si>
  <si>
    <t>Test Procedures</t>
  </si>
  <si>
    <t>Expected Results</t>
  </si>
  <si>
    <t>Actual Results</t>
  </si>
  <si>
    <t>Status</t>
  </si>
  <si>
    <t>Notes/Evidence</t>
  </si>
  <si>
    <t>Criticality Rating</t>
  </si>
  <si>
    <t>Issue Code</t>
  </si>
  <si>
    <r>
      <t xml:space="preserve">Issue Code Mapping (Select </t>
    </r>
    <r>
      <rPr>
        <b/>
        <u/>
        <sz val="10"/>
        <rFont val="Arial"/>
        <family val="2"/>
      </rPr>
      <t>one</t>
    </r>
    <r>
      <rPr>
        <b/>
        <sz val="10"/>
        <rFont val="Arial"/>
        <family val="2"/>
      </rPr>
      <t xml:space="preserve"> to enter in column L)</t>
    </r>
  </si>
  <si>
    <t>Risk Rating (Do Not Edit)</t>
  </si>
  <si>
    <t>SQLGEN-01</t>
  </si>
  <si>
    <t>SA-22</t>
  </si>
  <si>
    <t>Unsupported System Components</t>
  </si>
  <si>
    <t>Test (Manual)</t>
  </si>
  <si>
    <t xml:space="preserve">Verify that system maintenance is in place and the database is supported by the vendor.
Each organization responsible for the management of a database shall ensure that unsupported DBMS software is removed or upgraded to a supported version prior to a vendor dropping support.
</t>
  </si>
  <si>
    <t xml:space="preserve">Determine if the database version is a supported release.  Refer to the vendors support website to verify that support for it has not expired.  
</t>
  </si>
  <si>
    <t xml:space="preserve">Support for the installed version has not expired.  Security updates or hot fixes are available to address any security flaws discovered.  </t>
  </si>
  <si>
    <t>Verify they are running a supported Service Pack Level as well.</t>
  </si>
  <si>
    <t>Critical</t>
  </si>
  <si>
    <t>HSA7
HSA10
HSA11</t>
  </si>
  <si>
    <t>HSA7: The external facing system is no longer supported by the vendor
HSA10: The internally hosted software's major release is no longer supported by the vendor
HSA11: The internally hosted software's minor release is no longer supported by the vendor</t>
  </si>
  <si>
    <t>SQLGEN-02</t>
  </si>
  <si>
    <t>AC-2</t>
  </si>
  <si>
    <t>Account Management</t>
  </si>
  <si>
    <t xml:space="preserve">Verify the agency has implemented an account management process for the Database.
</t>
  </si>
  <si>
    <t xml:space="preserve">Interview the DBA (Database Administrator) to verify account management processes exist and are implemented for user and system account creation, termination, and expiration.
</t>
  </si>
  <si>
    <t xml:space="preserve">An account management process exists and has been implemented for approving account access to the database under the agency defined authentication method. </t>
  </si>
  <si>
    <t>Significant</t>
  </si>
  <si>
    <t>HAC37</t>
  </si>
  <si>
    <t>HAC37: Account management procedures are not implemented</t>
  </si>
  <si>
    <t>SQLGEN-03</t>
  </si>
  <si>
    <t>SC-4</t>
  </si>
  <si>
    <t>Information in Shared System Resource</t>
  </si>
  <si>
    <t>Verify original FTI is secured after loading into database.</t>
  </si>
  <si>
    <t>Interview the administrator and/or network personnel and determine what happens to the original FTI extract after it has been loaded into the database.
Documented procedures exist for the removal or backing up of the original FTI extract.</t>
  </si>
  <si>
    <t>Original FTI is securely stored after loading into the database.
The agency has documented procedures in place for the removal or backing up of the original FTI extract, after it has been loaded into the database.</t>
  </si>
  <si>
    <t>Moderate</t>
  </si>
  <si>
    <t>HSC12</t>
  </si>
  <si>
    <t>HSC12: Original FTI extracts are not protected after ETL process</t>
  </si>
  <si>
    <t>SQLGEN-04</t>
  </si>
  <si>
    <t>IA-2</t>
  </si>
  <si>
    <t>Identification and Authentication</t>
  </si>
  <si>
    <t>Ensure identification and authentication controls are implemented.</t>
  </si>
  <si>
    <t xml:space="preserve">Determine if access attempts to the database environment require the user to be identified and authenticated prior to access being granted.
Note: There are various ways to access the database environment.  Ensure identification and authentication controls are implemented for the following access mechanisms:
a) Direct access to the backend database management system and data dictionary;  
b) Operating system access to the platform where the database resides; 
c) Access to the application used to query the database environment and produce reports.
2. Determine if there are any automated processes that access the database for data retrieval and verify the identification and authentication mechanism in place for these processes. 
</t>
  </si>
  <si>
    <t>Identification and authentication is required at the operating system, database and application level within the database environment.
Automated processes that access the database are identified and authenticated using process account credentials.</t>
  </si>
  <si>
    <t>HAC29</t>
  </si>
  <si>
    <t>HAC29: Access to system functionality without identification and authentication</t>
  </si>
  <si>
    <t>SQLGEN-05</t>
  </si>
  <si>
    <t>IA-4</t>
  </si>
  <si>
    <t>Identifier Management</t>
  </si>
  <si>
    <t>Verify all usernames are unique and administrators are valid (authentication server or local accounts).</t>
  </si>
  <si>
    <t>Work with the administrator to view a list of all users of the system.</t>
  </si>
  <si>
    <t>All usernames are unique.
All administrative accounts are valid and all users have a need for access.</t>
  </si>
  <si>
    <t>HAC20
HAC11</t>
  </si>
  <si>
    <t>HAC20: Agency duplicates usernames
HAC11: User access was not established with concept of least privilege</t>
  </si>
  <si>
    <t>SQLGEN-23</t>
  </si>
  <si>
    <t>IA-5</t>
  </si>
  <si>
    <t>Authenticator Management</t>
  </si>
  <si>
    <t>The agency employs mechanisms to ensure passwords aren’t used that are commonly-used, expected, or compromised passwords.</t>
  </si>
  <si>
    <t>1. Interview agency personnel to determine if there is password policy for checking for commonly-used, expected, or compromised passwords.
2. Examine the technical implementation of the policy to ensure the following requirements are met:
a. A list of prohibited passwords is referenced that may include:
  • Passwords obtained from previous breach corpuses.
  • Dictionary words.
  • Repetitive or sequential characters (e.g., ‘aaaaaa’, ‘1234abcd’.)
  • Context-specific words, such as the name of the service, the username, and derivatives thereof. 
b. The list must be updated at least annually.
c. On creation/update passwords are checked to ensure they’re not on the list
d. Annually, existing passwords are checked to ensure they’re not on the list</t>
  </si>
  <si>
    <t>The agency maintains a list of compromised or weak passwords and a solution is implemented to identify and prevent use compromised or weak passwords.</t>
  </si>
  <si>
    <t xml:space="preserve">This test case is N/A, if MFA is utilized with a PIN (not password) and there are no local accounts with passwords.
This finding may be downgraded to Moderate if the following mitigations are in place for systems that do not check that passwords are not commonly-used, expected, or compromised passwords:
•	Enforce password lifetime restrictions of one (1) day minimum and 90 days maximum. (for non-Service accounts)
•	Password History/Reuse: 
o	For all systems: 24 generations. 
o	For systems unable to implement history/reuse restriction by generations but are able to restrict history/reuse for a specified time period, passwords shall not be reusable for a period of six (6) months. </t>
  </si>
  <si>
    <t>HPW19</t>
  </si>
  <si>
    <t>HPW19: More than one Publication 1075 password requirement is not met</t>
  </si>
  <si>
    <t>SQLGEN-06</t>
  </si>
  <si>
    <t>Verify password minimum character length requirements (authentication server or local accounts).</t>
  </si>
  <si>
    <t>Determine if password configurations meet IRS requirements for minimum length of 14 characters.</t>
  </si>
  <si>
    <t>Passwords are required to be a minimum of 14 characters in length.</t>
  </si>
  <si>
    <t>HPW3</t>
  </si>
  <si>
    <t>HPW3: Minimum password age is too short</t>
  </si>
  <si>
    <t>SQLGEN-07</t>
  </si>
  <si>
    <t>Verify password complexity is enforced  (authentication server or local accounts).</t>
  </si>
  <si>
    <t>Determine if password configurations meet IRS requirements for password complexity:
  - At least one numeric and at least one special character
 - A mixture of at least one uppercase and at least one lowercase letter</t>
  </si>
  <si>
    <t xml:space="preserve">Passwords must have a minimum of one (1) alpha, and one (1) numeric or special character.  The password must have at least one uppercase and at least one lowercase letter.  </t>
  </si>
  <si>
    <t>HPW12</t>
  </si>
  <si>
    <t>HPW12: Passwords do not meet complexity requirements</t>
  </si>
  <si>
    <t>SQLGEN-08</t>
  </si>
  <si>
    <t>Verify password change requirements (authentication server or local accounts).</t>
  </si>
  <si>
    <t>Determine if password configurations meet IRS requirements for password expiration. Ask the administrator if users and privileged users are forced to change passwords at a maximum of 90 days, and every 366 days for service accounts or when events such as loss, theft or compromise occur.</t>
  </si>
  <si>
    <t>Passwords are required to be changed every 90 days all user accounts and every 366 days for service accounts or when events such as loss, theft or compromise occur.</t>
  </si>
  <si>
    <t>If test case SQLGEN-23 is pass, the preferred value is 0, if SQLGEN is fail it should be 90.</t>
  </si>
  <si>
    <t>HPW2</t>
  </si>
  <si>
    <t>HPW2: Password does not expire timely</t>
  </si>
  <si>
    <t>SQLGEN-09</t>
  </si>
  <si>
    <t>Verify password reuse requirements (authentication server or local accounts).</t>
  </si>
  <si>
    <t xml:space="preserve">Determine if password configurations meet IRS requirements for password history. Ask the administrator if users are prohibited from using their last 24 passwords. </t>
  </si>
  <si>
    <t>Users are prohibited from using their last 24 passwords.</t>
  </si>
  <si>
    <t>If test case SQLGEN-23 is pass, then this should be N/A.</t>
  </si>
  <si>
    <t>HPW6</t>
  </si>
  <si>
    <t>HPW6: Password history is insufficient</t>
  </si>
  <si>
    <t>SQLGEN-10</t>
  </si>
  <si>
    <t>AC-7</t>
  </si>
  <si>
    <t>Unsuccessful Logon Attempts</t>
  </si>
  <si>
    <t>Examine</t>
  </si>
  <si>
    <t xml:space="preserve">The RDBMS enforces user account lockout.
The system locks user/administrator accounts after no more than three unsuccessful attempts to logon with an invalid password. </t>
  </si>
  <si>
    <t>Examine user account settings and determine if all accounts are locked from the device after no more than three unsuccessful consecutive attempts.</t>
  </si>
  <si>
    <t>System accounts are locked after three consecutive incorrect attempts.</t>
  </si>
  <si>
    <t>HSC42</t>
  </si>
  <si>
    <t>HSC42: Encryption capabilities do not meet the latest FIPS 140 requirements</t>
  </si>
  <si>
    <t>SQLGEN-11</t>
  </si>
  <si>
    <t>AC-3</t>
  </si>
  <si>
    <t>Access Enforcement</t>
  </si>
  <si>
    <t>Verify access restrictions are in place for database connections.</t>
  </si>
  <si>
    <t xml:space="preserve">Determine who has access to the database environment from all possible connection points including:
a) Direct access to the backend database management system and data dictionary;  
b) Operating system access to the platform where the database resides; 
c) Access to the application used to query the database environment and produce reports.
</t>
  </si>
  <si>
    <t xml:space="preserve">Access is restricted to authorized application end users, operating system administrators and database administrators.
Personnel who no longer require access to the database environment are promptly removed from the access list.
</t>
  </si>
  <si>
    <t>HAC11</t>
  </si>
  <si>
    <t>HAC11: User access was not established with concept of least privilege</t>
  </si>
  <si>
    <t>SQLGEN-12</t>
  </si>
  <si>
    <t>Verify account access is approved and reviewed.</t>
  </si>
  <si>
    <t>Interview database administrator or security administrator and determine how often DBA accounts are reviewed.</t>
  </si>
  <si>
    <t xml:space="preserve">DBA accounts are reviewed at least semi-annually for compliance with account management requirements. </t>
  </si>
  <si>
    <t>HAC8</t>
  </si>
  <si>
    <t>HAC8: Accounts are not reviewed periodically for proper privileges</t>
  </si>
  <si>
    <t>SQLGEN-13</t>
  </si>
  <si>
    <t>Verify appropriate roles have been assigned to users.</t>
  </si>
  <si>
    <t>Determine if appropriate roles have been assigned.</t>
  </si>
  <si>
    <t>Varying level of roles have been established for access with no user having too high of privileges than necessary.</t>
  </si>
  <si>
    <t>HAC9
HAC11</t>
  </si>
  <si>
    <t>HAC9: Accounts have not been created using user roles
HAC11: User access was not established with concept of least privilege</t>
  </si>
  <si>
    <t>SQLGEN-14</t>
  </si>
  <si>
    <t>MP-3</t>
  </si>
  <si>
    <t>Media Marking</t>
  </si>
  <si>
    <t>FTI shall be labeled in a database environment.  Implementing specific labeling requirements allows for agency management, law enforcement and the IRS to investigate audit logs in the event of a potential unauthorized disclosure of FTI.</t>
  </si>
  <si>
    <t>Interview the DBA and verify how the database is designed to identify where FTI resides.  
Determine which data tables within the database contain FTI.  Ensure the data tables are clearly identified.
Determine if FTI is comingled with non-FTI data.
Note: The database schema may be examined to confirm the FTI labeling requirement.</t>
  </si>
  <si>
    <t xml:space="preserve">The database design supports the requirement to label FTI so that specific FTI data elements are recognizable (ex. Tax, IRS, Fed, etc.)
The results of this test will differ based on the specific database implementation.
If an agency has a database that is composed entirely of FTI, labeling at the database level would be sufficient.  However, if an agency has FTI commingled with other information in a database, FTI has to be labeled at the level that separates from non-FTI data (i.e. data table, data element).  
</t>
  </si>
  <si>
    <t>Limited</t>
  </si>
  <si>
    <t>HCM2
HAC4</t>
  </si>
  <si>
    <t>HCM2: FTI is not properly labeled on-screen
HAC4: FTI is not labeled and is commingled with non-FTI</t>
  </si>
  <si>
    <t>SQLGEN-15</t>
  </si>
  <si>
    <t>AU-2</t>
  </si>
  <si>
    <t>Audit Events</t>
  </si>
  <si>
    <t>Verify the database captures all changes made to data, including: additions, modifications, or deletions.  In addition the logs must capture the source of the event, the outcome of the event, and the identity of any individuals or subjects associated with the event.</t>
  </si>
  <si>
    <t>Determine the security relevant events that are captured in the audit logs within the database environment.  
Verify that security events are captured in logs at the operating system, database and application level.</t>
  </si>
  <si>
    <t xml:space="preserve">The database captures all changes made to data, including: additions, modifications, or deletions.  In addition the DB captures the source of the
event, the outcome of the event, and the identity of any individuals or subjects associated with the event.
If a query is submitted, the audit log must identify the actual query being performed, the originator of the query, and relevant time/stamp information.
Security events are captured in logs at the operating system, database and application level.
Note: All users, including administrators, are subject to auditing.
</t>
  </si>
  <si>
    <t>HAU5
HAU17
HAU2</t>
  </si>
  <si>
    <t>HAU5: Auditing is not performed on all data tables containing FTI
HAU17: Audit logs do not capture sufficient auditable events
HAU2: No auditing is being performed on the system</t>
  </si>
  <si>
    <t>SQLGEN-16</t>
  </si>
  <si>
    <t>AU-6</t>
  </si>
  <si>
    <t>Audit Review, Analysis, and Reporting</t>
  </si>
  <si>
    <t>Verify that audit trails are reviewed at a minimum weekly for anomalies (i.e. standard operations, unauthorized access attempts, etc.).
Exceptions and violations are properly analyzed and appropriate actions are taken.</t>
  </si>
  <si>
    <t xml:space="preserve">Interview DBA to determine when the last audit logs were reviewed.  
Examine reports that demonstrate monitoring of security violations, such as unauthorized user access. </t>
  </si>
  <si>
    <t xml:space="preserve">The audit trail is reviewed weekly or more frequently at the discretion of the information system owner for indications of unusual activity related to potential unauthorized FTI access.
</t>
  </si>
  <si>
    <t>HAU3
HAU18</t>
  </si>
  <si>
    <t>HAU3: Audit logs are not being reviewed
HAU18: Audit logs are reviewed, but not per Pub 1075 requirements</t>
  </si>
  <si>
    <t>SQLGEN-17</t>
  </si>
  <si>
    <t>AU-8</t>
  </si>
  <si>
    <t>Time Stamps</t>
  </si>
  <si>
    <t>Check to validate the system is synchronized with the agency's authoritative time server.</t>
  </si>
  <si>
    <t>1. Interview DBA  to ensure the system is synchronized with the agency's authoritative time server.
 2. Examine configuration file(s) to verify NTP has been properly configured to synchronize with the agency's internal authoritative time server.</t>
  </si>
  <si>
    <t xml:space="preserve">1-2. The DB and audit records are synchronized with the agency's authoritative time server. </t>
  </si>
  <si>
    <t>HAU11
HAU12</t>
  </si>
  <si>
    <t>HAU11: NTP is not properly implemented
HAU12: Audit records are not time stamped</t>
  </si>
  <si>
    <t>SQLGEN-18</t>
  </si>
  <si>
    <t>AU-9</t>
  </si>
  <si>
    <t>Protection of Audit Information</t>
  </si>
  <si>
    <t>Audit trails cannot be read or modified by non-administrator users.</t>
  </si>
  <si>
    <t>Interview the DBA to determine the application audit log location.  Examine the permission settings of the log files.  
Examine permissions on the specific log files and ensure they are properly restricted to appropriate individuals.</t>
  </si>
  <si>
    <t>Log files have appropriate permissions assigned and permissions are not excessive.</t>
  </si>
  <si>
    <t>HAU10</t>
  </si>
  <si>
    <t>HAU10: Audit logs are not properly protected</t>
  </si>
  <si>
    <t>SQLGEN-19</t>
  </si>
  <si>
    <t>AC-5</t>
  </si>
  <si>
    <t>Separation of Duties</t>
  </si>
  <si>
    <t>Verify that the DB system enforces a separation of duties for sensitive administrator roles.
There is an effective segregation of duties between the administration functions and the auditing functions of the DB system.</t>
  </si>
  <si>
    <t>Interview the DBA to identify the following:
- Personnel that review and clear audit logs.
- Personnel that perform non-audit administration such as create, modify, and delete access control rules; DB user access management.</t>
  </si>
  <si>
    <t xml:space="preserve">Personnel who review and clear audit logs are separate from personnel that perform non-audit administration.
</t>
  </si>
  <si>
    <t>HAC12</t>
  </si>
  <si>
    <t>HAC12: Separation of duties is not in place</t>
  </si>
  <si>
    <t>SQLGEN-20</t>
  </si>
  <si>
    <t>AC-12</t>
  </si>
  <si>
    <t>Session Termination</t>
  </si>
  <si>
    <t>Verify the DB requires an automatic timeout and termination for login sessions.</t>
  </si>
  <si>
    <t>1. Examine system configurations and verify administrators are logged out and the session is terminated after no more than 30 minutes of inactivity.</t>
  </si>
  <si>
    <t>1. User sessions are terminated after no more than 30 minutes of inactivity.</t>
  </si>
  <si>
    <t>HRM5</t>
  </si>
  <si>
    <t>HRM5: User sessions do not terminate after the Publication 1075 period of inactivity</t>
  </si>
  <si>
    <t>SQLGEN-21</t>
  </si>
  <si>
    <t>Verify that audit data is archived and maintained.
IRS practice has been to retain archived audit logs/trails for the remainder of the year they were made plus six years. (Total of 7 Years)</t>
  </si>
  <si>
    <t>Interview the DBA to determine if audit data is captured, backed up, and maintained. IRS practice has been to retain archived audit logs/trails for the remainder of the year they were made plus six years.</t>
  </si>
  <si>
    <t>Audit data is captured, backed up, and maintained. IRS practice has been to retain archived audit logs/trails for the remainder of the year they were made plus six years.  (Total of 7 Years)</t>
  </si>
  <si>
    <t>HAU7</t>
  </si>
  <si>
    <t>HAU7: Audit records are not retained per Pub 1075</t>
  </si>
  <si>
    <t>SQLGEN-22</t>
  </si>
  <si>
    <t>AC-23</t>
  </si>
  <si>
    <t>Data Mining Protection</t>
  </si>
  <si>
    <t>Employ agency-defined data mining prevention and detection techniques for agency-defined data storage objects to detect and protect against unauthorized data mining.</t>
  </si>
  <si>
    <t xml:space="preserve">Verify that the agency has defined data mining prevention and detection techniques for agency-defined data storage objects to detect and protect against unauthorized data mining. </t>
  </si>
  <si>
    <t xml:space="preserve">1. The agency is limiting the number and frequency of database queries to increase the work factor needed to determine the contents of databases, limiting types of responses provided to database queries, applying differential privacy techniques or homomorphic encryption, and notifying personnel when atypical database queries or accesses occur. </t>
  </si>
  <si>
    <t>HAC100</t>
  </si>
  <si>
    <t>HAC100: Other</t>
  </si>
  <si>
    <t>Info</t>
  </si>
  <si>
    <t>Criticality Ratings</t>
  </si>
  <si>
    <t>Section Title</t>
  </si>
  <si>
    <t>Finding Statement (Internal Use Only)</t>
  </si>
  <si>
    <t>Criticality</t>
  </si>
  <si>
    <r>
      <t xml:space="preserve">Issue Code Mapping (Select </t>
    </r>
    <r>
      <rPr>
        <b/>
        <u/>
        <sz val="10"/>
        <rFont val="Arial"/>
        <family val="2"/>
      </rPr>
      <t>one</t>
    </r>
    <r>
      <rPr>
        <b/>
        <sz val="10"/>
        <rFont val="Arial"/>
        <family val="2"/>
      </rPr>
      <t xml:space="preserve"> to enter in column N)</t>
    </r>
  </si>
  <si>
    <t>CIS Benchmark Section #</t>
  </si>
  <si>
    <t>Recommendation #</t>
  </si>
  <si>
    <t>Rationale Statement</t>
  </si>
  <si>
    <t>Remediation Procedure</t>
  </si>
  <si>
    <t xml:space="preserve">Remediation Statement (Internal Use Only)         </t>
  </si>
  <si>
    <t>CAP Request Statement (Internal Use Only)</t>
  </si>
  <si>
    <t>SQL16-01</t>
  </si>
  <si>
    <t>SI-2</t>
  </si>
  <si>
    <t>Flaw Remediation</t>
  </si>
  <si>
    <t>Ensure Latest SQL Server Service Packs and Hotfixes are Installed</t>
  </si>
  <si>
    <t>SQL Server patches contain program updates that fix security and product functionality issues found in the software. These patches can be installed with a hotfix which is a single patch, a cumulative update which is a small group of patches, or a service pack which is a large collection of patches. The SQL Server version and patch levels should be the most recent compatible with the organizations' operational needs.</t>
  </si>
  <si>
    <t>To determine your SQL Server service pack level, run the following code snippet.
```
SELECT SERVERPROPERTY('ProductLevel') as SP_installed, SERVERPROPERTY('ProductVersion') as Version,
SERVERPROPERTY('ProductUpdateLevel') as 'ProductUpdate_Level', 
SERVERPROPERTY('ProductUpdateReference') as 'KB_Number';
```</t>
  </si>
  <si>
    <t>The latest security patches are installed.</t>
  </si>
  <si>
    <t>Latest security patches have not been applied to the system.</t>
  </si>
  <si>
    <r>
      <rPr>
        <b/>
        <sz val="10"/>
        <rFont val="Arial"/>
        <family val="2"/>
      </rPr>
      <t>End of General Support:</t>
    </r>
    <r>
      <rPr>
        <sz val="10"/>
        <rFont val="Arial"/>
        <family val="2"/>
      </rPr>
      <t xml:space="preserve">
Mainstream SQL 2016 Server 07/13/2021 
Extended Support 07/14/2026</t>
    </r>
  </si>
  <si>
    <t>HSI2
HSI27</t>
  </si>
  <si>
    <t>HSI2: System patch level is insufficient
HSI27: Critical security patches have not been applied</t>
  </si>
  <si>
    <t>1.1</t>
  </si>
  <si>
    <t>Using the most recent SQL Server software, along with all applicable patches can help limit the possibilities for vulnerabilities in the software. The installation version and/or patches applied during setup should be established according to the needs of the organization.</t>
  </si>
  <si>
    <t>Identify the current version and patch level of your SQL Server instances and ensure they contain the latest security fixes. Make sure to test these fixes in your test environments before updating production instances.
The most recent SQL Server patches can be found here:
[https://learn.microsoft.com/en-us/troubleshoot/sql/releases/download-and-install-latest-updates](https://learn.microsoft.com/en-us/troubleshoot/sql/releases/download-and-install-latest-updates)</t>
  </si>
  <si>
    <t>Install the latest security patches and hotfixes from the vendor.</t>
  </si>
  <si>
    <t>SQL16-02</t>
  </si>
  <si>
    <t>CM-7</t>
  </si>
  <si>
    <t>Least Functionality</t>
  </si>
  <si>
    <t>Ensure Single-Function Member Servers are Used</t>
  </si>
  <si>
    <t>It is recommended that SQL Server software be installed on a dedicated server. This architectural consideration affords security flexibility in that the database server can be placed on a separate subnet allowing access only from particular hosts and over particular protocols. Degrees of availability are easier to achieve as well - over time, an enterprise can move from a single database server to a failover to a cluster using load balancing or some combination thereof.</t>
  </si>
  <si>
    <t>Ensure that no other roles are enabled for the underlying operating system and that no excess tooling is installed, per enterprise policy.</t>
  </si>
  <si>
    <t>SQL Server is installed on a dedicated server.  Excess tooling and/or unnecessary roles have been removed from the underlying operating system.</t>
  </si>
  <si>
    <t>SQL Server is not installed on a dedicated server.</t>
  </si>
  <si>
    <t>HCM32</t>
  </si>
  <si>
    <t>HCM32: The device is inappropriately used to serve multiple functions</t>
  </si>
  <si>
    <t>1.2</t>
  </si>
  <si>
    <t>It is easier to manage (i.e. reduce) the attack surface of the server hosting SQL Server software if the only surfaces to consider are the underlying operating system, SQL Server itself, and any security/operational tooling that may additionally be installed. As noted in the description, availability can be more easily addressed if the database is on a dedicated server.</t>
  </si>
  <si>
    <t>Uninstall excess tooling and/or remove unnecessary roles from the underlying operating system.</t>
  </si>
  <si>
    <t>Install the SQL instance on a dedicated server and uninstall excess tooling and/or remove unnecessary roles from the underlying operating system.</t>
  </si>
  <si>
    <t>SQL16-12</t>
  </si>
  <si>
    <t>Ensure Unnecessary SQL Server Protocols are set to 'Disabled'</t>
  </si>
  <si>
    <t>SQL Server supports Shared Memory, Named Pipes, and TCP/IP protocols. However, SQL Server should be configured to use the bare minimum required based on the organization's needs.</t>
  </si>
  <si>
    <t>Open **SQL Server Configuration Manager**; go to the **SQL Server Network Configuration**. Ensure that only required protocols are enabled.</t>
  </si>
  <si>
    <t>Only required protocols should be enabled.</t>
  </si>
  <si>
    <t>Unnecessary SQL Server Protocols have not been disabled.</t>
  </si>
  <si>
    <t>HCM10</t>
  </si>
  <si>
    <t>HCM10: System has unneeded functionality installed</t>
  </si>
  <si>
    <t>2.10</t>
  </si>
  <si>
    <t>Using fewer protocols minimizes the attack surface of SQL Server and, in some cases, can protect it from remote attacks.</t>
  </si>
  <si>
    <t>Open **SQL Server Configuration Manager**; go to the **SQL Server Network Configuration**. Ensure that only required protocols are enabled. Disable protocols that are not necessary.</t>
  </si>
  <si>
    <t>Disable all protocols that are not required.</t>
  </si>
  <si>
    <t>SQL16-24</t>
  </si>
  <si>
    <t>AC-6</t>
  </si>
  <si>
    <t>Least Privilege</t>
  </si>
  <si>
    <t>Ensure the SQL Server’s MSSQL Service Account is Not an Administrator</t>
  </si>
  <si>
    <t>The service account and/or service `SID` used by the `MSSQLSERVER` service for a default instance or `MSSQL$`_`&lt;InstanceName&gt;`_ service for a named instance should not be a member of the Windows Administrator group either directly or indirectly (via a group). This also means that the account known as `LocalSystem` (aka `NT AUTHORITY\SYSTEM`) should not be used for the `MSSQL` service as this account has higher privileges than the SQL Server service requires.</t>
  </si>
  <si>
    <t>Verify that the service account (in case of a local or AD account) and service `SID` are not members of the Windows Administrators group.</t>
  </si>
  <si>
    <t xml:space="preserve">The MSSQL service account is not a member of the Windows administrator group.  </t>
  </si>
  <si>
    <t xml:space="preserve">The MSSQL service account is a member of the administrator group.  </t>
  </si>
  <si>
    <t>3.5</t>
  </si>
  <si>
    <t>Following the principle of least privilege, the service account should have no more privileges than required to do its job. For SQL Server services, the SQL Server Setup will assign the required permissions directly to the service `SID`. No additional permissions or privileges should be necessary.</t>
  </si>
  <si>
    <t>In the case where `LocalSystem` is used, use **SQL Server Configuration Manager** to change to a less privileged account. Otherwise, remove the account or service `SID` from the Administrators group. You may need to run the **SQL Server Configuration Manager** if underlying permissions have been changed or if **SQL Server Configuration Manager** was not originally used to set the service account.</t>
  </si>
  <si>
    <t>Set the SQL Server's MSSQL Service Account to run on a non-administrative account.</t>
  </si>
  <si>
    <t>SQL16-25</t>
  </si>
  <si>
    <t>Ensure the SQL Server’s SQLAgent Service Account is Not an Administrator</t>
  </si>
  <si>
    <t>The service account and/or service `SID` used by the `SQLSERVERAGENT` service for a default instance or `SQLAGENT$`_`&lt;InstanceName&gt;`_ service for a named instance should not be a member of the Windows Administrator group either directly or indirectly (via a group). This also means that the account known as `LocalSystem` (AKA `NT AUTHORITY\SYSTEM`) should not be used for the `SQLAGENT` service as this account has higher privileges than the SQL Server service requires.</t>
  </si>
  <si>
    <t xml:space="preserve">The SQLAgent service account is not a member of the Windows administrator group.  </t>
  </si>
  <si>
    <t xml:space="preserve">The SQLAgenct service account is a member of the administrator group.  </t>
  </si>
  <si>
    <t>3.6</t>
  </si>
  <si>
    <t>Set the SQL Server's SQLAgent Service Account to run as a non-administrative account.</t>
  </si>
  <si>
    <t>SQL16-26</t>
  </si>
  <si>
    <t>Ensure the SQL Server’s Full-Text Service Account is Not an Administrator</t>
  </si>
  <si>
    <t>The service account and/or service `SID` used by the `MSSQLFDLauncher` service for a default instance or `MSSQLFDLauncher$`_`&lt;InstanceName&gt;`_ service for a named instance should not be a member of the Windows Administrator group either directly or indirectly (via a group). This also means that the account known as `LocalSystem` (aka `NT AUTHORITY\SYSTEM`) should not be used for the Full-Text service as this account has higher privileges than the SQL Server service requires.</t>
  </si>
  <si>
    <t xml:space="preserve">The Full-Text service account is not a member of the Windows administrator group.  </t>
  </si>
  <si>
    <t xml:space="preserve">The Full-Text service account is a member of the administrator group.  </t>
  </si>
  <si>
    <t>3.7</t>
  </si>
  <si>
    <t>Set the SQL Server's Full-Text Service account to run as an non-administrative account.</t>
  </si>
  <si>
    <t>SQL16-31</t>
  </si>
  <si>
    <t>Ensure 'MUST_CHANGE' Option is set to 'ON' for All SQL Authenticated Logins</t>
  </si>
  <si>
    <t>Whenever this option is set to `ON`, SQL Server will prompt for an updated password the first time the new or altered login is used.</t>
  </si>
  <si>
    <t>1. Open **SQL Server Management Studio**.
2. Open **Object Explorer** and connect to the target instance.
3. Navigate to the **Logins** tab in **Object Explorer** and expand. Right-click on the desired login and select **Properties**.
4. Verify the User must change password at next login checkbox is checked.
**Note:** This audit procedure is only applicable immediately after the login has been created or altered to force the password change. Once the password is changed, there is no way to know specifically that this option was the forcing mechanism behind a password change.</t>
  </si>
  <si>
    <t>The User must change password at next login checkbox is selected.</t>
  </si>
  <si>
    <t>The 'MUST_CHANGE' Option has not been set to 'ON' for All SQL Authenticated Logins.</t>
  </si>
  <si>
    <t>HPW20</t>
  </si>
  <si>
    <t>HPW20: User is not required to change password upon first use</t>
  </si>
  <si>
    <t>4.1</t>
  </si>
  <si>
    <t>Enforcing a password change after a reset or new login creation will prevent the account administrators or anyone accessing the initial password from misuse of the SQL login created without being noticed.</t>
  </si>
  <si>
    <t>Set the `MUST_CHANGE` option for SQL Authenticated logins when creating a login initially:
```
CREATE LOGIN &lt;login_name&gt; WITH PASSWORD = '&lt;password_value&gt;' MUST_CHANGE, CHECK_EXPIRATION = ON, CHECK_POLICY = ON;
```
Set the `MUST_CHANGE` option for SQL Authenticated logins when resetting a password: 
```
ALTER LOGIN &lt;login_name&gt; WITH PASSWORD = '&lt;new_password_value&gt;' MUST_CHANGE;
```</t>
  </si>
  <si>
    <t>Set the 'MUST_CHANGE' Option to ON for All SQL Authenticated Logins upon initial logon. One method for implementing the recommended state is to perform the following: 
CREATE LOGIN _\_ WITH PASSWORD = '\
' MUST_CHANGE, CHECK_EXPIRATION = ON, CHECK_POLICY = ON;
Set the `MUST_CHANGE` option for SQL Authenticated logins when resetting a password: 
ALTER LOGIN _\_ WITH PASSWORD = '\
' MUST_CHANGE;</t>
  </si>
  <si>
    <t>SQL16-37</t>
  </si>
  <si>
    <t>SI-10</t>
  </si>
  <si>
    <t>Information Input Validation</t>
  </si>
  <si>
    <t>Ensure Database and Application User Input is Sanitized</t>
  </si>
  <si>
    <t>Always validate user input received from a database client or application by testing type, length, format, and range prior to transmitting it to the database server.</t>
  </si>
  <si>
    <t>Check with the application teams to ensure any database interaction is through the use of stored procedures and not dynamic SQL. Revoke any `INSERT`, `UPDATE`, or `DELETE` privileges to users so that modifications to data must be done through stored procedures. Verify that there's no SQL query in the application code produced by string concatenation.</t>
  </si>
  <si>
    <t xml:space="preserve">The agency has policies and procedures to support the following:  
Any database interaction is through the use of stored procedures and not dynamic SQL.
User privileges that allow INSERT, UPDATE, or DELETE have been removed so that modifications to data must be done through stored procedures.
The DBA validated that there are no SQL queries in the application code produced by string concatenation.  In addition, the application is using parameterized queries and or deploying whitelisting input validation.
If provided, application scan results are devoid of SQL injection vulnerabilities. 
</t>
  </si>
  <si>
    <t>User input is not being sanitized.</t>
  </si>
  <si>
    <t>Control has been modified for Safeguards</t>
  </si>
  <si>
    <t>HSI19</t>
  </si>
  <si>
    <t>HSI19: Data inputs are not being validated</t>
  </si>
  <si>
    <t>6.1</t>
  </si>
  <si>
    <t>Sanitizing user input drastically minimizes the risk of SQL injection.</t>
  </si>
  <si>
    <t>The following steps can be taken to remediate SQL injection vulnerabilities:
- Review TSQL and application code for SQL Injection
- Only permit minimally privileged accounts to send user input to the server
- Minimize the risk of SQL injection attack by using parameterized commands and stored procedures
- Reject user input containing binary data, escape sequences, and comment characters
- Always validate user input and do not use it directly to build SQL statements</t>
  </si>
  <si>
    <t>Sanitize Database and Application User Input. One method for implementing the recommended state is to perform the following: 
The following steps can be taken to remediate SQL injection vulnerabilities:
1. Review TSQL and application code for SQL Injection
2. Only permit minimally privileged accounts to send user input to the server
3. Minimize the risk of SQL injection attack by using parameterized commands and stored procedures
4. Reject user input containing binary data, escape sequences, and comment characters
5. Always validate user input and do not use it directly to build SQL statements</t>
  </si>
  <si>
    <t>SQL16-42</t>
  </si>
  <si>
    <t>CM-6</t>
  </si>
  <si>
    <t>Configuration Settings</t>
  </si>
  <si>
    <t>Ensure 'SQL Server Browser Service' is configured correctly</t>
  </si>
  <si>
    <t>No recommendation is being given on disabling the SQL Server Browser service.</t>
  </si>
  <si>
    <t>Check the SQL Browser service's status via `services.msc` or similar methods.</t>
  </si>
  <si>
    <t>The SQL Server Browser Service is configured correctly.</t>
  </si>
  <si>
    <t>The SQL Server Browser Service is not configured correctly.</t>
  </si>
  <si>
    <t>HCM48</t>
  </si>
  <si>
    <t>HCM48:  Low-risk operating system settings are not configured security</t>
  </si>
  <si>
    <t>8.1</t>
  </si>
  <si>
    <t>In the case of a default instance installation, the SQL Server Browser service is disabled by default. Unless there is a named instance on the same server, there is typically no reason for the SQL Server Browser service to be running. In this case, it is strongly suggested that the SQL Server Browser service remain disabled.
When it comes to named instances, given that a security scan can fingerprint a SQL Server listening on any port, it's therefore of limited benefit to disable the SQL Server Browser service.
However, if all connections against the named instance are via applications and are not visible to end users, then configuring the named instance to listening on a static port, disabling the SQL Server Browser service, and configuring the apps to connect to the specified port should be the direction taken. This follows the general practice of reducing the surface area, especially for an unneeded feature.
On the other hand, if end users are directly connecting to databases on the instance, then typically having them use _`ServerName\InstanceName`_ is best. This requires the SQL Server Browser service to be running. Disabling the SQL Server Browser service would mean the end users would have to remember port numbers for the instances. When they don't that will generate service calls to IT staff. Given the limited benefit of disabling the service, the trade-off is probably not worth it, meaning it makes more business sense to leave the SQL Server Browser service enabled.</t>
  </si>
  <si>
    <t>Enable or disable the service as needed for your environment.</t>
  </si>
  <si>
    <t>Configure the SQL server browser service correctly.</t>
  </si>
  <si>
    <t>To Close this finding, please provide the System documentation that shows that the SQL Browser service is required and approved.
Or if the SQL Browser service is not required Disable SQL Browser service and provide the status of the SQL Browser Service showing as Disable.  
The SQL Browser service's status can be check checked via `services.msc` or similar methods.</t>
  </si>
  <si>
    <t>SQL16-03</t>
  </si>
  <si>
    <t>Test (Automated)</t>
  </si>
  <si>
    <t>Ensure 'Ad Hoc Distributed Queries' Server Configuration Option is set to '0'</t>
  </si>
  <si>
    <t>Enabling Ad Hoc Distributed Queries allows users to query data and execute statements on external data sources. This functionality should be disabled.</t>
  </si>
  <si>
    <t>Run the following T-SQL command:
```
SELECT name, CAST(value as int) as value_configured, CAST(value_in_use as int) as value_in_use 
FROM sys.configurations 
WHERE name = 'Ad Hoc Distributed Queries';
```
Both value columns must show `0`.</t>
  </si>
  <si>
    <t>T-SQL: "0" is returned for both columns.</t>
  </si>
  <si>
    <t>The 'Ad Hoc Distributed Queries' Server Configuration Option has not been set to 0.</t>
  </si>
  <si>
    <t>HCM45</t>
  </si>
  <si>
    <t>HCM45: System configuration provides additional attack surface</t>
  </si>
  <si>
    <t>2.1</t>
  </si>
  <si>
    <t>This feature can be used to remotely access and exploit vulnerabilities on remote SQL Server instances and to run unsafe Visual Basic for Application functions.</t>
  </si>
  <si>
    <t>For AWS RDS Instances, please refer to the documentation for using Parameter Groups here:
[Working with parameter groups](https://docs.aws.amazon.com/AmazonRDS/latest/UserGuide/USER_WorkingWithParamGroups.html)
Run the following T-SQL command:
```
EXECUTE sp_configure 'show advanced options', 1;
RECONFIGURE;
EXECUTE sp_configure 'Ad Hoc Distributed Queries', 0;
RECONFIGURE;
GO
EXECUTE sp_configure 'show advanced options', 0;
RECONFIGURE; 
```</t>
  </si>
  <si>
    <t>Set the 'Ad Hoc Distributed Queries' Server Configuration Option to '0'.  One method for implementing the recommended state is to execute the following T-SQL statement from the command prompt:
EXECUTE sp_configure 'show advanced options', 1;
RECONFIGURE;
EXECUTE sp_configure 'Ad Hoc Distributed Queries', 0;
RECONFIGURE;
GO
EXECUTE sp_configure 'show advanced options', 0;
RECONFIGURE;</t>
  </si>
  <si>
    <t>SQL16-13</t>
  </si>
  <si>
    <t>Ensure SQL Server is configured to use non-standard ports</t>
  </si>
  <si>
    <t>If installed, a default SQL Server instance will be assigned a default port of `TCP:1433` for TCP/IP communication. Administrators can also manually configure named instances to use `TCP:1433` for communication. `TCP:1433` is a widely known SQL Server port and this port assignment should be changed. In a multi-instance scenario, each instance must be assigned its own dedicated TCP/IP port.</t>
  </si>
  <si>
    <t>Run the following T-SQL script:
```
SELECT count(*) 
FROM sys.dm_server_registry
WHERE value_name like '%Tcp%' and value_data='1433';
```
A value of `0` implies a pass.</t>
  </si>
  <si>
    <t xml:space="preserve">The server instance is running on a port other than 1433.  </t>
  </si>
  <si>
    <t>SQL Server is running on a standard and easily guessed port.</t>
  </si>
  <si>
    <t>2.11</t>
  </si>
  <si>
    <t>Using a non-default port helps protect the database from attacks directed to the default port.</t>
  </si>
  <si>
    <t>1. In **SQL Server Configuration Manager**, in the console pane, expand **SQL Server Network Configuration**, expand Protocols for _`&lt;InstanceName&gt;`_, and then double-click the TCP/IP protocol
2. In the **TCP/IP Properties** dialog box, on the **IP Addresses** tab, several IP addresses appear in the format `IP1`, `IP2`, up to `IPAll`. One of these is for the IP address of the loopback adapter, `127.0.0.1`. Additional IP addresses appear for each IP Address on the computer.
3. Under `IPAll`, change the **TCP Port** field from `1433` to a non-standard port or leave the **TCP Port** field empty and set the **TCP Dynamic Ports** value to `0` to enable dynamic port assignment and then click **OK**.
4. In the console pane, click **SQL Server Services**.
5. In the details pane, right-click **SQL Server (_\&lt;InstanceName\&gt;_)** and then click **Restart**, to stop and restart SQL Server.</t>
  </si>
  <si>
    <t>Configure the SQL Server to use a non-standard port. One method for implementing the recommended state is to perform the following within the GUI:
1. In **SQL Server Configuration Manager**, in the console pane, expand **SQL Server Network Configuration**, expand Protocols for _``_, and then double-click the TCP/IP protocol.
2. In the **TCP/IP Properties** dialog box, on the **IP Addresses** tab, several IP addresses appear in the format `IP1`, `IP2`, up to `IPAll`. One of these is for the IP address of the loopback adapter, `127.0.0.1`. Additional IP addresses appear for each IP Address on the computer.
3. Under `IPAll`, change the **TCP Port** field from `1433` to a non-standard port or leave the **TCP Port** field empty and set the **TCP Dynamic Ports** value to `0` to enable dynamic port assignment and then click **OK**.
4. In the console pane, click **SQL Server Services**.
5. In the details pane, right-click **SQL Server (_\_)** and then click **Restart**, to stop and restart SQL Server</t>
  </si>
  <si>
    <t>SQL16-14</t>
  </si>
  <si>
    <t>Ensure 'Hide Instance' option is set to 'Yes' for Production SQL Server instances</t>
  </si>
  <si>
    <t>Non-clustered SQL Server instances within production environments should be designated as hidden to prevent advertisement by the SQL Server Browser service.</t>
  </si>
  <si>
    <t>Perform either the GUI or T-SQL method shown:
#### GUI Method
1. In **SQL Server Configuration Manager**, expand **SQL Server Network Configuration**, right-click **Protocols for _\&lt;InstanceName\&gt;_**, and then select **Properties**.
2. On the **Flags** tab, in the **Hide Instance** box, if `Yes` is selected, it is compliant.
#### T-SQL Method
Execute the following T-SQL. 
```
DECLARE @getValue INT;
EXEC master.sys.xp_instance_regread
 @rootkey = N'HKEY_LOCAL_MACHINE',
 @key = N'SOFTWARE\Microsoft\Microsoft SQL Server\MSSQLServer\SuperSocketNetLib',
 @value_name = N'HideInstance',
 @value = @getValue OUTPUT;
SELECT @getValue;
```
A value of `1` should be returned to be compliant.</t>
  </si>
  <si>
    <t>The 'Hide Instance' box should be selected 'Yes'.</t>
  </si>
  <si>
    <t>The 'Hide Instance' has not been set appropriately for production instances.</t>
  </si>
  <si>
    <t>HSC36</t>
  </si>
  <si>
    <t>HSC36: System is configured to accept unwanted network connections</t>
  </si>
  <si>
    <t>2.12</t>
  </si>
  <si>
    <t>Designating production SQL Server instances as hidden leads to a more secure installation because they cannot be enumerated. However, clustered instances may break if this option is selected.</t>
  </si>
  <si>
    <t>Perform either the GUI or T-SQL method shown:
#### GUI Method
1. In **SQL Server Configuration Manager**, expand **SQL Server Network Configuration**, right-click **Protocols for _\&lt;InstanceName\&gt;_**, and then select **Properties**.
2. On the **Flags** tab, in the **Hide Instance** box, select `Yes`, and then click **OK** to close the dialog box. The change takes effect immediately for new connections.
#### T-SQL Method
Execute the following T-SQL to remediate:
```
EXEC master.sys.xp_instance_regwrite
 @rootkey = N'HKEY_LOCAL_MACHINE',
 @key = N'SOFTWARE\Microsoft\Microsoft SQL Server\MSSQLServer\SuperSocketNetLib',
 @value_name = N'HideInstance',
 @type = N'REG_DWORD',
 @value = 1;
```</t>
  </si>
  <si>
    <t>Hide non-clustered SQL instances. One method for implementing the recommended state is to perform the following within the GUI:
1. In **SQL Server Configuration Manager**, expand **SQL Server Network Configuration**, right-click **Protocols for _\_**, and then select **Properties**.
2. On the **Flags** tab, in the **Hide Instance** box, select `Yes`, and then click **OK** to close the dialog box. The change takes effect immediately for new connections.</t>
  </si>
  <si>
    <t>SQL16-15</t>
  </si>
  <si>
    <t>Ensure the 'sa' Login Account is set to 'Disabled'</t>
  </si>
  <si>
    <t>The `sa` account is a widely known and often widely used SQL Server account with sysadmin privileges. This is the original login created during installation and always has the `principal_id=1` and `sid=0x01`.</t>
  </si>
  <si>
    <t>Use the following syntax to determine if the `sa` account is disabled. Checking for `sid=0x01` ensures that the original `sa` account is being checked in case it has been renamed per best practices. 
```
SELECT name, is_disabled
FROM sys.server_principals
WHERE sid = 0x01
AND is_disabled = 0;
```
No rows should be returned to be compliant. 
An `is_disabled` value of `0` indicates the login is currently enabled and therefore needs remediation.</t>
  </si>
  <si>
    <t>"is_disabled" has a value of 1.  
Note that a value of 1 indicates the account is currently disabled. (e.g., "sa", "1")</t>
  </si>
  <si>
    <t>The 'sa' Login Account has not been disabled.</t>
  </si>
  <si>
    <t>HAC27</t>
  </si>
  <si>
    <t>HAC27: Default accounts have not been disabled or renamed</t>
  </si>
  <si>
    <t>2.13</t>
  </si>
  <si>
    <t>Enforcing this control reduces the probability of an attacker executing brute force attacks against a well-known principal.</t>
  </si>
  <si>
    <t>Execute the following T-SQL query:
```
USE [master]
GO
DECLARE @tsql nvarchar(max)
SET @tsql = 'ALTER LOGIN ' + SUSER_NAME(0x01) + ' DISABLE'
EXEC (@tsql)
GO
```</t>
  </si>
  <si>
    <t>Disable the SQL sa account. One method for implementing the recommended state is to execute the following T-SQL statement from the command prompt: 
USE [master]
GO
DECLARE @tsql nvarchar(max)
SET @tsql = 'ALTER LOGIN ' + SUSER_NAME(0x01) + ' DISABLE'
EXEC (@tsql)
GO</t>
  </si>
  <si>
    <t>SQL16-16</t>
  </si>
  <si>
    <t>Ensure the 'sa' Login Account has been renamed</t>
  </si>
  <si>
    <t>The `sa` account is a widely known and often widely used SQL Server login with sysadmin privileges. The `sa` login is the original login created during installation and always has `principal_id=1` and `sid=0x01`.</t>
  </si>
  <si>
    <t>Use the following syntax to determine if the `sa` login (principal) is renamed.
```
SELECT name
FROM sys.server_principals
WHERE sid = 0x01;
```
A name of `sa` indicates the account has not been renamed and therefore needs remediation.</t>
  </si>
  <si>
    <t xml:space="preserve">Nothing should be returned if the 'sa' account has been renamed.  </t>
  </si>
  <si>
    <t>The 'sa' account has not been renamed.</t>
  </si>
  <si>
    <t>2.14</t>
  </si>
  <si>
    <t>It is more difficult to launch password-guessing and brute-force attacks against the `sa` login if the name is not known.</t>
  </si>
  <si>
    <t>Replace the _`&lt;different_user&gt;`_ value within the below syntax and execute to rename the `sa` login.
```
ALTER LOGIN sa WITH NAME = &lt;different_user&gt;;
```</t>
  </si>
  <si>
    <t>Rename the sa account. One method for implementing the recommended state is to execute the following T-SQL statement from the command prompt: 
Replace the _``_ value within the below syntax and execute to rename the `sa` login.
ALTER LOGIN sa WITH NAME = __;</t>
  </si>
  <si>
    <t>SQL16-17</t>
  </si>
  <si>
    <t>Ensure 'xp_cmdshell' Server Configuration Option is set to '0'</t>
  </si>
  <si>
    <t>The `xp_cmdshell` option controls whether the `xp_cmdshell` extended stored procedure can be used by an authenticated SQL Server user to execute operating-system command shell commands and return results as rows within the SQL client.</t>
  </si>
  <si>
    <t>Run the following T-SQL command:
```
SELECT name,
 CAST(value as int) as value_configured,
 CAST(value_in_use as int) as value_in_use
FROM sys.configurations
WHERE name = 'xp_cmdshell';
```
Both value columns must show `0` to be compliant.</t>
  </si>
  <si>
    <t>run value must equal 0
Note: A run value of 0 indicates that the xp_cmdshell option is disabled.</t>
  </si>
  <si>
    <t>The 'xp_cmdshell' Server Configuration option has not been set to 0.</t>
  </si>
  <si>
    <t>2.15</t>
  </si>
  <si>
    <t>The `xp_cmdshell` procedure is commonly used by attackers to read or write data to/from the underlying Operating System of a database server.</t>
  </si>
  <si>
    <t>Run the following T-SQL command:
```
EXECUTE sp_configure 'show advanced options', 1;
RECONFIGURE;
EXECUTE sp_configure 'xp_cmdshell', 0;
RECONFIGURE; 
GO 
EXECUTE sp_configure 'show advanced options', 0;
RECONFIGURE;
```</t>
  </si>
  <si>
    <t>Set the 'xp_cmdshell' Server Configuration Option to '0'. One method for implementing the recommended state is to perform the following: 
EXECUTE sp_configure 'show advanced options', 1;
RECONFIGURE;
EXECUTE sp_configure 'xp_cmdshell', 0;
RECONFIGURE; 
GO 
EXECUTE sp_configure 'show advanced options', 0;
RECONFIGURE;</t>
  </si>
  <si>
    <t>To close this finding, please provide a screenshot showing the xp_cmdshell configuration setting with the agency's CAP.</t>
  </si>
  <si>
    <t>SQL16-18</t>
  </si>
  <si>
    <t>Ensure 'AUTO_CLOSE' is set to 'OFF' on contained databases</t>
  </si>
  <si>
    <t>`AUTO_CLOSE` determines if a given database is closed or not after a connection terminates. If enabled, subsequent connections to the given database will require the database to be reopened and relevant procedure caches to be rebuilt.</t>
  </si>
  <si>
    <t>Perform the following to find contained databases that are not configured as prescribed:
```
SELECT name, containment, containment_desc, is_auto_close_on
FROM sys.databases
WHERE containment &lt;&gt; 0 and is_auto_close_on = 1;
```
No rows should be returned.</t>
  </si>
  <si>
    <t>AUTO_CLOSE is off (Is_auto_close_on = 0)</t>
  </si>
  <si>
    <t>The AUTO_CLOSE parameter has not been set to OFF on contained databases.</t>
  </si>
  <si>
    <t>HSC21</t>
  </si>
  <si>
    <t>HSC21: Number of logon sessions are not managed appropriately</t>
  </si>
  <si>
    <t>2.16</t>
  </si>
  <si>
    <t>Because authentication of users for contained databases occurs within the database not at the server\instance level, the database must be opened every time to authenticate a user. The frequent opening/closing of the database consumes additional server resources and may contribute to a denial of service.</t>
  </si>
  <si>
    <t>Execute the following T-SQL, replacing _`&lt;database_name&gt;`_ with each database name found by the Audit Procedure:
```
ALTER DATABASE &lt;database_name&gt; SET AUTO_CLOSE OFF;
```</t>
  </si>
  <si>
    <t>Set the 'AUTO_CLOSE'  to 'OFF' on all contained databases. One method for implementing the recommended state is to execute the following T-SQL statement from the command prompt: 
ALTER DATABASE __ SET AUTO_CLOSE OFF;</t>
  </si>
  <si>
    <t>SQL16-19</t>
  </si>
  <si>
    <t>Ensure no login exists with the name 'sa'</t>
  </si>
  <si>
    <t>The `sa` login (e.g. principal) is a widely known and often widely used SQL Server account. Therefore, there should not be a login called `sa` even when the original `sa` login (`principal_id = 1`) has been renamed.</t>
  </si>
  <si>
    <t>Use the following syntax to determine if there is an account named `sa`.
```
SELECT principal_id, name
FROM sys.server_principals
WHERE name = 'sa';
```
No rows should be returned.</t>
  </si>
  <si>
    <t xml:space="preserve">Nothing is returned as the 'sa' user has been renamed.  </t>
  </si>
  <si>
    <t>The 'sa' user has not been renamed.</t>
  </si>
  <si>
    <t>HIA3</t>
  </si>
  <si>
    <t>HIA3:  Authentication server is not used for end user authentication</t>
  </si>
  <si>
    <t>2.17</t>
  </si>
  <si>
    <t>Enforcing this control reduces the probability of an attacker executing brute force attacks against a well-known principal name.</t>
  </si>
  <si>
    <t>Execute the appropriate `ALTER` statement below based on the `principal_id` returned for the login named `sa`. Replace the _`&lt;different_name&gt;`_ value within the below syntax and execute to rename the `sa` login.
```
USE [master]
GO
-- If principal_id = 1 or the login owns database objects, rename the sa login 
ALTER LOGIN [sa] WITH NAME = &lt;different_name&gt;;
GO
```</t>
  </si>
  <si>
    <t>Disable interactive logon privileges for the sa account. One method for implementing the recommended state is to execute the following T-SQL statement from the command prompt: 
Execute the appropriate `ALTER` or `DROP` statement below based on the `principal_id` returned for the login name `sa`. Replace the _``_ value within the below syntax and execute to rename the `sa` login.
USE [master]
GO
-- If principal_id = 1 or the login owns database objects, rename the sa login 
ALTER LOGIN [sa] WITH NAME = __;
GO
-- If the login owns no database objects, then drop it 
-- Do NOT drop the login if it is principal_id = 1
DROP LOGIN sa</t>
  </si>
  <si>
    <t>SQL16-04</t>
  </si>
  <si>
    <t>Ensure 'CLR Enabled' Server Configuration Option is set to '0'</t>
  </si>
  <si>
    <t>The `CLR Enabled` option specifies whether user assemblies can be run by SQL Server.</t>
  </si>
  <si>
    <t>Run the following T-SQL command:
```
SELECT name,
 CAST(value as int) as value_configured,
 CAST(value_in_use as int) as value_in_use
FROM sys.configurations
WHERE name = 'clr enabled';
```
Both value columns must show `0` to be compliant.</t>
  </si>
  <si>
    <t>The 'CLR Enabled' Server Configuration Option has not been set to 0.</t>
  </si>
  <si>
    <t>2</t>
  </si>
  <si>
    <t>2.2</t>
  </si>
  <si>
    <t>Enabling use of CLR assemblies widens the attack surface of SQL Server and puts it at risk from both inadvertent and malicious assemblies.</t>
  </si>
  <si>
    <t>For AWS RDS Instances, please refer to the documentation for using Parameter Groups here:
[Working with parameter groups](https://docs.aws.amazon.com/AmazonRDS/latest/UserGuide/USER_WorkingWithParamGroups.html)
Run the following T-SQL command:
```
EXECUTE sp_configure 'clr enabled', 0;
RECONFIGURE;
```</t>
  </si>
  <si>
    <t>Set the 'CLR Enabled' Server Configuration Option to 0. One method for implementing the recommended state is to execute the following T-SQL statement from the command prompt:
EXECUTE sp_configure 'clr enabled', 0;
RECONFIGURE;</t>
  </si>
  <si>
    <t>SQL16-05</t>
  </si>
  <si>
    <t>Ensure 'Cross DB Ownership Chaining' Server Configuration Option is set to '0'</t>
  </si>
  <si>
    <t>The `Cross DB Ownership Chaining` option controls cross-database ownership chaining across all databases at the instance (or server) level.</t>
  </si>
  <si>
    <t>Run the following T-SQL command:
```
SELECT name,
 CAST(value as int) as value_configured,
 CAST(value_in_use as int) as value_in_use
FROM sys.configurations
WHERE name = 'cross db ownership chaining';
```
Both value columns must show `0` to be compliant.</t>
  </si>
  <si>
    <t>The 'Cross DB Ownership Chaining' Server Configuration Option has not been set to 0.</t>
  </si>
  <si>
    <t>2.3</t>
  </si>
  <si>
    <t>When enabled, this option allows a member of the `db_owner` role in a database to gain access to objects owned by a login in any other database, causing unnecessary information disclosure. When required, cross-database ownership chaining should only be enabled for the specific databases requiring it instead of at the instance level for all databases by using the `ALTER DATABASE`_`&lt;database_name&gt;`_`SET DB_CHAINING ON` command. This database option may not be changed on the `master`, `model`, or `tempdb` system databases.</t>
  </si>
  <si>
    <t>For AWS RDS Instances, please refer to the documentation for using Parameter Groups here:
[Working with parameter groups](https://docs.aws.amazon.com/AmazonRDS/latest/UserGuide/USER_WorkingWithParamGroups.html)
Run the following T-SQL command:
```
EXECUTE sp_configure 'cross db ownership chaining', 0;
RECONFIGURE;
GO 
```</t>
  </si>
  <si>
    <t>Set the 'Cross DB Ownership Chaining' Server Configuration Option to 0. One method for implementing the recommended state is to execute the following T-SQL statement from the command prompt:
EXECUTE sp_configure 'cross db ownership chaining', 0;
RECONFIGURE;
GO</t>
  </si>
  <si>
    <t>SQL16-06</t>
  </si>
  <si>
    <t>Ensure 'Database Mail XPs' Server Configuration Option is set to '0'</t>
  </si>
  <si>
    <t>The `Database Mail XPs` option controls the ability to generate and transmit email messages from SQL Server.</t>
  </si>
  <si>
    <t>Run the following T-SQL command:
```
SELECT name,
 CAST(value as int) as value_configured,
 CAST(value_in_use as int) as value_in_use
FROM sys.configurations
WHERE name = 'Database Mail XPs';
```
Both value columns must show `0` to be compliant.</t>
  </si>
  <si>
    <t>The 'Database Mail XPs' Server Configuration Option has not been set to 0.</t>
  </si>
  <si>
    <t>2.4</t>
  </si>
  <si>
    <t>Disabling the `Database Mail XPs` option reduces the SQL Server surface, and eliminates a DOS attack vector and channel to exfiltrate data from the database server to a remote host.</t>
  </si>
  <si>
    <t>Run the following T-SQL command:
```
EXECUTE sp_configure 'show advanced options', 1;
RECONFIGURE;
EXECUTE sp_configure 'Database Mail XPs', 0;
RECONFIGURE;
GO
EXECUTE sp_configure 'show advanced options', 0;
RECONFIGURE;
```</t>
  </si>
  <si>
    <t>Set the 'Database Mail XPs' Server Configuration Option to 0. One method for implementing the recommended state is to execute the following T-SQL statement from the command prompt:
EXECUTE sp_configure 'show advanced options', 1;
RECONFIGURE;
EXECUTE sp_configure 'Database Mail XPs', 0;
RECONFIGURE;
GO
EXECUTE sp_configure 'show advanced options', 0;
RECONFIGURE;</t>
  </si>
  <si>
    <t>SQL16-07</t>
  </si>
  <si>
    <t>Ensure 'Ole Automation Procedures' Server Configuration Option is set to '0'</t>
  </si>
  <si>
    <t>The `Ole Automation Procedures` option controls whether OLE Automation objects can be instantiated within Transact-SQL batches. These are extended stored procedures that allow SQL Server users to execute functions external to SQL Server.</t>
  </si>
  <si>
    <t>Run the following T-SQL command:
```
SELECT name, 
 CAST(value as int) as value_configured, 
 CAST(value_in_use as int) as value_in_use 
FROM sys.configurations 
WHERE name = 'Ole Automation Procedures'; 
```
Both value columns must show `0` to be compliant.</t>
  </si>
  <si>
    <t>The 'Ole Automation Procedures' Server Configuration Option has not been set to 0.</t>
  </si>
  <si>
    <t>2.5</t>
  </si>
  <si>
    <t>Enabling this option will increase the attack surface of SQL Server and allow users to execute functions in the security context of SQL Server.</t>
  </si>
  <si>
    <t>Run the following T-SQL command:
```
EXECUTE sp_configure 'show advanced options', 1;
RECONFIGURE;
EXECUTE sp_configure 'Ole Automation Procedures', 0;
RECONFIGURE;
GO
EXECUTE sp_configure 'show advanced options', 0;
RECONFIGURE; 
```</t>
  </si>
  <si>
    <t>Set the 'Ole Automation Procedures' Server Configuration Option to 0. One method for implementing the recommended state is to execute the following T-SQL statement from the command prompt:
EXECUTE sp_configure 'show advanced options', 1;
RECONFIGURE;
EXECUTE sp_configure 'Ole Automation Procedures', 0;
RECONFIGURE;
GO
EXECUTE sp_configure 'show advanced options', 0;
RECONFIGURE;</t>
  </si>
  <si>
    <t>SQL16-08</t>
  </si>
  <si>
    <t>Ensure 'Remote Access' Server Configuration Option is set to '0'</t>
  </si>
  <si>
    <t>The `remote access` option controls the execution of local stored procedures on remote servers or remote stored procedures on local server.</t>
  </si>
  <si>
    <t>Run the following T-SQL command:
```
SELECT name,
 CAST(value as int) as value_configured,
 CAST(value_in_use as int) as value_in_use
FROM sys.configurations
WHERE name = 'remote access';
```
Both value columns must show `0`.</t>
  </si>
  <si>
    <t>The 'Remote Access' Server Configuration Option has not been set to 0.</t>
  </si>
  <si>
    <t>HSC17</t>
  </si>
  <si>
    <t>HSC17: Denial of Service protection settings are not configured</t>
  </si>
  <si>
    <t>2.6</t>
  </si>
  <si>
    <t>Functionality can be abused to launch a Denial-of-Service (DoS) attack on remote servers by off-loading query processing to a target.</t>
  </si>
  <si>
    <t>For AWS RDS Instances, please refer to the documentation for using Parameter Groups here:
[Working with parameter groups](https://docs.aws.amazon.com/AmazonRDS/latest/UserGuide/USER_WorkingWithParamGroups.html)
Run the following T-SQL command:
```
EXECUTE sp_configure 'show advanced options', 1;
RECONFIGURE;
EXECUTE sp_configure 'remote access', 0;
RECONFIGURE;
GO
EXECUTE sp_configure 'show advanced options', 0;
RECONFIGURE;
```
Restart the Database Engine.</t>
  </si>
  <si>
    <t>Set the 'Remote Access' Server Configuration Option to 0. One method for implementing the recommended state is to execute the following T-SQL statement from the command:
EXECUTE sp_configure 'show advanced options', 1;
RECONFIGURE;
EXECUTE sp_configure 'remote access', 0;
RECONFIGURE;
GO
EXECUTE sp_configure 'show advanced options', 0;
RECONFIGURE;
Restart the Database Engine.</t>
  </si>
  <si>
    <t>SQL16-09</t>
  </si>
  <si>
    <t>Ensure 'Remote Admin Connections' Server Configuration Option is set to '0'</t>
  </si>
  <si>
    <t>The `remote admin connections` option controls whether a client application on a remote computer can use the Dedicated Administrator Connection (DAC).</t>
  </si>
  <si>
    <t>Run the following T-SQL command:
```
SELECT name, 
 CAST(value as int) as value_configured,
 CAST(value_in_use as int) as value_in_use
FROM sys.configurations
WHERE name = 'remote admin connections'
AND SERVERPROPERTY('IsClustered') = 0;
```
If no data is returned, the instance is a cluster and this recommendation is not applicable. If data is returned, then both the value columns must show `0` to be compliant.</t>
  </si>
  <si>
    <t>If no data is returned, the instance is a cluster and the control is N/A
If data is returned, then both the column values must show 0.</t>
  </si>
  <si>
    <t>The 'Remote Admin Connections' Server Configuration Option has not been set to 0.</t>
  </si>
  <si>
    <t>2.7</t>
  </si>
  <si>
    <t>The Dedicated Administrator Connection (DAC) lets an administrator access a running server to execute diagnostic functions or Transact-SQL statements or to troubleshoot problems on the server, even when the server is locked or running in an abnormal state and not responding to a SQL Server Database Engine connection. In a cluster scenario, the administrator may not actually be logged on to the same node that is currently hosting the SQL Server instance and thus is considered "remote". Therefore, this setting should usually be enabled (`1`) for SQL Server failover clusters; otherwise, it should be disabled (`0`) which is the default.</t>
  </si>
  <si>
    <t>Run the following T-SQL command on non-clustered installations:
```
EXECUTE sp_configure 'remote admin connections', 0;
RECONFIGURE;
GO
```</t>
  </si>
  <si>
    <t>Set the 'Remote Admin Connections' Server Configuration Option to 0. One method for implementing the recommended state is to execute the following T-SQL statement from the command prompt on non-clustered environments:
EXECUTE sp_configure 'remote admin connections', 0;
RECONFIGURE;
GO</t>
  </si>
  <si>
    <t>SQL16-10</t>
  </si>
  <si>
    <t>Ensure 'Scan For Startup Procs' Server Configuration Option is set to '0'</t>
  </si>
  <si>
    <t>The `scan for startup procs` option, if enabled, causes SQL Server to scan for and automatically run all stored procedures that are set to execute upon service startup.</t>
  </si>
  <si>
    <t>Run the following T-SQL command:
```
SELECT name,
 CAST(value as int) as value_configured,
 CAST(value_in_use as int) as value_in_use
FROM sys.configurations
WHERE name = 'scan for startup procs';
```
Both value columns must show `0`.</t>
  </si>
  <si>
    <t>The 'Scan For Startup Procs' Server Configuration Option has not been set to 0.</t>
  </si>
  <si>
    <t>2.8</t>
  </si>
  <si>
    <t>Enforcing this control reduces the threat of an entity leveraging these facilities for malicious purposes.</t>
  </si>
  <si>
    <t>Run the following T-SQL command:
```
EXECUTE sp_configure 'show advanced options', 1;
RECONFIGURE;
EXECUTE sp_configure 'scan for startup procs', 0;
RECONFIGURE;
GO
EXECUTE sp_configure 'show advanced options', 0;
RECONFIGURE;
```
Restart the Database Engine.</t>
  </si>
  <si>
    <t>Set the 'Scan For Startup Procs' Server Configuration Option to 0. One method for implementing the recommended state is to execute the following T-SQL statement from the command prompt:
EXECUTE sp_configure 'show advanced options', 1;
RECONFIGURE;
EXECUTE sp_configure 'scan for startup procs', 0;
RECONFIGURE;
GO
EXECUTE sp_configure 'show advanced options', 0;
RECONFIGURE;
Restart the Database Engine.</t>
  </si>
  <si>
    <t>SQL16-11</t>
  </si>
  <si>
    <t>Ensure 'Trustworthy' Database Property is set to 'Off'</t>
  </si>
  <si>
    <t>The `TRUSTWORTHY` database option allows database objects to access objects in other databases under certain circumstances.</t>
  </si>
  <si>
    <t>Run the following T-SQL query to list any databases with a Trustworthy database property value of `ON`:
```
SELECT name
FROM sys.databases
WHERE is_trustworthy_on = 1
AND name != 'msdb';
```
No rows should be returned.</t>
  </si>
  <si>
    <t>The 'Trustworthy' Database Property option has not been set to 'Off'.</t>
  </si>
  <si>
    <t>2.9</t>
  </si>
  <si>
    <t>Provides protection from malicious CLR assemblies or extended procedures.</t>
  </si>
  <si>
    <t>Execute the following T-SQL statement against the databases (replace _`&lt;database_name&gt;`_ below) returned by the Audit Procedure:
```
ALTER DATABASE [&lt;database_name&gt;] SET TRUSTWORTHY OFF;
```</t>
  </si>
  <si>
    <t>Set the 'Trustworthy' Database Property option to 'Off'.0. One method for implementing the recommended state is to execute the following T-SQL statement from the command prompt for all databases returned by the audit procedure:
ALTER DATABASE [__] SET TRUSTWORTHY OFF;</t>
  </si>
  <si>
    <t>SQL16-20</t>
  </si>
  <si>
    <t>Identification and Authentication (Organizational Users)</t>
  </si>
  <si>
    <t>Ensure 'Server Authentication' Property is set to 'Windows Authentication Mode'</t>
  </si>
  <si>
    <t>Uses **Windows Authentication** to validate attempted connections.</t>
  </si>
  <si>
    <t>Execute the following syntax:
```
SELECT SERVERPROPERTY('IsIntegratedSecurityOnly') as [login_mode];
```
A `login_mode` of `1` indicates the **Server Authentication** property is set to **Windows Authentication Mode**. A `login_mode` of `0` indicates mixed mode authentication.</t>
  </si>
  <si>
    <t xml:space="preserve">Output contains the following: Windows NT Authentication
Note: A config_value of Windows NT Authentication indicates the Server Authentication property is set to Windows Authentication mode.
</t>
  </si>
  <si>
    <t>Server Authentication' Property has not been set to Windows Authentication mode.</t>
  </si>
  <si>
    <t>HIA3: Authentication server is not used for end user authentication</t>
  </si>
  <si>
    <t>3.1</t>
  </si>
  <si>
    <t>Windows provides a more robust authentication mechanism than SQL Server authentication.</t>
  </si>
  <si>
    <t>Perform either the GUI or T-SQL method shown:
#### GUI Method
1. Open **SQL Server Management Studio**.
2. Open the **Object Explorer** tab and connect to the target database instance.
3. Right-click the instance name and select **Properties**.
4. Select the **Security** page from the left menu.
5. Set the **Server authentication** setting to **Windows Authentication Mode**.
#### T-SQL Method
Run the following T-SQL in a Query Window: 
```
USE [master]
GO
EXEC xp_instance_regwrite N'HKEY_LOCAL_MACHINE', N'Software\Microsoft\MSSQLServer\MSSQLServer', N'LoginMode', REG_DWORD, 1
GO
```
Restart the SQL Server service for the change to take effect.</t>
  </si>
  <si>
    <t>Set the 'Server Authentication' Property to Windows Authentication mode. One method for implementing the recommended state is to perform the following: 
Perform either the GUI:
GUI Method
1. Open **SQL Server Management Studio**.
2. Open the **Object Explorer** tab and connect to the target database instance.
3. Right-click the instance name and select **Properties**.
4. Select the **Security** page from the left menu.
5. Set the **Server authentication** setting to **Windows Authentication Mode**.</t>
  </si>
  <si>
    <t>SQL16-29</t>
  </si>
  <si>
    <t>Ensure Windows local groups are not SQL Logins</t>
  </si>
  <si>
    <t>Local Windows groups should not be used as logins for SQL Server instances.</t>
  </si>
  <si>
    <t>Use the following syntax to determine if any local groups have been added as SQL Server Logins.
```
USE [master]
GO
SELECT pr.[name] AS LocalGroupName, pe.[permission_name], pe.[state_desc]
FROM sys.server_principals pr
JOIN sys.server_permissions pe
ON pr.[principal_id] = pe.[grantee_principal_id]
WHERE pr.[type_desc] = 'WINDOWS_GROUP'
AND pr.[name] like CAST(SERVERPROPERTY('MachineName') AS nvarchar) + '%';
```
This query should not return any rows.</t>
  </si>
  <si>
    <t xml:space="preserve">No rows are returned as a result of executing the query.  </t>
  </si>
  <si>
    <t>Windows local groups have SQL logins.</t>
  </si>
  <si>
    <t>3.10</t>
  </si>
  <si>
    <t>Allowing local Windows groups as SQL Logins provides a loophole whereby anyone with OS level administrator rights (and no SQL Server rights) could add users to the local Windows groups and thereby give themselves or others access to the SQL Server instance.</t>
  </si>
  <si>
    <t>1. For each `LocalGroupName` login, if needed create an equivalent AD group containing only the required user accounts. 
2. Add the AD group or individual Windows accounts as a SQL Server login and grant it the permissions required. 
3. Drop the `LocalGroupName` login using the syntax below after replacing _`&lt;name&gt;`_.
 ```
 USE [master]
 GO
 DROP LOGIN [&lt;name&gt;]
 GO
 ```</t>
  </si>
  <si>
    <t>Revoke Windows local groups from SQL Logins. One method for implementing the recommended state is to perform the following: 
1. For each `LocalGroupName` login, if needed create an equivalent AD group containing only the required user accounts. 
2. Add the AD group or individual Windows accounts as an SQL Server login and grant it the permissions required. 
3. Drop the `LocalGroupName` login using the syntax below after replacing _``_.
USE [master]
GO
DROP LOGIN [_\_]
GO</t>
  </si>
  <si>
    <t>SQL16-30</t>
  </si>
  <si>
    <t>Ensure the public role in the msdb database is not granted access to SQL Agent proxies</t>
  </si>
  <si>
    <t>The `public` database role contains every user in the `msdb` database. SQL Agent proxies define a security context in which a job step can run.</t>
  </si>
  <si>
    <t>Use the following syntax to determine if access to any proxies have been granted to the `msdb` database's `public` role.
```
USE [msdb]
GO
SELECT sp.name AS proxyname
FROM dbo.sysproxylogin spl
JOIN sys.database_principals dp
ON dp.sid = spl.sid
JOIN sysproxies sp
ON sp.proxy_id = spl.proxy_id
WHERE principal_id = USER_ID('public');
GO
```
This query should not return any rows.</t>
  </si>
  <si>
    <t xml:space="preserve">The public server role has been granted access to SQL Agent proxies.  </t>
  </si>
  <si>
    <t>3.11</t>
  </si>
  <si>
    <t>Granting access to SQL Agent proxies for the `public` role would allow all users to utilize the proxy which may have high privileges. This would likely break the principle of least privileges.</t>
  </si>
  <si>
    <t>1. Ensure the required security principals are explicitly granted access to the proxy (use `sp_grant_login_to_proxy`).
2. Revoke access to the _`&lt;proxyname&gt;`_ from the `public` role.
 ```
 USE [msdb]
 GO
 EXEC dbo.sp_revoke_login_from_proxy @name = N'public', @proxy_name = N'&lt;proxyname&gt;';
 GO
 ```</t>
  </si>
  <si>
    <t>Revoke the public server role from all SQL Agent proxies. One method for implementing the recommended state is to perform the following: 
1. Ensure the required security principals are explicitly granted access to the proxy (use `sp_grant_login_to_proxy`).
2. Revoke access to the _`
`_ from the `public` role.
USE [msdb]
GO
EXEC dbo.sp_revoke_login_from_proxy @name = N 'public', @proxy_name = N'\';
GO</t>
  </si>
  <si>
    <t>SQL16-21</t>
  </si>
  <si>
    <t>Ensure CONNECT permissions on the 'guest' user is Revoked within all SQL Server databases</t>
  </si>
  <si>
    <t>Remove the right of the `guest` user to connect to SQL Server databases, except for `master`, `msdb`, `tempdb`, and, on AWS RDS instances, `rdsadmin`.</t>
  </si>
  <si>
    <t>Run the following code snippet for each database (replacing _`&lt;database_name&gt;`_ as appropriate) in the instance to determine if the `guest` user has `CONNECT` permission. No rows should be returned.
```
USE &lt;database_name&gt;;
GO
SELECT DB_NAME() AS DatabaseName, 'guest' AS Database_User, [permission_name], [state_desc]
FROM sys.database_permissions 
WHERE [grantee_principal_id] = DATABASE_PRINCIPAL_ID('guest') 
AND [state_desc] LIKE 'GRANT%' 
AND [permission_name] = 'CONNECT'
AND DB_NAME() NOT IN ('master','tempdb','msdb');
```
No rows should be returned. On AWS RDS instance, if only `rdsadmin` is returned, this is a pass.</t>
  </si>
  <si>
    <t xml:space="preserve">The SQL command should return a "Null" value.
Note:  If CONNECT permissions are granted output will contain the database name.  </t>
  </si>
  <si>
    <t>Guest users can connect to SQL Server user databases.</t>
  </si>
  <si>
    <t>HAC31</t>
  </si>
  <si>
    <t>HAC31: The database public users has improper access to data and/or resources</t>
  </si>
  <si>
    <t>3.2</t>
  </si>
  <si>
    <t>A login assumes the identity of the `guest` user when a login has access to SQL Server but does not have access to a database through its own account and the database has a `guest` user account. Revoking the `CONNECT` permission for the `guest` user will ensure that a login is not able to access database information without explicit access to do so.</t>
  </si>
  <si>
    <t>The following code snippet revokes `CONNECT` permissions from the `guest` user in a database. Replace _`&lt;database_name&gt;`_ as appropriate:
```
USE &lt;database_name&gt;;
GO
REVOKE CONNECT FROM guest;
```</t>
  </si>
  <si>
    <t>Revoke CONNECT permissions on the 'guest user' within all SQL Server databases. One method for implementing the recommended state is to execute the following T-SQL statement from the command prompt: 
USE __;
GO
REVOKE CONNECT FROM guest;</t>
  </si>
  <si>
    <t>SQL16-22</t>
  </si>
  <si>
    <t>Ensure 'Orphaned Users' are Dropped From SQL Server Databases</t>
  </si>
  <si>
    <t>A database user for which the corresponding SQL Server login is undefined or is incorrectly defined on a server instance cannot log in to the instance and is referred to as orphaned and should be removed.</t>
  </si>
  <si>
    <t>Run the following T-SQL query in each database to identify orphan users. No rows should be returned.
```
USE [&lt;database_name&gt;];
GO
EXEC sp_change_users_login @Action='Report';
```</t>
  </si>
  <si>
    <t>T-SQL:  Expected result is "Null".</t>
  </si>
  <si>
    <t>Orphaned Users have not been removed from the database server.</t>
  </si>
  <si>
    <t>HAC41</t>
  </si>
  <si>
    <t>HAC41: Accounts are not removed or suspended when no longer necessary</t>
  </si>
  <si>
    <t>3.3</t>
  </si>
  <si>
    <t>Orphan users should be removed to avoid potential misuse of those broken users in any way.</t>
  </si>
  <si>
    <t>If the orphaned user cannot or should not be matched to an existing or new login using the Microsoft documented process referenced below, run the following T-SQL query in the appropriate database to remove an orphan user:
```
USE [&lt;database_name&gt;];
GO
DROP USER &lt;username&gt;;
```</t>
  </si>
  <si>
    <t>Remove orphaned Users From SQL Server Databases. One method for implementing the recommended state is to execute the following T-SQL statement from the command prompt: 
USE __;
GO
DROP USER __;</t>
  </si>
  <si>
    <t>SQL16-23</t>
  </si>
  <si>
    <t>Ensure SQL Authentication is not used in contained databases</t>
  </si>
  <si>
    <t>Contained databases do not enforce password complexity rules for SQL Authenticated users.</t>
  </si>
  <si>
    <t>Execute the following T-SQL in each contained database to find database users that are using SQL authentication:
```
SELECT name AS DBUser
FROM sys.database_principals
WHERE name NOT IN ('dbo','Information_Schema','sys','guest')
AND type IN ('U','S','G')
AND authentication_type = 2;
GO
```</t>
  </si>
  <si>
    <t xml:space="preserve">No results should be returned.  </t>
  </si>
  <si>
    <t xml:space="preserve">Password complexity rules are not enforced in contained databases as SQL Authentication is used.  </t>
  </si>
  <si>
    <t>3.4</t>
  </si>
  <si>
    <t>The absence of an enforced password policy may increase the likelihood of a weak credential being established in a contained database.</t>
  </si>
  <si>
    <t>Leverage Windows Authenticated users in contained databases.</t>
  </si>
  <si>
    <t>Disable SQL Authentication in contained databases and use Windows Authentication exclusively.</t>
  </si>
  <si>
    <t>SQL16-27</t>
  </si>
  <si>
    <t>Ensure only the default permissions specified by Microsoft are granted to the public server role</t>
  </si>
  <si>
    <t>`public` is a special fixed server role containing all logins. Unlike other fixed server roles, permissions can be changed for the `public` role. In keeping with the principle of least privileges, the `public` server role should not be used to grant permissions at the server scope as these would be inherited by all users.</t>
  </si>
  <si>
    <t>Use the following syntax to determine if extra permissions have been granted to the `public` server role.
```
SELECT * 
FROM master.sys.server_permissions
WHERE (grantee_principal_id = SUSER_SID(N'public') and state_desc LIKE 'GRANT%')
AND NOT (state_desc = 'GRANT' and [permission_name] = 'VIEW ANY DATABASE' and class_desc = 'SERVER')
AND NOT (state_desc = 'GRANT' and [permission_name] = 'CONNECT' and class_desc = 'ENDPOINT' and major_id = 2)
AND NOT (state_desc = 'GRANT' and [permission_name] = 'CONNECT' and class_desc = 'ENDPOINT' and major_id = 3)
AND NOT (state_desc = 'GRANT' and [permission_name] = 'CONNECT' and class_desc = 'ENDPOINT' and major_id = 4)
AND NOT (state_desc = 'GRANT' and [permission_name] = 'CONNECT' and class_desc = 'ENDPOINT' and major_id = 5);
```
This query should not return any rows.</t>
  </si>
  <si>
    <t>The public server role has excessive permissions.</t>
  </si>
  <si>
    <t>3.8</t>
  </si>
  <si>
    <t>Every SQL Server login belongs to the `public` role and cannot be removed from this role. Therefore, any permissions granted to this role will be available to all logins unless they have been explicitly denied to specific logins or user-defined server roles.</t>
  </si>
  <si>
    <t>1. Add the extraneous permissions found in the Audit query results to the specific logins to user-defined server roles that require access. 
2. Revoke the _`&lt;permission_name&gt;`_ from the `public` role as shown below.
 ```
 USE [master]
 GO
 REVOKE &lt;permission_name&gt; FROM public;
 GO
 ```</t>
  </si>
  <si>
    <t>Revoke excessive permissions from the public server role. One method for implementing the recommended state is to perform the following: 
1. Add the extraneous permissions found in the Audit query results to the specific logins to user-defined server roles which require the access. 
2. Revoke the _`
`_ from the `public` role as shown below
USE [master]
GO
REVOKE \
FROM public;
GO</t>
  </si>
  <si>
    <t>SQL16-28</t>
  </si>
  <si>
    <t>Ensure Windows BUILTIN groups are not SQL Logins</t>
  </si>
  <si>
    <t>Prior to SQL Server 2008, the `BUILTIN\Administrators` group was added as an SQL Server login with sysadmin privileges during installation by default. Best practices promote creating an Active Directory level group containing approved DBA staff accounts and using this controlled AD group as the login with sysadmin privileges. The AD group should be specified during SQL Server installation and the `BUILTIN\Administrators` group would therefore have no need to be a login.</t>
  </si>
  <si>
    <t>Use the following syntax to determine if any `BUILTIN` groups or accounts have been added as SQL Server Logins.
```
SELECT pr.[name], pe.[permission_name], pe.[state_desc]
FROM sys.server_principals pr
JOIN sys.server_permissions pe
ON pr.principal_id = pe.grantee_principal_id
WHERE pr.name like 'BUILTIN%';
```
This query should not return any rows. On an AWS RDS instance if only `[BUILTIN]\Administrators` is returned, this is a pass.</t>
  </si>
  <si>
    <t xml:space="preserve">BUILTIN groups have SQL Logins.  </t>
  </si>
  <si>
    <t>3.9</t>
  </si>
  <si>
    <t>The `BUILTIN` groups (Administrators, Everyone, Authenticated Users, Guests, etc.) generally contain very broad memberships which would not meet the best practice of ensuring only the necessary users have been granted access to a SQL Server instance. These groups should not be used for any level of access into a SQL Server Database Engine instance.</t>
  </si>
  <si>
    <t>1. For each `BUILTIN` login, if needed create a more restrictive AD group containing only the required user accounts. 
2. Add the AD group or individual Windows accounts as an SQL Server login and grant it the permissions required. 
3. Drop the `BUILTIN` login using the syntax below after replacing _`&lt;name&gt;`_ in `[BUILTIN\`_`&lt;name&gt;`_`]`.
 ```
 USE [master]
 GO
 DROP LOGIN [BUILTIN\&lt;name&gt;]
 GO
 ```</t>
  </si>
  <si>
    <t>Remove Windows BUILTIN groups from all SQL Logins. One method for implementing the recommended state is to perform the following: 
1. For each `BUILTIN` login, if needed create a more restrictive AD group containing only the required user accounts. 
2. Add the AD group or individual Windows accounts as a SQL Server login and grant it the permissions required. 
3. Drop the `BUILTIN` login using the syntax below after replacing _``_ in `BUILTIN\`_``_.
USE [master]
GO
DROP LOGIN [BUILTIN\\_\_]
GO</t>
  </si>
  <si>
    <t>SQL16-32</t>
  </si>
  <si>
    <t>Ensure 'CHECK_EXPIRATION' Option is set to 'ON' for All SQL Authenticated Logins Within the Sysadmin Role</t>
  </si>
  <si>
    <t>Applies the same password expiration policy used in Windows to passwords used inside SQL Server.</t>
  </si>
  <si>
    <t>Run the following T-SQL statement to find `sysadmin` or equivalent logins with `CHECK_EXPIRATION = OFF`.
```
SELECT l.[name], 'sysadmin membership' AS 'Access_Method'
FROM sys.sql_logins AS l
WHERE IS_SRVROLEMEMBER('sysadmin',name) = 1
AND l.is_expiration_checked &lt;&gt; 1
UNION ALL
SELECT l.[name], 'CONTROL SERVER' AS 'Access_Method'
FROM sys.sql_logins AS l
JOIN sys.server_permissions AS p
ON l.principal_id = p.grantee_principal_id
WHERE p.type = 'CL' AND p.state IN ('G', 'W')
AND l.is_expiration_checked &lt;&gt; 1;
```
No rows should be returned. On AWS RDS instances only returning the account `rdsa` is a pass.</t>
  </si>
  <si>
    <t>Output contains the following: 1
'CHECK_EXPIRATION' option is ON
Note: A Password Expiration Enforced value of 0 indicates that the 'Check_Expiration' option is OFF</t>
  </si>
  <si>
    <t>The 'CHECK_EXPIRATION' option has not been set to 'ON' for all SQL authenticated logins with the Sysadmin role.</t>
  </si>
  <si>
    <t>4.2</t>
  </si>
  <si>
    <t>Ensuring SQL logins comply with the secure password policy applied by the Windows Server Benchmark will ensure the passwords for SQL logins with `sysadmin` privileges are changed frequently to help prevent compromise via a brute force attack. `CONTROL SERVER` is an equivalent permission to `sysadmin` and logins with that permission should also be required to have expiring passwords.</t>
  </si>
  <si>
    <t>For each _`&lt;login_name&gt;`_ found by the Audit Procedure, execute the following T-SQL statement: 
```
ALTER LOGIN [&lt;login_name&gt;] WITH CHECK_EXPIRATION = ON;
```</t>
  </si>
  <si>
    <t>Set the 'CHECK_EXPIRATION' Option to ON for All SQL Authenticated Logins Within the Sysadmin Role. One method for implementing the recommended state is to execute the following T-SQL statement from the command prompt:
ALTER LOGIN [_\_] WITH CHECK_EXPIRATION = ON;</t>
  </si>
  <si>
    <t>SQL16-33</t>
  </si>
  <si>
    <t>Ensure 'CHECK_POLICY' Option is set to 'ON' for All SQL Authenticated Logins</t>
  </si>
  <si>
    <t>Applies the same password complexity policy used in Windows to passwords used inside SQL Server.</t>
  </si>
  <si>
    <t>Use the following code snippet to determine the status of SQL Logins and if their password complexity is enforced.
```
SELECT name, is_disabled
FROM sys.sql_logins
WHERE is_policy_checked = 0;
```
The `is_policy_checked` value of `0` indicates that the `CHECK_POLICY` option is `OFF`; value of `1` is `ON`. If `is_disabled` value is `1`, then the login is disabled and unusable. If no rows are returned then either no SQL Authenticated logins exist or they all have `CHECK_POLICY` `ON`.</t>
  </si>
  <si>
    <t>The SQL authenticated logins should adhere to Windows password complexity policy.  
'CHECK_POLICY' option is ON
Note: A Password Policy Enforced value of 0 indicates that the 'Check_Policy' option is OFF.</t>
  </si>
  <si>
    <t xml:space="preserve">The 'CHECK_POLICY' option has not been set to 'ON' for all SQL authenticated logins.  </t>
  </si>
  <si>
    <t>4.3</t>
  </si>
  <si>
    <t>Ensure SQL authenticated login passwords comply with the secure password policy applied by the Windows Server Benchmark so that they cannot be easily compromised via brute force attack.</t>
  </si>
  <si>
    <t>For each _`&lt;login_name&gt;`_ found by the Audit Procedure, execute the following T-SQL statement:
```
ALTER LOGIN [&lt;login_name&gt;] WITH CHECK_POLICY = ON;
```
**Note:** In the case of AWS RDS do not perform this remediation for the Master account.</t>
  </si>
  <si>
    <t>Set the 'CHECK_POLICY' Option to ON for All SQL Authenticated Logins. One method for implementing the recommended state is to execute the following T-SQL statement from the command prompt: 
For each _``_ found by the Audit Procedure, execute the following T-SQL statement:
ALTER LOGIN [_\_] WITH CHECK_POLICY = ON;</t>
  </si>
  <si>
    <t>SQL16-34</t>
  </si>
  <si>
    <t>Ensure 'Maximum number of error log files' is set to greater than or equal to '12'</t>
  </si>
  <si>
    <t>SQL Server error log files must be protected from loss. The log files must be backed up before they are overwritten. Retaining more error logs helps prevent loss from frequent recycling before backups can occur.</t>
  </si>
  <si>
    <t>Perform either the GUI or T-SQL method shown:
#### GUI Method
1. Open **SQL Server Management Studio**.
2. Open **Object Explorer** and connect to the target instance.
3. Navigate to the **Management** tab in **Object Explorer** and expand. Right-click on the **SQL Server Logs** file and select **Configure**.
4. Verify the **Limit the number of error log files before they are recycled** checkbox is checked
5. Verify the **Maximum number of error log files** is greater than or equal to `12`
#### T-SQL Method
Run the following T-SQL. The `NumberOfLogFiles` returned should be greater than or equal to `12`.
```
DECLARE @NumErrorLogs int;
EXEC master.sys.xp_instance_regread
N'HKEY_LOCAL_MACHINE',
N'Software\Microsoft\MSSQLServer\MSSQLServer',
N'NumErrorLogs',
@NumErrorLogs OUTPUT;
SELECT ISNULL(@NumErrorLogs, -1) AS [NumberOfLogFiles];
```</t>
  </si>
  <si>
    <t xml:space="preserve">The Maximum number of error log files is greater than or equal to 12.  
All log files are backed up and retained for a period of 7 years.   </t>
  </si>
  <si>
    <t>The 'Maximum number of error log files' is not greater than or equal to 12.</t>
  </si>
  <si>
    <t>HAU23</t>
  </si>
  <si>
    <t>HAU23: Audit storage capacity has not been defined</t>
  </si>
  <si>
    <t>5.1</t>
  </si>
  <si>
    <t>The SQL Server error log contains important information about major server events and login attempt information as well.</t>
  </si>
  <si>
    <t>Adjust the number of logs to prevent data loss. The default value of `6` may be insufficient for a production environment. Perform either the GUI or T-SQL method shown:
#### GUI Method
1. Open **SQL Server Management Studio**.
2. Open **Object Explorer** and connect to the target instance.
3. Navigate to the **Management** tab in **Object Explorer** and expand. Right-click on the **SQL Server Logs** file and select **Configure**
4. Check the **Limit the number of error log files before they are recycled**
5. Set the **Maximum number of error log files** to greater than or equal to `12`
#### T-SQL Method
Run the following T-SQL to change the number of error log files, replace _`&lt;NumberAbove12&gt;`_ with your desired number of error log files:
```
EXEC master.sys.xp_instance_regwrite
N'HKEY_LOCAL_MACHINE',
N'Software\Microsoft\MSSQLServer\MSSQLServer',
N'NumErrorLogs',
REG_DWORD,
&lt;NumberAbove12&gt;;
```</t>
  </si>
  <si>
    <t>Set the 'Maximum number of error log files' setting to greater than or equal to 12. One method for implementing the recommended state is to perform the following within the GUI: 
1. Open **SQL Server Management Studio**.
2. Open **Object Explorer** and connect to the target instance.
3. Navigate to the **Management** tab in **Object Explorer** and expand. Right-click on the **SQL Server Logs** file and select **Configure**
4. Check the **Limit the number of error log files before they are recycled**
5. Set the **Maximum number of error log files** to greater than or equal to `12`</t>
  </si>
  <si>
    <t>SQL16-35</t>
  </si>
  <si>
    <t>AU-3</t>
  </si>
  <si>
    <t>Content of Audit Records</t>
  </si>
  <si>
    <t>Ensure 'Default Trace Enabled' Server Configuration Option is set to '1'</t>
  </si>
  <si>
    <t>The default trace provides audit logging of database activity including account creations, privilege elevation, and execution of DBCC commands.</t>
  </si>
  <si>
    <t>Run the following T-SQL command:
```
SELECT name,
 CAST(value as int) as value_configured,
 CAST(value_in_use as int) as value_in_use
FROM sys.configurations
WHERE name = 'default trace enabled';
```
Both value columns must show `1`.</t>
  </si>
  <si>
    <t>T-SQL:  "1" is returned for both columns. (e.g., "Default trace enabled","1","1")</t>
  </si>
  <si>
    <t>The 'Default Trace Enabled' server configuration option has not been set to 1 for auditing all database activity.</t>
  </si>
  <si>
    <t>HAU17</t>
  </si>
  <si>
    <t>HAU17: Audit logs do not capture sufficient auditable events</t>
  </si>
  <si>
    <t>5.2</t>
  </si>
  <si>
    <t>Default trace provides valuable audit information regarding security-related activities on the server.</t>
  </si>
  <si>
    <t>Run the following T-SQL command:
```
EXECUTE sp_configure 'show advanced options', 1;
RECONFIGURE;
EXECUTE sp_configure 'default trace enabled', 1;
RECONFIGURE;
GO
EXECUTE sp_configure 'show advanced options', 0;
RECONFIGURE;
```</t>
  </si>
  <si>
    <t>Set the 'Default Trace Enabled' Server Configuration Option to 1. One method for implementing the recommended state is to execute the following T-SQL statement from the command prompt: 
EXECUTE sp_configure 'show advanced options', 1;
RECONFIGURE;
EXECUTE sp_configure 'default trace enabled', 1;
RECONFIGURE;
GO
EXECUTE sp_configure 'show advanced options', 0;
RECONFIGURE;</t>
  </si>
  <si>
    <t>SQL16-41</t>
  </si>
  <si>
    <t>Ensure 'Login Auditing' is set to 'failed logins'</t>
  </si>
  <si>
    <t>This setting will record failed authentication attempts for SQL Server logins to the **SQL Server Errorlog**. This is the default setting for SQL Server. 
Historically, this setting has been available in all versions and editions of SQL Server. Prior to the availability of **SQL Server Audit**, this was the only provided mechanism for capturing logins (successful or failed).</t>
  </si>
  <si>
    <t>```
EXEC xp_loginconfig 'audit level'; 
```
A `config_value` of `failure` indicates a server login auditing setting of **Failed logins only**. If a `config_value` of `all` appears, then both failed and successful logins are being logged. Both settings should also be considered valid, but as mentioned capturing successful logins using this method creates lots of noise in the **SQL Server Errorlog**.</t>
  </si>
  <si>
    <t>The Login Auditing is set to failed logins</t>
  </si>
  <si>
    <t>The Login Auditing is not set to failed logins.</t>
  </si>
  <si>
    <t>HAU21</t>
  </si>
  <si>
    <t>HAU21: System does not audit all attempts to gain access</t>
  </si>
  <si>
    <t>5.3</t>
  </si>
  <si>
    <t>Capturing failed logins provides key information that can be used to detect\confirm password guessing attacks. Capturing successful login attempts can be used to confirm server access during forensic investigations, but using this audit level setting to also capture successful logins creates excessive noise in the **SQL Server Errorlog** which can hamper a DBA trying to troubleshoot problems. Elsewhere in this benchmark, we recommend using the newer lightweight SQL Server Audit feature to capture both successful and failed logins.</t>
  </si>
  <si>
    <t>Perform either the GUI or T-SQL method shown:
#### GUI Method
1. Open **SQL Server Management Studio**.
2. Right-click the target instance and select **Properties** and navigate to the **Security** tab.
3. Select the option **Failed logins only** under the **Login Auditing** section and click **OK**.
4. Restart the SQL Server instance.
#### T-SQL Method
1. Run: 
 ```
 EXEC xp_instance_regwrite N'HKEY_LOCAL_MACHINE', N'Software\Microsoft\MSSQLServer\MSSQLServer', N'AuditLevel', REG_DWORD, 2
 ```
2. Restart the SQL Server instance.</t>
  </si>
  <si>
    <t>Set the Login Auditing to failed logins. One method to achieve the recommended state is to perform either the GUI or T-SQL method shown:
GUI Method
1) Open **SQL Server Management Studio**.
2) Right-click the target instance and select **Properties** and navigate to the **Security** tab.
3) Select the option **Failed logins only** under the **Login Auditing** section and click **OK**.
4) Restart the SQL Server instance.
T-SQL Method
Run: 
EXEC xp_instance_regwrite N'HKEY_LOCAL_MACHINE', N'Software\Microsoft\MSSQLServer\MSSQLServer', N'AuditLevel', REG_DWORD, Restart the SQL Server instance</t>
  </si>
  <si>
    <t>To close this finding, please provide screenshots of audit logging with failed logins included with the agency's CAP.</t>
  </si>
  <si>
    <t>SQL16-36</t>
  </si>
  <si>
    <t>Ensure 'SQL Server Audit' is set to capture both 'failed' and 'successful logins'</t>
  </si>
  <si>
    <t>SQL Server Audit is capable of capturing both failed and successful logins and writing them to one of three places: the application event log, the security event log, or the file system. We will use it to capture any login attempt to SQL Server, as well as any attempts to change audit policy. This will also serve to be a second source to record failed login attempts.</t>
  </si>
  <si>
    <t>For AWS RDS Instances, if RDS has not been configured to write to an S3 bucket, this is a fail.
Run the following T-SQL command:
```
SELECT 
 S.name AS 'Audit Name'
 , CASE S.is_state_enabled
 WHEN 1 THEN 'Y'
 WHEN 0 THEN 'N' END AS 'Audit Enabled'
 , S.type_desc AS 'Write Location'
 , SA.name AS 'Audit Specification Name'
 , CASE SA.is_state_enabled
 WHEN 1 THEN 'Y'
 WHEN 0 THEN 'N' END AS 'Audit Specification Enabled'
 , SAD.audit_action_name
 , SAD.audited_result
FROM sys.server_audit_specification_details AS SAD
 JOIN sys.server_audit_specifications AS SA
 ON SAD.server_specification_id = SA.server_specification_id
 JOIN sys.server_audits AS S
 ON SA.audit_guid = S.audit_guid
WHERE SAD.audit_action_id IN ('CNAU', 'LGFL', 'LGSD') or (SAD.audit_action_id IN ('DAGS', 'DAGF') and (select count(*) from sys.databases where containment=1) &gt; 0);
```
The result set should contain the following rows, one for each of the following `audit_action_names`:
- `AUDIT_CHANGE_GROUP`
- `FAILED_LOGIN_GROUP`
- `SUCCESSFUL_LOGIN_GROUP`
The result set should also contain these 2 rows if there are contained databases
- `SUCCESSFUL_DATABASE_AUTHENTICATION_GROUP`
- `FAILED_DATABASE_AUTHENTICATION_GROUP`
Both the Audit and Audit specification should be enabled and the `audited_result` should include both success and failure.</t>
  </si>
  <si>
    <t xml:space="preserve">Output should indicate that the config_value is set to 'all (e.g., "audit level", "all")
Note: A config_value of 'all' indicates a server login auditing setting of 'Both failed and successful logins'. </t>
  </si>
  <si>
    <t>Auditing has not been configured to audit failed and successful logins through the VP_loginconfig</t>
  </si>
  <si>
    <t>5.4</t>
  </si>
  <si>
    <t>By utilizing Audit instead of the traditional setting under the Security tab to capture successful logins, we reduce the noise in the `ERRORLOG`. This keeps it smaller and easier to read for DBAs who are attempting to troubleshoot issues with the SQL Server. Also, the Audit object can write to the security event log, though this requires operating system configuration. This gives an additional option for where to store login events, especially in conjunction with an SIEM.</t>
  </si>
  <si>
    <t>For AWS RDS Instances, please refer to the documentation for configuring SQL Server Audit here: [SQL Server Audit](https://docs.aws.amazon.com/AmazonRDS/latest/UserGuide/Appendix.SQLServer.Options.Audit.html)
Perform either the GUI or T-SQL method shown:
#### GUI Method
1. Expand the **SQL Server** in **Object Explorer**.
2. Expand the **Security Folder**
3. Right-click on the **Audits** folder and choose **New Audit...**
4. Specify a name for the **Server Audit**.
5. Specify the audit destination details and then click **OK** to save the **Server Audit**.
6. Right-click on **Server Audit Specifications** and choose **New Server Audit Specification...**
7. Name the **Server Audit Specification**
8. Select the just created **Server Audit** in the **Audit** drop-down selection.
9. Click the drop-down under **Audit Action Type** and select `AUDIT_CHANGE_GROUP`.
10. Click the new drop-down **Audit Action Type** and select `FAILED_LOGIN_GROUP`.
11. Click the new drop-down under **Audit Action Type** and select `SUCCESSFUL_LOGIN_GROUP`.
12. Click the new drop-down under **Audit Action Type** and select `SUCCESSFUL_DATABASE_AUTHENTICATION_GROUP`.
13. Click the new drop-down under **Audit Action Type** and select `FAILED_DATABASE_AUTHENTICATION_GROUP`.
14. Click OK to save the **Server Audit Specification**.
15. Right-click on the new **Server Audit Specification** and select **Enable Server Audit Specification**.
16. Right-click on the new **Server Audit** and select **Enable Server Audit**.
#### T-SQL Method
Execute code similar to:
```
CREATE SERVER AUDIT TrackLogins
TO APPLICATION_LOG;
GO
CREATE SERVER AUDIT SPECIFICATION TrackAllLogins
FOR SERVER AUDIT TrackLogins
 ADD (FAILED_LOGIN_GROUP),
 ADD (SUCCESSFUL_LOGIN_GROUP),
 ADD (AUDIT_CHANGE_GROUP),
 ADD (SUCCESSFUL_DATABASE_AUTHENTICATION_GROUP),
 ADD (FAILED_DATABASE_AUTHENTICATION_GROUP)
WITH (STATE = ON);
GO
ALTER SERVER AUDIT TrackLogins
WITH (STATE = ON);
GO
```
**Note:** If the write destination for the Audit object is to be the security event log, see the Books Online topic [Write SQL Server Audit Events to the Security Log](https://docs.microsoft.com/en-us/sql/relational-databases/security/auditing/write-sql-server-audit-events-to-the-security-log) and follow the appropriate steps.</t>
  </si>
  <si>
    <t>Set 'Login Auditing' to Both failed and successful logins. One method for implementing the recommended state is to perform the following within the GUI: 
1. Expand the **SQL Server** in **Object Explorer**.
2. Expand the **Security Folder**
3. Right-click on the **Audits** folder and choose **New Audit...**
4. Specify a name for the **Server Audit**.
5. Specify the audit destination details and then click **OK** to save the **Server Audit**.
6. Right-click on **Server Audit Specifications** and choose **New Server Audit Specification...**
7. Name the **Server Audit Specification**
8. Select the just created **Server Audit** in the **Audit** drop-down selection.
9. Click the drop-down under **Audit Action Type** and select `AUDIT_CHANGE_GROUP`.
10. Click the new drop-down **Audit Action Type** and select `FAILED_LOGIN_GROUP`.
11. Click the new drop-down under **Audit Action Type** and select `SUCCESSFUL_LOGIN_GROUP`.
12. Click OK to save the **Server Audit Specification**.
13. Right-click on the new **Server Audit Specification** and select **Enable Server Audit Specification**.
14. Right-click on the new **Server Audit** and select **Enable Server Audit**.</t>
  </si>
  <si>
    <t>SQL16-38</t>
  </si>
  <si>
    <t>Ensure 'CLR Assembly Permission Set' is set to 'SAFE_ACCESS' for All CLR Assemblies</t>
  </si>
  <si>
    <t>Setting CLR Assembly Permission Sets to `SAFE_ACCESS` will hinder assemblies from accessing external system resources such as files, the network, environment variables, or the registry.</t>
  </si>
  <si>
    <t>Execute the following SQL statement:
```
USE &lt;database_name&gt;;
GO
SELECT name,
 permission_set_desc
FROM sys.assemblies
WHERE is_user_defined = 1 AND name &lt;&gt; 'Microsoft.SqlServer.Types';
```
All the returned assemblies should show `SAFE_ACCESS` in the `permission_set_desc` column.</t>
  </si>
  <si>
    <t>All the returned assemblies show SAFE_ACCESS in the permission_set_desc column</t>
  </si>
  <si>
    <t>Assemblies can access external system resources.</t>
  </si>
  <si>
    <t>6.2</t>
  </si>
  <si>
    <t>Assemblies with `EXTERNAL_ACCESS` or `UNSAFE` permission sets can be used to access sensitive areas of the operating system, steal and/or transmit data, and alter the state and other protection measures of the underlying Windows Operating System.
Assemblies that are Microsoft-created (`is_user_defined = 0`) are excluded from this check as they are required for overall system functionality.</t>
  </si>
  <si>
    <t>```
USE &lt;database_name&gt;;
GO
ALTER ASSEMBLY &lt;assembly_name&gt; WITH PERMISSION_SET = SAFE;
```</t>
  </si>
  <si>
    <t xml:space="preserve">Set the 'CLR Assembly Permission Set' to SAFE_ACCESS for All CLR Assemblies. One method for implementing the recommended state is to perform the following: 
ALTER ASSEMBLY  WITH PERMISSION_SET = SAFE;
</t>
  </si>
  <si>
    <t>SQL16-39</t>
  </si>
  <si>
    <t>SC-13</t>
  </si>
  <si>
    <t>Cryptographic Protection</t>
  </si>
  <si>
    <t>Ensure 'Symmetric Key encryption algorithm' is set to 'AES_128' or higher in non-system databases</t>
  </si>
  <si>
    <t>Per the Microsoft Best Practices, only the SQL Server AES algorithm options, `AES_128`, `AES_192`, and `AES_256`, should be used for a symmetric key encryption algorithm.</t>
  </si>
  <si>
    <t>Run the following code for each individual user database:
```
USE &lt;database_name&gt;
GO
SELECT db_name() AS Database_Name, name AS Key_Name
FROM sys.symmetric_keys
WHERE algorithm_desc NOT IN ('AES_128','AES_192','AES_256')
AND db_id() &gt; 4;
GO
```
For compliance, no rows should be returned.</t>
  </si>
  <si>
    <t>For compliance, no rows should be returned.</t>
  </si>
  <si>
    <t>System databases do not require symmetric key algorithms to be AES_128 or higher.</t>
  </si>
  <si>
    <t>7.1</t>
  </si>
  <si>
    <t>The following algorithms (as referred to by SQL Server) are considered weak or deprecated and should no longer be used in SQL Server: `DES`, `DESX`, `RC2`, `RC4`, `RC4_128`.
Many organizations may accept the Triple DES algorithms (`TDEA`) which use keying options 1 (3 key aka `3TDEA`) or keying option 2 (2 key aka `2TDEA`). In SQL Server, these are referred to as `TRIPLE_DES_3KEY` and `TRIPLE_DES` respectively. Additionally, the SQL Server algorithm named DESX is the same implementation as the `TRIPLE_DES_3KEY` option. However, using the DESX identifier as the algorithm type has been deprecated and its usage is now discouraged.</t>
  </si>
  <si>
    <t>Refer to Microsoft SQL Server Books Online ALTER SYMMETRIC KEY entry: [https://docs.microsoft.com/en-us/sql/t-sql/statements/alter-symmetric-key-transact-sql](https://docs.microsoft.com/en-us/sql/t-sql/statements/alter-symmetric-key-transact-sql)</t>
  </si>
  <si>
    <t xml:space="preserve">Set the 'Symmetric Key encryption algorithm' is set to 'AES_128' or higher in non-system databases.
</t>
  </si>
  <si>
    <t>SQL16-40</t>
  </si>
  <si>
    <t>Ensure Asymmetric Key Size is set to 'greater than or equal to 2048' in non-system databases</t>
  </si>
  <si>
    <t>Microsoft Best Practices recommend to use at least a 2048-bit encryption algorithm for asymmetric keys.</t>
  </si>
  <si>
    <t>Run the following code for each individual user database:
```
USE &lt;database_name&gt;
GO
SELECT db_name() AS Database_Name, name AS Key_Name
FROM sys.asymmetric_keys
WHERE key_length &lt; 2048
AND db_id() &gt; 4;
GO
```
For compliance, no rows should be returned.</t>
  </si>
  <si>
    <t xml:space="preserve">Non-system databases do not require an asymmetric key length of 2048 or greater.  </t>
  </si>
  <si>
    <t>7.2</t>
  </si>
  <si>
    <t>The `RSA_2048` encryption algorithm for asymmetric keys in SQL Server is the highest bit-level provided and therefore the most secure available choice (other choices are `RSA_512` and `RSA_1024`).</t>
  </si>
  <si>
    <t>Refer to Microsoft SQL Server Books Online ALTER ASYMMETRIC KEY entry: [https://docs.microsoft.com/en-us/sql/t-sql/statements/alter-asymmetric-key-transact-sql](https://docs.microsoft.com/en-us/sql/t-sql/statements/alter-asymmetric-key-transact-sql)</t>
  </si>
  <si>
    <t>Set the Asymmetric Key Size to 'greater than or equal to 2048' in non-system databases.</t>
  </si>
  <si>
    <t>SQL17-01</t>
  </si>
  <si>
    <t>Ensure Latest SQL Server Cumulative and Security Updates are Installed</t>
  </si>
  <si>
    <t>SQL Server patches contain program updates that fix security and product functionality issues found in the software. These patches can be installed with a security update, which is a single patch, or a cumulative update which is a group of patches. The SQL Server version and patch levels should be the most recent compatible with the organization's operational needs.</t>
  </si>
  <si>
    <t>To determine your SQL Server patch level, run the following code snippet.
```
SELECT SERVERPROPERTY('ProductLevel') as SP_installed, SERVERPROPERTY('ProductVersion') as Version,
SERVERPROPERTY('ProductUpdateLevel') as 'ProductUpdate_Level', 
SERVERPROPERTY('ProductUpdateReference') as 'KB_Number';
```</t>
  </si>
  <si>
    <t>The latest security patches have not been applied to the system.</t>
  </si>
  <si>
    <r>
      <rPr>
        <b/>
        <sz val="10"/>
        <rFont val="Arial"/>
        <family val="2"/>
      </rPr>
      <t>End of General Support:</t>
    </r>
    <r>
      <rPr>
        <sz val="10"/>
        <rFont val="Arial"/>
        <family val="2"/>
      </rPr>
      <t xml:space="preserve">
Mainstream SQL 2017 Server 10/11/2022 
Extended Support 10/12/2027	</t>
    </r>
  </si>
  <si>
    <t>1</t>
  </si>
  <si>
    <t>SQL17-02</t>
  </si>
  <si>
    <t>SQL Server is installed on a dedicated server. Excess tooling and/or unnecessary roles have been removed from the underlying operating system.</t>
  </si>
  <si>
    <t>SQL17-12</t>
  </si>
  <si>
    <t>SQL17-24</t>
  </si>
  <si>
    <t>The service account and/or service SID used by the `MSSQLSERVER` service for a default instance or `MSSQL$`_`&lt;InstanceName&gt;`_ service for a named instance should not be a member of the Windows Administrator group either directly or indirectly (via a group). This also means that the account known as `LocalSystem` (aka `NT AUTHORITY\SYSTEM`) should not be used for the `MSSQL` service as this account has higher privileges than the SQL Server service requires.</t>
  </si>
  <si>
    <t>The MSSQL service account is not a member of the Windows administrator group.</t>
  </si>
  <si>
    <t>3</t>
  </si>
  <si>
    <t>SQL17-25</t>
  </si>
  <si>
    <t>SQL17-26</t>
  </si>
  <si>
    <t>SQL17-31</t>
  </si>
  <si>
    <t>1. Open **SQL Server Management Studio**.
2. Open **Object Explorer** and connect to the target instance.
3. Navigate to the **Logins** tab in **Object Explorer** and expand. Right-click on the desired login and select **Properties**.
4. Verify the User must change the password at next login checkbox is checked.
**Note:** This audit procedure is only applicable immediately after the login has been created or altered to force the password change. Once the password is changed, there is no way to know specifically that this option was the forcing mechanism behind a password change.</t>
  </si>
  <si>
    <t>The User must change the password at next login checkbox is selected.</t>
  </si>
  <si>
    <t>4</t>
  </si>
  <si>
    <t>SQL17-38</t>
  </si>
  <si>
    <t>6</t>
  </si>
  <si>
    <t>Sanitizing user input drastically minimizes risk of SQL injection.</t>
  </si>
  <si>
    <t>SQL17-43</t>
  </si>
  <si>
    <t>The SQL Server Browser Service configured correctly.</t>
  </si>
  <si>
    <t>8</t>
  </si>
  <si>
    <t>In the case of a default instance installation, the SQL Server Browser service is disabled by default. Unless there is a named instance on the same server, there is typically no reason for the SQL Server Browser service to be running. In this case it is strongly suggested that the SQL Server Browser service remain disabled.
When it comes to named instances, given that a security scan can fingerprint a SQL Server listening on any port, it's therefore of limited benefit to disable the SQL Server Browser service.
However, if all connections against the named instance are via applications and are not visible to end users, then configuring the named instance to listening on a static port, disabling the SQL Server Browser service, and configuring the apps to connect to the specified port should be the direction taken. This follows the general practice of reducing the surface area, especially for an unneeded feature.
On the other hand, if end users are directly connecting to databases on the instance, then typically having them use _`ServerName\InstanceName`_ is best. This requires the SQL Server Browser service to be running. Disabling the SQL Server Browser service would mean the end users would have to remember port numbers for the instances. When they don't that will generate service calls to IT staff. Given the limited benefit of disabling the service, the trade-off is probably not worth it, meaning it makes more business sense to leave the SQL Server Browser service enabled.</t>
  </si>
  <si>
    <t>To Close this finding, please provide the System documentation that shows that the SQL Browser service is required and approved.
Or if the SQL Browser service is not required Disable SQL Browser service and provide the status of the SQL Browser Service showing as Disable.  
The SQL Browser service's status can be checked via `services.msc` or similar methods.</t>
  </si>
  <si>
    <t>SQL17-05</t>
  </si>
  <si>
    <t>The `cross db ownership chaining` option controls cross-database ownership chaining across all databases at the instance (or server) level.</t>
  </si>
  <si>
    <t>When enabled, this option allows a member of the `db_owner` role in a database to gain access to objects owned by a login in any other database, causing an unnecessary information disclosure. When required, cross-database ownership chaining should only be enabled for the specific databases requiring it instead of at the instance level for all databases by using the `ALTER DATABASE`_`&lt;database_name&gt;`_`SET DB_CHAINING ON` command. This database option may not be changed on the `master`, `model`, or `tempdb` system databases.</t>
  </si>
  <si>
    <t>Set the 'Cross DB Ownership Chaining' Server Configuration Option to 0.  One method for implementing the recommended state is to execute the following T-SQL statement from the command prompt:
EXECUTE sp_configure 'cross db ownership chaining', 0;
RECONFIGURE;
GO</t>
  </si>
  <si>
    <t>SQL17-09</t>
  </si>
  <si>
    <t>Set the 'Remote Admin Connections' Server Configuration Option to 0.  One method for implementing the recommended state is to execute the following T-SQL statement from the command prompt on non-clustered environments:
EXECUTE sp_configure 'remote admin connections', 0;
RECONFIGURE;
GO</t>
  </si>
  <si>
    <t>SQL17-06</t>
  </si>
  <si>
    <t>run value must equal 0</t>
  </si>
  <si>
    <t>The 'Set the 'Database Mail XPs' Server Configuration Option has not been set to '0'.</t>
  </si>
  <si>
    <t>Disabling the `Database Mail XPs` option reduces the SQL Server surface, eliminates a DOS attack vector and channel to exfiltrate data from the database server to a remote host.</t>
  </si>
  <si>
    <t>Set the 'Database Mail XPs' Server Configuration Option to 0.  One method for implementing the recommended state is to execute the following T-SQL statement from the command prompt:
EXECUTE sp_configure 'show advanced options', 1;
RECONFIGURE;
EXECUTE sp_configure 'Database Mail XPs', 0;
RECONFIGURE;
GO
EXECUTE sp_configure 'show advanced options', 0;
RECONFIGURE;</t>
  </si>
  <si>
    <t>SQL17-15</t>
  </si>
  <si>
    <t xml:space="preserve">No rows should be returned to be compliant. </t>
  </si>
  <si>
    <t>SQL17-16</t>
  </si>
  <si>
    <t>SQL17-17</t>
  </si>
  <si>
    <t xml:space="preserve">run value must equal 0
</t>
  </si>
  <si>
    <t>SQL17-03</t>
  </si>
  <si>
    <t>SQL17-04</t>
  </si>
  <si>
    <t>The `clr enabled` option specifies whether user assemblies can be run by SQL Server.</t>
  </si>
  <si>
    <t>Run the following T-SQL command:
```
SELECT name,
 CAST(value as int) as value_configured,
 CAST(value_in_use as int) as value_in_use
FROM sys.configurations
WHERE name = 'clr strict security';
```
If both values are `1`, this recommendation is Not Applicable. Otherwise, run the following T-SQL command:
```
SELECT name,
 CAST(value as int) as value_configured,
 CAST(value_in_use as int) as value_in_use
FROM sys.configurations
WHERE name = 'clr enabled';
```
Both value columns must show `0` to be compliant.</t>
  </si>
  <si>
    <t>Set the 'CLR Enabled' Server Configuration Option to 0.  One method for implementing the recommended state is to execute the following T-SQL statement from the command prompt:
EXECUTE sp_configure 'clr enabled', 0;
RECONFIGURE;</t>
  </si>
  <si>
    <t>SQL17-07</t>
  </si>
  <si>
    <t>Set the 'Ole Automation Procedures' Server Configuration Option to 0.  One method for implementing the recommended state is to execute the following T-SQL statement from the command prompt:
EXECUTE sp_configure 'show advanced options', 1;
RECONFIGURE;
EXECUTE sp_configure 'Ole Automation Procedures', 0;
RECONFIGURE;
GO
EXECUTE sp_configure 'show advanced options', 0;
RECONFIGURE;</t>
  </si>
  <si>
    <t>SQL17-08</t>
  </si>
  <si>
    <t>Set the 'Remote Access' Server Configuration Option to 0.  One method for implementing the recommended state is to execute the following T-SQL statement from the command:
EXECUTE sp_configure 'show advanced options', 1;
RECONFIGURE;
EXECUTE sp_configure 'remote access', 0;
RECONFIGURE;
GO
EXECUTE sp_configure 'show advanced options', 0;
RECONFIGURE;
Restart the Database Engine.</t>
  </si>
  <si>
    <t>SQL17-10</t>
  </si>
  <si>
    <t>Set the 'Scan For Startup Procs' Server Configuration Option to 0.  One method for implementing the recommended state is to execute the following T-SQL statement from the command prompt:
EXECUTE sp_configure 'show advanced options', 1;
RECONFIGURE;
EXECUTE sp_configure 'scan for startup procs', 0;
RECONFIGURE;
GO
EXECUTE sp_configure 'show advanced options', 0;
RECONFIGURE;
Restart the Database Engine.</t>
  </si>
  <si>
    <t>SQL17-11</t>
  </si>
  <si>
    <t>Set the 'Trustworthy' Database Property option to 'Off'.0.  One method for implementing the recommended state is to execute the following T-SQL statement from the command prompt for all databases returned by the audit procedure:
ALTER DATABASE [__] SET TRUSTWORTHY OFF;</t>
  </si>
  <si>
    <t>SQL17-13</t>
  </si>
  <si>
    <t>This should return no rows.</t>
  </si>
  <si>
    <t>SQL17-14</t>
  </si>
  <si>
    <t>A value of `1` should be returned to be compliant.</t>
  </si>
  <si>
    <t>SQL17-18</t>
  </si>
  <si>
    <t>SQL17-19</t>
  </si>
  <si>
    <t>Disable interactive logon privileges for the sa account. One method for implementing the recommended state is to execute the following T-SQL statement from the command prompt: 
Execute the appropriate `ALTER` or `DROP` statement below based on the `principal_id` returned for the login named `sa`. Replace the _``_ value within the below syntax and execute to rename the `sa` login.
USE [master]
GO
-- If principal_id = 1 or the login owns database objects, rename the sa login 
ALTER LOGIN [sa] WITH NAME = __;
GO
-- If the login owns no database objects, then drop it 
-- Do NOT drop the login if it is principal_id = 1
DROP LOGIN sa</t>
  </si>
  <si>
    <t>SQL17-20</t>
  </si>
  <si>
    <t>Output contains the following: Windows NT Authentication.</t>
  </si>
  <si>
    <t>Set the 'Server Authentication' Property to Windows Authentication mode. One method for implementing the recommended state is to perform the following within the GUI: 
1. Open **SQL Server Management Studio**.
2. Open the **Object Explorer** tab and connect to the target database instance.
3. Right-click the instance name and select **Properties**.
4. Select the **Security** page from the left menu.
5. Set the **Server authentication** setting to **Windows Authentication Mode**.</t>
  </si>
  <si>
    <t>SQL17-21</t>
  </si>
  <si>
    <t>Run the following code snippet for each database (replacing _`&lt;database_name&gt;`_ as appropriate) in the instance to determine if the `guest` user has `CONNECT` permission.
```
USE &lt;database_name&gt;;
GO
SELECT DB_NAME() AS DatabaseName, 'guest' AS Database_User, [permission_name], [state_desc]
FROM sys.database_permissions 
WHERE [grantee_principal_id] = DATABASE_PRINCIPAL_ID('guest') 
AND [state_desc] LIKE 'GRANT%' 
AND [permission_name] = 'CONNECT'
AND DB_NAME() NOT IN ('master','tempdb','msdb');
```
No rows should be returned. On AWS RDS instance, if only `rdsadmin` is returned, this is a pass.</t>
  </si>
  <si>
    <t xml:space="preserve">The SQL command should return a "Null" value.
</t>
  </si>
  <si>
    <t>SQL17-22</t>
  </si>
  <si>
    <t>SQL17-23</t>
  </si>
  <si>
    <t>SQL17-32</t>
  </si>
  <si>
    <t>Output contains the following: 1
'CHECK_EXPIRATION' option is ON
Note: A PasswordExpirationEnforced value of 0 indicates that the 'Check_Expiration' option is OFF</t>
  </si>
  <si>
    <t>SQL17-33</t>
  </si>
  <si>
    <t>The SQL authenticated logins should adhere to Windows password complexity policy.  
'CHECK_POLICY' option is ON
Note: A PasswordPolicyEnforced value of 0 indicates that the 'Check_Policy' option is OFF.</t>
  </si>
  <si>
    <t>SQL17-34</t>
  </si>
  <si>
    <t>5</t>
  </si>
  <si>
    <t>SQL17-35</t>
  </si>
  <si>
    <t>The default trace provides audit logging of database activity including account creations, privilege elevation and execution of DBCC commands.</t>
  </si>
  <si>
    <t>SQL17-36</t>
  </si>
  <si>
    <t>The  'Login Auditing' is set to 'failed logins'</t>
  </si>
  <si>
    <t>The 'Set the 'Login Auditing' has not been set to 'failed logins'</t>
  </si>
  <si>
    <t>Set the 'Login Auditing' to 'failed logins'. One method for implementing the recommended state is to perform the following within the GUI:
1. Open **SQL Server Management Studio**.
2. Right-click the target instance and select **Properties** and navigate to the **Security** tab.
3. Select the option **Failed logins only** under the **Login Auditing** section and click **OK**.
4. Restart the SQL Server instance.</t>
  </si>
  <si>
    <t>SQL17-37</t>
  </si>
  <si>
    <t>SQL17-39</t>
  </si>
  <si>
    <t>All the returned assemblies show SAFE_ACCESS in the permission_set_desc column.</t>
  </si>
  <si>
    <t>SQL17-27</t>
  </si>
  <si>
    <t>1. Add the extraneous permissions found in the Audit query results to the specific logins to user-defined server roles which require the access. 
2. Revoke the _`&lt;permission_name&gt;`_ from the `public` role as shown below
 ```
 USE [master]
 GO
 REVOKE &lt;permission_name&gt; FROM public;
 GO
 ```</t>
  </si>
  <si>
    <t>SQL17-28</t>
  </si>
  <si>
    <t>Prior to SQL Server 2008, the `BUILTIN\Administrators` group was added as a SQL Server login with sysadmin privileges during installation by default. Best practices promote creating an Active Directory level group containing approved DBA staff accounts and using this controlled AD group as the login with sysadmin privileges. The AD group should be specified during SQL Server installation and the `BUILTIN\Administrators` group would therefore have no need to be a login.</t>
  </si>
  <si>
    <t>1. For each `BUILTIN` login, if needed create a more restrictive AD group containing only the required user accounts. 
2. Add the AD group or individual Windows accounts as a SQL Server login and grant it the permissions required. 
3. Drop the `BUILTIN` login using the syntax below after replacing _`&lt;name&gt;`_ in `[BUILTIN\`_`&lt;name&gt;`_`]`.
 ```
 USE [master]
 GO
 DROP LOGIN [BUILTIN\&lt;name&gt;]
 GO
 ```</t>
  </si>
  <si>
    <t>SQL17-29</t>
  </si>
  <si>
    <t>Revoke Windows local groups from SQL Logins. One method for implementing the recommended state is to perform the following: 
1. For each `LocalGroupName` login, if needed create an equivalent AD group containing only the required user accounts. 
2. Add the AD group or individual Windows accounts as a SQL Server login and grant it the permissions required. 
3. Drop the `LocalGroupName` login using the syntax below after replacing _``_.
USE [master]
GO
DROP LOGIN [_\_]
GO</t>
  </si>
  <si>
    <t>SQL17-30</t>
  </si>
  <si>
    <t>Revoke the public server role from all SQL Agent proxies. One method for implementing the recommended state is to perform the following: 
1. Ensure the required security principals are explicitly granted access to the proxy (use `sp_grant_login_to_proxy`).
2. Revoke access to the _`
`_ from the `public` role.
USE [msdb]
GO
EXEC dbo.sp_revoke_login_from_proxy @name = N'public', @proxy_name = N'\';
GO</t>
  </si>
  <si>
    <t>SQL17-40</t>
  </si>
  <si>
    <t>7</t>
  </si>
  <si>
    <t>SQL17-41</t>
  </si>
  <si>
    <t>SQL17-42</t>
  </si>
  <si>
    <t>Ensure 'clr strict security' Server Configuration Option is set to '1'</t>
  </si>
  <si>
    <t>The `clr strict security` option specifies whether the engine applies the `PERMISSION_SET` on the assemblies.</t>
  </si>
  <si>
    <t>Run the following T-SQL command:
```
SELECT name,
 CAST(value as int) as value_configured,
 CAST(value_in_use as int) as value_in_use
FROM sys.configurations
WHERE name = 'clr strict security';
```
Both value columns must show `1` to be compliant.</t>
  </si>
  <si>
    <t>Both value columns must show `1` to be compliant.</t>
  </si>
  <si>
    <t xml:space="preserve"> 'CLR Strict Security' Server Configuration Option is not set to '1'.</t>
  </si>
  <si>
    <t>2.18</t>
  </si>
  <si>
    <t>Run the following T-SQL command:
```
EXECUTE sp_configure 'show advanced options', 1;
RECONFIGURE;
EXECUTE sp_configure 'clr strict security', 1;
RECONFIGURE;
GO
EXECUTE sp_configure 'show advanced options', 0;
RECONFIGURE;
```</t>
  </si>
  <si>
    <t>If CLR is in use enable strict security. One method for implementing the recommended state is to execute the following T-SQL statement from the command prompt:
EXECUTE sp_configure 'show advanced options', 1;
RECONFIGURE;
EXECUTE sp_configure 'clr strict security', 1;
RECONFIGURE;
GO
EXECUTE sp_configure 'show advanced options', 0;
RECONFIGURE;</t>
  </si>
  <si>
    <t>SQL19-01</t>
  </si>
  <si>
    <r>
      <rPr>
        <b/>
        <sz val="10"/>
        <rFont val="Arial"/>
        <family val="2"/>
      </rPr>
      <t>End of General Support:</t>
    </r>
    <r>
      <rPr>
        <sz val="10"/>
        <rFont val="Arial"/>
        <family val="2"/>
      </rPr>
      <t xml:space="preserve">
Mainstream SQL 2019 Server 01/25/2025 
Extended Support 01/8/2030</t>
    </r>
  </si>
  <si>
    <t>To close this finding, please provide a screenshot of the updated SQL version and its patch with the agency's CAP.</t>
  </si>
  <si>
    <t>SQL19-02</t>
  </si>
  <si>
    <t>To close this finding, please provide a screenshot of the updated SQL version and screen shots of existing roles and tools with the agency's CAP.</t>
  </si>
  <si>
    <t>SQL19-12</t>
  </si>
  <si>
    <t>Open **SQL Server Configuration Manager**; go to the **SQL Server Network Configuration**. Ensure that only required protocols are enabled. Disable protocols that not necessary.</t>
  </si>
  <si>
    <t>To close this finding, please provide a screenshot of the 'SQL Server Network Configuration' parameters with the agency's CAP.</t>
  </si>
  <si>
    <t>SQL19-42</t>
  </si>
  <si>
    <t>Ensure the 'SYSADMIN' Role is Limited to Administrative or Built-in Accounts</t>
  </si>
  <si>
    <t>The `SYSADMIN` role is the highest privileged server-level role in SQL Server database engine. Moreover, by design built-in accounts by default are granted permission to this server-level role by Microsoft design so database engine works as expected. The following virtual accounts / Service SIDs are default members of SYSADMIN:
NT SERVICE\SQLWriter
NT SERVICE\Winmgmt
NT SERVICE\MSSQLSERVER (Used by the SQL database engine service)
NT SERVICE\SQLSERVERAGENT(Used by the SQL Agent service)
This means that the service accounts for the SQL Database Engine and SQL Agent does not need to, and should not have, their specific service accounts added to the SYSADMIN group separately, as it is not needed.
The built-in database `sa` account and service accounts are automatically created during SQL Server installation are required to be granted `SYSADMIN` role. DBA’s can create accounts with `SYSADMIN` role for support and administration. Such accounts should be limited as well as protected using strict access and authorization restrictions.</t>
  </si>
  <si>
    <t>Execute this SQL query to find current service accounts running your SQL Server Engine with `SYSADMIN` role permission:
```
SELECT distinct(name),type_desc
FROM master.sys.server_principals a , sys.dm_server_services b
WHERE IS_SRVROLEMEMBER ('sysadmin',name) = 1 and a.name=b.service_account;
```
Execute this SQL query to list all SQL Server instance principles with SYSADMIN role granted to them:
```
SELECT distinct(name),type_desc
FROM master.sys.server_principals
WHERE IS_SRVROLEMEMBER ('sysadmin',name) = 1
AND name not in (
'NT SERVICE\SQLWriter',
'NT SERVICE\Winmgmt',
'NT SERVICE\MSSQLSERVER',
'NT SERVICE\SQLSERVERAGENT'
);
```
If any accounts un-allowed accounts have `SYSADMIN` role, this is a fail.</t>
  </si>
  <si>
    <t>1) The SQL Database Engine and SQL Agent Services Service accounts do not have SYSADMIN role membership. 
2) There are no un-allowed accounts in the `SYSADMIN` role.</t>
  </si>
  <si>
    <t>1) The SQL Database Engine and SQL Agent Services Service accounts have SYSADMIN role membership. 
2) There are un-allowed accounts in the `SYSADMIN` role.</t>
  </si>
  <si>
    <t>3.12</t>
  </si>
  <si>
    <t>This will greatly reduce attack surface, as only limited and specific accounts will be granted `SYSADMIN` role. So, attackers can’t break into the database system with highly privileged accounts.</t>
  </si>
  <si>
    <t>Remove any un-allowed SQL Server accounts which are granted `SYSADMIN` role using this query:
```
ALTER ROLE SYSADMIN DROP MEMBER &lt;account&gt;;
```</t>
  </si>
  <si>
    <t>Provide evidence that : 
1) The SQL Database Engine and SQL Agent Services Service accounts do not have SYSADMIN role membership. 
Use this SQL query to find current service accounts running your SQL Server Engine with `SYSADMIN` role permission:
```
SELECT distinct(name),type_desc
FROM master.sys.server_principals a , sys.dm_server_services b
WHERE IS_SRVROLEMEMBER ('sysadmin',name) = 1 and a.name=b.service_account;
2) There are no un-allowed accounts in  the `SYSADMIN` role.
Use this SQL query to list all SQL Server instance principles with SYSADMIN role granted to them:
```
SELECT distinct(name),type_desc
FROM master.sys.server_principals
WHERE IS_SRVROLEMEMBER ('sysadmin',name) = 1
AND name not in (
'NT SERVICE\SQLWriter',
'NT SERVICE\Winmgmt',
'NT SERVICE\MSSQLSERVER',
'NT SERVICE\SQLSERVERAGENT'
);
```</t>
  </si>
  <si>
    <t>SQL19-23</t>
  </si>
  <si>
    <t>The service account and/or service SID used by the `MSSQLSERVER` service for a default instance or _`&lt;InstanceName&gt;`_ service for a named instance should not be a member of the Windows Administrator group either directly or indirectly (via a group). This also means that the account known as `LocalSystem` (aka `NT AUTHORITY\SYSTEM`) should not be used for the `MSSQL` service as this account has higher privileges than the SQL Server service requires.</t>
  </si>
  <si>
    <t>The MSSQL service account is a member of the administrator group.</t>
  </si>
  <si>
    <t>To close this finding, please provide screenshots of SQL servers administrators with the agency's CAP.</t>
  </si>
  <si>
    <t>SQL19-24</t>
  </si>
  <si>
    <t>The SQLAgent service account is not a member of the Windows administrator group.</t>
  </si>
  <si>
    <t>SQL19-25</t>
  </si>
  <si>
    <t>The Full-Text service account is a member of the administrator group.</t>
  </si>
  <si>
    <t>SQL19-30</t>
  </si>
  <si>
    <t>To close this finding, please provide a screenshot of the SQL Servers Management Studio with the, "User must change password at next login checkbox", checked with the agency's CAP.</t>
  </si>
  <si>
    <t>SQL19-37</t>
  </si>
  <si>
    <t xml:space="preserve">The agency has policies and procedures to support the following:  
Any database interaction is through the use of stored procedures and not dynamic SQL.
User privileges that allow INSERT, UPDATE, or DELETE have been removed so that modifications to data must be done through stored procedures.
The DBA validated that there are no SQL queries in the application code produced by string concatenation. In addition, the application uses parameterized queries and or deploying whitelisting input validation.
If provided, application scan results are devoid of SQL injection vulnerabilities. 
</t>
  </si>
  <si>
    <t>SQL19-44</t>
  </si>
  <si>
    <t>To close this finding, please provide the System documentation that shows that the SQL Browser service is required and approved.
Or if the SQL Browser service is not required Disable SQL Browser service and provide the status of the SQL Browser Service showing as Disable.  
The SQL Browser service's status can be checked via `services.msc` or similar methods.</t>
  </si>
  <si>
    <t>SQL19-03</t>
  </si>
  <si>
    <t>Set the 'Ad Hoc Distributed Queries' Server Configuration Option to '0'. One method for implementing the recommended state is to execute the following T-SQL statement from the command prompt:
EXECUTE sp_configure 'show advanced options', 1;
RECONFIGURE;
EXECUTE sp_configure 'Ad Hoc Distributed Queries', 0;
RECONFIGURE;
GO
EXECUTE sp_configure 'show advanced options', 0;
RECONFIGURE;</t>
  </si>
  <si>
    <t>To close this finding, please provide a screenshot of the 'Ad Hoc Distributed Queries' server configuration option parameters with the agency's CAP.</t>
  </si>
  <si>
    <t>SQL19-13</t>
  </si>
  <si>
    <t>Run the following T-SQL script:
```
IF (select value_data from sys.dm_server_registry where value_name = 'ListenOnAllIPs') = 1
SELECT count(*) FROM sys.dm_server_registry WHERE registry_key like '%IPAll%' and value_name like '%Tcp%' and value_data='1433'
ELSE
SELECT count(*) FROM sys.dm_server_registry WHERE value_name like '%Tcp%' and value_data='1433';
```
A value of `0` implies a pass.</t>
  </si>
  <si>
    <t>SQL19-14</t>
  </si>
  <si>
    <t>SQL19-15</t>
  </si>
  <si>
    <t>To close this finding, please provide a screenshot of 'SQL Server' accounts with system administrative privileges with the agency's CAP.</t>
  </si>
  <si>
    <t>SQL19-16</t>
  </si>
  <si>
    <t>SQL19-17</t>
  </si>
  <si>
    <t>AUTO_CLOSE is off (Is_auto_close_on = 0).</t>
  </si>
  <si>
    <t>SQL19-18</t>
  </si>
  <si>
    <t>Execute the appropriate `ALTER` statement below based on the `principal_id` returned for the login named `sa`. Replace the _`&lt;different_name&gt;`_ value within the below syntax and execute to rename the `sa` login.
```
USE [master]
GO
-- If principal_id = 1 or the login owns database objects, rename the sa login 
ALTER LOGIN [sa] WITH NAME = &lt;different_name&gt;;
GO</t>
  </si>
  <si>
    <t>SQL19-41</t>
  </si>
  <si>
    <t>The `CLR Strict Security` option specifies whether the engine applies the `PERMISSION_SET` on the assemblies.</t>
  </si>
  <si>
    <t>The CLR Strict Security Server Configuration Option is not set to 1.</t>
  </si>
  <si>
    <t>Set the CLR Strict Security server configuration option to 1. One method to achieve the recommended state is to execute the following T-SQL command(s):
EXECUTE sp_configure 'show advanced options', 1;
RECONFIGURE;
EXECUTE sp_configure 'clr strict security', 1;
RECONFIGURE;
GO
EXECUTE sp_configure 'show advanced options', 0;
RECONFIGURE;</t>
  </si>
  <si>
    <t>To close this finding, please provide a screenshot showing the 'CLR Strict Security' server configuration option is set to 1 with the agency's CAP.</t>
  </si>
  <si>
    <t>SQL19-04</t>
  </si>
  <si>
    <t>To close this finding, please provide a screenshot of the 'CLR Enabled'' server configuration option parameters with the agency's CAP.</t>
  </si>
  <si>
    <t>SQL19-05</t>
  </si>
  <si>
    <t>To close this finding, please provide a screenshot of the 'Cross DB Ownership Chaining' server configuration option parameters with the agency's CAP.</t>
  </si>
  <si>
    <t>SQL19-06</t>
  </si>
  <si>
    <t>The 'Database Mail XPs' Server Configuration Option has not been set to '0'.</t>
  </si>
  <si>
    <t>To close this finding, please provide a screenshot of the 'Database Mail XPs' server configuration option parameters with the agency's CAP.</t>
  </si>
  <si>
    <t>SQL19-07</t>
  </si>
  <si>
    <t>To close this finding, please provide a screenshot of the 'Ole Automation Procedures' server configuration option parameters with the agency's CAP.</t>
  </si>
  <si>
    <t>SQL19-08</t>
  </si>
  <si>
    <t>For AWS RDS Instances, please refer to the documentation for using Parameter Groups here:
[Working with parameter groups](https://docs.aws.amazon.com/AmazonRDS/latest/UserGuide/USER_WorkingWithParamGroups.html)
Otherwise, run the following T-SQL command:
```
EXECUTE sp_configure 'show advanced options', 1;
RECONFIGURE;
EXECUTE sp_configure 'remote access', 0;
RECONFIGURE;
GO
EXECUTE sp_configure 'show advanced options', 0;
RECONFIGURE;
```
Restart the Database Engine.</t>
  </si>
  <si>
    <t>To close this finding, please provide a screenshot of the 'Remote Access' server configuration option parameters with the agency's CAP.</t>
  </si>
  <si>
    <t>SQL19-09</t>
  </si>
  <si>
    <t>To close this finding, please provide a screenshot of the 'Remote Admin Connections' server configuration option parameters with the agency's CAP.</t>
  </si>
  <si>
    <t>SQL19-10</t>
  </si>
  <si>
    <t>To close this finding, please provide a screenshot of the 'Scan For Startup Procs' server configuration option parameters with the agency's CAP.</t>
  </si>
  <si>
    <t>SQL19-11</t>
  </si>
  <si>
    <t>To close this finding, please provide a screenshot of the 'Trustworthy' Database Property option configuration parameters with the agency's CAP.</t>
  </si>
  <si>
    <t>SQL19-19</t>
  </si>
  <si>
    <t>Output contains the following: Windows NT Authentication</t>
  </si>
  <si>
    <t>Perform either the GUI or T-SQL method shown:
#### GUI Method
1. Open **SQL Server Management Studio**.
2. Open the **Object Explorer** tab and connect to the target SQL Server instance.
3. Right-click the instance name and select **Properties**.
4. Select the **Security** page from the left menu.
5. Set the **Server authentication** setting to **Windows Authentication Mode**.
#### T-SQL Method
Run the following T-SQL in a Query Window: 
```
USE [master]
GO
EXEC xp_instance_regwrite N'HKEY_LOCAL_MACHINE', N'Software\Microsoft\MSSQLServer\MSSQLServer', N'LoginMode', REG_DWORD, 1
GO
```
Restart the SQL Server service for the change to take effect.</t>
  </si>
  <si>
    <t>To close this finding, please provide a screenshot of the Server Authentication Property set to Windows Authentication mode with the agency's CAP.</t>
  </si>
  <si>
    <t>SQL19-28</t>
  </si>
  <si>
    <t xml:space="preserve">No rows are returned as a result of executing the query. </t>
  </si>
  <si>
    <t>1. For each `LocalGroupName` login, if needed create an equivalent AD group containing only the required user accounts. 
2. Add the AD group or individual Windows accounts as an SQL Server login and grant it the permissions required. 
3. Drop the `LocalGroupName` login using the syntax below after replacing _`&lt;name&gt;`_.
 ```
 USE [master]
 GO
 DROP LOGIN [&lt;name&gt;]
 GO
 ```</t>
  </si>
  <si>
    <t>To close this finding, please provide a screenshot of SQL Server accounts with system administrative privileges with the agency's CAP.</t>
  </si>
  <si>
    <t>SQL19-29</t>
  </si>
  <si>
    <t>The public server role has been granted access to SQL Agent proxies.</t>
  </si>
  <si>
    <t>Revoke the public server role from all SQL Agent proxies.  One method for implementing the recommended state is to perform the following: 
1. Ensure the required security principals are explicitly granted access to the proxy (use `sp_grant_login_to_proxy`).
2. Revoke access to the _`
`_ from the `public` role.
USE [msdb]
GO
EXEC dbo.sp_revoke_login_from_proxy @name = N'public', @proxy_name = N'\';
GO</t>
  </si>
  <si>
    <t>To close this finding, please provide a screenshot of the Public Roles permissions with the agency's CAP.</t>
  </si>
  <si>
    <t>SQL19-43</t>
  </si>
  <si>
    <t>Ensure membership in admin roles in MSDB database is limited</t>
  </si>
  <si>
    <t>Based on Microsoft design an account with `DB_OWNER` can elevate permissions to `SYSADMIN`</t>
  </si>
  <si>
    <t>```
USE [msdb]
SELECT count(*) 
FROM sys.databases AS db, sys.database_role_members AS drm 
INNER JOIN sys.database_principals AS r 
 ON drm.role_principal_id = r.principal_id 
INNER JOIN sys.database_principals AS m 
 ON drm.member_principal_id = m.principal_id 
WHERE r.name in ('db_owner', 'db_securityadmin', 'db_ddladmin', 'db_datawriter') and m.name &lt;&gt;'dbo' and db.database_id=3;
GO
```
A value higher than `0` indicates a fail.</t>
  </si>
  <si>
    <t>Membership in admin roles in MSDB database is not limited.</t>
  </si>
  <si>
    <t>3.13</t>
  </si>
  <si>
    <t>`MSDB` must be configured with the `TRUSTWORTHY` flag `ON` to work properly. If the `TRUSTWORTHY` setting is set to `ON`, and if the owner of the database is a member of a group that has administrative credentials, such as the sysadmin group (for example the default `sa` login), the database owner can then be able to create and run unsafe assemblies that can compromise the instance of the SQL Server, as well as run code to elevate his privileges to `SYSADMIN`</t>
  </si>
  <si>
    <t>```
USE [msdb]
GO
ALTER ROLE [db_owner] DROP MEMBER &lt;username&gt;;
```</t>
  </si>
  <si>
    <t>Ensure membership in admin roles in MSDB database is limited. 
Remove the members from the db_owner membership in MSDB database using the following command:
```
USE [msdb]
GO
ALTER ROLE [db_owner] DROP MEMBER &lt;username&gt;;
```</t>
  </si>
  <si>
    <t>Run the following command and provide the output showing ' A value of  `0`  or no rows returned indicates a pass. 
```
USE [msdb]
SELECT count(*) 
FROM sys.databases AS db, sys.database_role_members AS drm 
INNER JOIN sys.database_principals AS r 
 ON drm.role_principal_id = r.principal_id 
INNER JOIN sys.database_principals AS m 
 ON drm.member_principal_id = m.principal_id 
WHERE r.name in ('db_owner', 'db_securityadmin', 'db_ddladmin', 'db_datawriter') and m.name &lt;&gt;'dbo' and db.database_id=3;
GO
```</t>
  </si>
  <si>
    <t>SQL19-20</t>
  </si>
  <si>
    <t>The SQL command should return a "Null" value.</t>
  </si>
  <si>
    <t>SQL19-21</t>
  </si>
  <si>
    <t>Run the following T-SQL query in each database to identify orphan users. No rows should be returned.
```
USE &lt;database_name&gt;;
GO
SELECT dp.type_desc, dp.sid, dp.name as orphan_user_name, dp.authentication_type_desc FROM sys.database_principals AS dp LEFT JOIN sys.server_principals as sp ON dp.sid=sp.sid WHERE sp.sid IS NULL AND dp.authentication_type_desc = 'INSTANCE'
```</t>
  </si>
  <si>
    <t>If the orphaned user cannot or should not be matched to an existing or new login using the Microsoft documented process referenced below, run the following T-SQL query in the appropriate database to remove an orphan user:
```
USE &lt;database_name&gt;;
GO
DROP USER &lt;username&gt;;
```</t>
  </si>
  <si>
    <t>To close this finding, please provide a screenshot of SQL Server Database accounts with the agency's CAP.</t>
  </si>
  <si>
    <t>SQL19-22</t>
  </si>
  <si>
    <t>Password complexity rules are not enforced in contained databases as SQL Authentication is used.</t>
  </si>
  <si>
    <t>To close this finding, please provide a screenshot of 'SQL password configuration' parameters with the agency's CAP.</t>
  </si>
  <si>
    <t>SQL19-26</t>
  </si>
  <si>
    <t>To close this finding, please provide screenshots of the permissions associated with the Public Server role with the agency's CAP.</t>
  </si>
  <si>
    <t>SQL19-27</t>
  </si>
  <si>
    <t>Remove Windows BUILTIN groups from all SQL Logins. One method for implementing the recommended state is to perform the following: 
1. For each `BUILTIN` login, if needed create a more restrictive AD group containing only the required user accounts. 
2. Add the AD group or individual Windows accounts as an SQL Server login and grant it the permissions required. 
3. Drop the `BUILTIN` login using the syntax below after replacing _``_ in `BUILTIN\`_``_.
USE [master]
GO
DROP LOGIN [BUILTIN\\_\_]
GO</t>
  </si>
  <si>
    <t>SQL19-31</t>
  </si>
  <si>
    <t>Run the following T-SQL statement to find `sysadmin` or equivalent logins with `CHECK_EXPIRATION = OFF`. 
```
SELECT l.[name], 'sysadmin membership' AS 'Access_Method'
FROM sys.sql_logins AS l
WHERE IS_SRVROLEMEMBER('sysadmin',name) = 1
AND l.is_expiration_checked &lt;&gt; 1
UNION ALL
SELECT l.[name], 'CONTROL SERVER' AS 'Access_Method'
FROM sys.sql_logins AS l
JOIN sys.server_permissions AS p
ON l.principal_id = p.grantee_principal_id
WHERE p.type = 'CL' AND p.state IN ('G', 'W')
AND l.is_expiration_checked &lt;&gt; 1;
```
No rows should be returned. On AWS RDS instances only returning the account `rdsa` is a pass.</t>
  </si>
  <si>
    <t>To close this finding, please provide a screenshot of SQL password configuration parameters with the agency's CAP.</t>
  </si>
  <si>
    <t>SQL19-32</t>
  </si>
  <si>
    <t>The 'CHECK_POLICY' option has not been set to 'ON' for all SQL authenticated logins.</t>
  </si>
  <si>
    <t>SQL19-33</t>
  </si>
  <si>
    <t>Perform either the GUI or T-SQL method shown:
#### GUI Method
1. Open **SQL Server Management Studio**.
2. Open **Object Explorer** and connect to the target instance.
3. Navigate to the **Management** tab in **Object Explorer** and expand. Right-click on the **SQL Server Logs** file and select **Configure**.
4. Verify the **Limit the number of error log files before they are recycled** checkbox is checked
5. Verify the **Maximum number of error log files** is greater than or equal to `12`, if a limit is configured.
#### T-SQL Method
Run the following T-SQL. The `NumberOfLogFiles` returned should be greater than or equal to `12`, or equal to `-1` if no limit is configured.
```
DECLARE @NumErrorLogs int;
EXEC master.sys.xp_instance_regread
N'HKEY_LOCAL_MACHINE',
N'Software\Microsoft\MSSQLServer\MSSQLServer',
N'NumErrorLogs',
@NumErrorLogs OUTPUT;
SELECT ISNULL(@NumErrorLogs, -1) AS [NumberOfLogFiles];
```</t>
  </si>
  <si>
    <t>SQL19-34</t>
  </si>
  <si>
    <t>SQL19-35</t>
  </si>
  <si>
    <t>The 'Set the 'Login Auditing' has not been set to 'failed logins'.</t>
  </si>
  <si>
    <t>SQL19-36</t>
  </si>
  <si>
    <t>SQL Server Audit is capable of capturing both failed and successful logins and writing them to one of three places: the application event log, the security event log, or the file system. We will use it to capture any login attempt to SQL Server, as well as any attempts to change audit policy, changes in privileged role memberships, and changes to server settings. This will also serve to be a second source to record failed login attempts.</t>
  </si>
  <si>
    <t>For AWS RDS Instances, if RDS has not been configured to write to an S3 bucket, this is a fail.
Run the following T-SQL command:
```
SELECT 
 S.name AS 'Audit Name'
 , CASE S.is_state_enabled
 WHEN 1 THEN 'Y'
 WHEN 0 THEN 'N' END AS 'Audit Enabled'
 , S.type_desc AS 'Write Location'
 , SA.name AS 'Audit Specification Name'
 , CASE SA.is_state_enabled
 WHEN 1 THEN 'Y'
 WHEN 0 THEN 'N' END AS 'Audit Specification Enabled'
 , SAD.audit_action_name
 , SAD.audited_result
FROM sys.server_audit_specification_details AS SAD
 JOIN sys.server_audit_specifications AS SA
 ON SAD.server_specification_id = SA.server_specification_id
 JOIN sys.server_audits AS S
 ON SA.audit_guid = S.audit_guid
WHERE SAD.audit_action_id IN ('CNAU', 'LGFL', 'LGSD', 'ADDP', 'ADSP', 'OPSV') or (SAD.audit_action_id IN ('DAGS', 'DAGF') and (select count(*) from sys.databases where containment=1) &gt; 0);
```
The result set should contain the following rows, one for each of the following `audit_action_names`:
- `AUDIT_CHANGE_GROUP`
- `FAILED_LOGIN_GROUP`
- `SUCCESSFUL_LOGIN_GROUP`
- `DATABASE_ROLE_MEMBER_CHANGE_GROUP`
- `SERVER_ROLE_MEMBER_CHANGE_GROUP`
- `SERVER_OPERATION_GROUP`
The result set should also contain these 2 rows if there are contained databases
- `SUCCESSFUL_DATABASE_AUTHENTICATION_GROUP`
- `FAILED_DATABASE_AUTHENTICATION_GROUP`
Both the Audit and Audit specification should be enabled and the `audited_result` should include both success and failure.</t>
  </si>
  <si>
    <t>Auditing has not been configured to audit failed and successful logins through the VP_loginconfig.</t>
  </si>
  <si>
    <t>For AWS RDS Instances, please refer to the documentation for configuring SQL Server Audit here: [SQL Server Audit](https://docs.aws.amazon.com/AmazonRDS/latest/UserGuide/Appendix.SQLServer.Options.Audit.html)
Perform either the GUI or T-SQL method shown:
#### GUI Method
1. Expand the **SQL Server** in **Object Explorer**.
2. Expand the **Security Folder**
3. Right-click on the **Audits** folder and choose **New Audit...**
4. Specify a name for the **Server Audit**.
5. Specify the audit destination details and then click **OK** to save the **Server Audit**.
6. Right-click on **Server Audit Specifications** and choose **New Server Audit Specification...**
7. Name the **Server Audit Specification**
8. Select the just created **Server Audit** in the **Audit** drop-down selection.
9. Click the drop-down under **Audit Action Type** and select `AUDIT_CHANGE_GROUP`.
10. Click the new drop-down **Audit Action Type** and select `FAILED_LOGIN_GROUP`.
11. Click the new drop-down under **Audit Action Type** and select `SUCCESSFUL_LOGIN_GROUP`.
12. Click the new drop-down under **Audit Action Type** and select `DATABASE_ROLE_MEMBER_CHANGE_GROUP`.
13. Click the new drop-down under **Audit Action Type** and select `SERVER_ROLE_MEMBER_CHANGE_GROUP`.
14. Click the new drop-down under **Audit Action Type** and select `SERVER_OPERATION_GROUP`.
15. Click the new drop-down under **Audit Action Type** and select `SUCCESSFUL_DATABASE_AUTHENTICATION_GROUP`.
16. Click the new drop-down under **Audit Action Type** and select `FAILED_DATABASE_AUTHENTICATION_GROUP`.
17. Click OK to save the **Server Audit Specification**.
18. Right-click on the new **Server Audit Specification** and select **Enable Server Audit Specification**.
19. Right-click on the new **Server Audit** and select **Enable Server Audit**.
#### T-SQL Method
Execute code similar to:
```
CREATE SERVER AUDIT TrackLogins
TO APPLICATION_LOG;
GO
CREATE SERVER AUDIT SPECIFICATION TrackAllLogins
FOR SERVER AUDIT TrackLogins
 ADD (FAILED_LOGIN_GROUP),
 ADD (SUCCESSFUL_LOGIN_GROUP),
 ADD (AUDIT_CHANGE_GROUP),
 ADD (DATABASE_ROLE_MEMBER_CHANGE_GROUP),
 ADD (SERVER_ROLE_MEMBER_CHANGE_GROUP),
 ADD (SERVER_OPERATION_GROUP),
 ADD (SUCCESSFUL_DATABASE_AUTHENTICATION_GROUP),
 ADD (FAILED_DATABASE_AUTHENTICATION_GROUP)
WITH (STATE = ON);
GO
ALTER SERVER AUDIT TrackLogins
WITH (STATE = ON);
GO
```
**Note:** If the write destination for the Audit object is to be the security event log, see the Books Online topic [Write SQL Server Audit Events to the Security Log](https://docs.microsoft.com/en-us/sql/relational-databases/security/auditing/write-sql-server-audit-events-to-the-security-log) and follow the appropriate steps.</t>
  </si>
  <si>
    <t>To close this finding, please provide screenshots of audit logging with successful and failed logins included with the agency's CAP.</t>
  </si>
  <si>
    <t>SQL19-38</t>
  </si>
  <si>
    <t>Assemblies with `EXTERNAL_ACCESS` or `UNSAFE` permission sets can be used to access sensitive areas of the operating system, steal and/or transmit data and alter the state and other protection measures of the underlying Windows Operating System.
Assemblies that are Microsoft-created (`is_user_defined = 0`) are excluded from this check as they are required for overall system functionality.</t>
  </si>
  <si>
    <t>To close this finding, please provide a screenshot of the 'CLR Assembly Permission Set' parameter with the agency's CAP.</t>
  </si>
  <si>
    <t>SQL19-39</t>
  </si>
  <si>
    <t>Set the 'Symmetric Key encryption algorithm' is set to 'AES_128' or higher in non-system databases.</t>
  </si>
  <si>
    <t>To close this finding, please provide a screenshot of the 'Symmetric Key encryption algorithm' settings with the agency's CAP.</t>
  </si>
  <si>
    <t>SQL19-40</t>
  </si>
  <si>
    <t>To close this finding, please provide a screenshot of the Asymmetric Key Size settings for non-system databases with the agency's CAP.</t>
  </si>
  <si>
    <t>SQL22-01</t>
  </si>
  <si>
    <r>
      <rPr>
        <b/>
        <sz val="10"/>
        <rFont val="Arial"/>
        <family val="2"/>
      </rPr>
      <t>End of General Support:</t>
    </r>
    <r>
      <rPr>
        <sz val="10"/>
        <rFont val="Arial"/>
        <family val="2"/>
      </rPr>
      <t xml:space="preserve">
Mainstream SQL 2022 Server Not Announced</t>
    </r>
  </si>
  <si>
    <t>SQL22-02</t>
  </si>
  <si>
    <t>SQL22-12</t>
  </si>
  <si>
    <t>Open **SQL Server 2022 Configuration Manager**; go to the **SQL Server Network Configuration**. Ensure that only required protocols are enabled.</t>
  </si>
  <si>
    <t>Open **SQL Server 2022 Configuration Manager**; go to the **SQL Server Network Configuration**. Ensure that only required protocols are enabled. Disable protocols that are not necessary.</t>
  </si>
  <si>
    <t>Disable Unnecessary SQL Server Protocols. One method to achieve the recommended state is to execute the following:
Open SQL Server 2022 Configuration Manager; go to the SQL Server Network Configuration. Ensure that only required protocols are enabled. Disable protocols that are not necessary.</t>
  </si>
  <si>
    <t>SQL22-43</t>
  </si>
  <si>
    <t>The `SYSADMIN` role is the highest privileged server-level role in SQL Server database engine. Moreover, by design built-in accounts by default are granted permission to this server-level role by Microsoft design so the database engine works as expected. The following virtual accounts / Service SIDs are default members of SYSADMIN:
NT SERVICE\SQLWriter
NT SERVICE\Winmgmt
NT SERVICE\MSSQLSERVER (Used by the SQL database engine service)
NT SERVICE\SQLSERVERAGENT(Used by the SQL Agent service)
This means that the service accounts for the SQL Database Engine and SQL Agent do not need to, and should not have, their specific service accounts added to the SYSADMIN group separately, as it is not needed.
The built-in database `sa` account and service accounts are automatically created during SQL Server installation and are required to be granted `SYSADMIN` role. DBA’s can create accounts with `SYSADMIN` role for support and administration. Such accounts should be limited as well as protected using strict access and authorization restrictions.</t>
  </si>
  <si>
    <t>1) The SQL Database Engine and SQL Agent Services Service accounts do not have SYSADMIN role membership. 
2) There are no un-allowed accounts in  the `SYSADMIN` role.</t>
  </si>
  <si>
    <t>1) The SQL Database Engine and SQL Agent Services Service accounts have SYSADMIN role membership. 
2) There are un-allowed accounts in  the `SYSADMIN` role.</t>
  </si>
  <si>
    <t>This will greatly reduces attack surface, as only limited and specific accounts will be granted `SYSADMIN` role. So, attackers can’t break into the database system with highly privileged accounts.</t>
  </si>
  <si>
    <t>Remove any un-allowed SQL Server accounts that are granted `SYSADMIN` role using this query:
```
ALTER ROLE SYSADMIN DROP MEMBER &lt;account&gt;;
```</t>
  </si>
  <si>
    <t>Provide evidence that : 
1) The SQL Database Engine and SQL Agent Services Service accounts do not have SYSADMIN role membership. 
Use this SQL query to find current service accounts running your SQL Server Engine with `SYSADMIN` role permission:
```
SELECT distinct(name),type_desc
FROM master.sys.server_principals a , sys.dm_server_services b
WHERE IS_SRVROLEMEMBER ('sysadmin',name) = 1 and a.name=b.service_account;
2) There are no unallowed accounts in the `SYSADMIN` role.
Use this SQL query to list all SQL Server instance principles with SYSADMIN role granted to them:
```
SELECT distinct(name),type_desc
FROM master.sys.server_principals
WHERE IS_SRVROLEMEMBER ('sysadmin',name) = 1
AND name not in (
'NT SERVICE\SQLWriter',
'NT SERVICE\Winmgmt',
'NT SERVICE\MSSQLSERVER',
'NT SERVICE\SQLSERVERAGENT'
);
```</t>
  </si>
  <si>
    <t>SQL22-24</t>
  </si>
  <si>
    <t>Set the SQL Server's MSSQL Service Account to run on a non-administrative account. One method to achieve the recommended state is to execute the following:
In the case where a Local System is used, use SQL Server Configuration Manager to change to a less privileged account. Otherwise, remove the account or service SID from the Administrators group. You may need to run the SQL Server Configuration Manager if underlying permissions have been changed or if SQL Server Configuration Manager was not originally used to set the service account.</t>
  </si>
  <si>
    <t>SQL22-25</t>
  </si>
  <si>
    <t>The SQL Agent service account is not a member of the Windows administrator group.</t>
  </si>
  <si>
    <t>Set the SQL Server's SQL Agent Service Account to run as a non-administrative account. One method to achieve the recommended state is to execute the following:
In the case where a Local System is used, use SQL Server Configuration Manager to change to a less privileged account. Otherwise, remove the account or service SID from the Administrators group. You may need to run the SQL Server Configuration Manager if underlying permissions have been changed or if SQL Server Configuration Manager was not originally used to set the service account.</t>
  </si>
  <si>
    <t>SQL22-26</t>
  </si>
  <si>
    <t>Set the SQL Server's Full-Text Service account to run as a non-administrative account. One method to achieve the recommended state is to execute the following:
In the case where a Local System is used, use SQL Server Configuration Manager to change to a less privileged account. Otherwise, remove the account or service SID from the Administrators group. You may need to run the SQL Server Configuration Manager** if underlying permissions have been changed or if SQL Server Configuration Manager was not originally used to set the service account.</t>
  </si>
  <si>
    <t>SQL22-31</t>
  </si>
  <si>
    <t>Using **SQL Server Management Studio**
1. Open **SQL Server Management Studio**.
2. Open **Object Explorer** and connect to the target instance.
3. Navigate to the **Logins** tab in **Object Explorer** and expand. Right-click on the desired login and select **Properties**.
4. Verify the User must change password at next login checkbox is checked.
Using **T-SQL**
```
SELECT name ,CAST(LOGINPROPERTY(log.name, N'IsMustChange') AS bit) AS [MustChangePassword]
FROM sys.server_principals AS log
WHERE type = 'S'
```
Returns "1" for each new Login that has not been logged in to yet, and is correctly configured 
**Note:** This audit procedure is only applicable immediately after the login has been created or altered to force the password change. Once the password is changed, there is no way to know specifically that this option was the forcing mechanism behind a password change.</t>
  </si>
  <si>
    <t>Set the MUST_CHANGE Option to ON for All SQL Authenticated Logins. One method to achieve the recommended state is to execute the following:
Set the MUST_CHANGE option for SQL Authenticated logins when creating a login initially:
CREATE LOGIN &lt;login_name&gt; WITH PASSWORD = '&lt;password_value&gt;' MUST_CHANGE, CHECK_EXPIRATION = ON, CHECK_POLICY = ON;
Set the MUST_CHANGE option for SQL Authenticated logins when resetting a password: 
ALTER LOGIN &lt;login_name&gt; WITH PASSWORD = '&lt;new_password_value&gt;' MUST_CHANGE;</t>
  </si>
  <si>
    <t>SQL22-38</t>
  </si>
  <si>
    <t xml:space="preserve">The agency has policies and procedures to support the following:  
Any database interaction is through the use of stored procedures and not dynamic SQL.
User privileges that allow INSERT, UPDATE, or DELETE have been removed  so that modifications to data must be done through stored procedures.
The DBA validated that there are no SQL queries in the application code produced by string concatenation.  In addition, the application is using parameterized queries and or deploying whitelisting input validation.
If provided, application scan results are devoid of SQL injection vulnerabilities. 
</t>
  </si>
  <si>
    <t>The following steps can be taken to remediate SQL injection vulnerabilities:
- Review TSQL and application code for SQL Injection.
- Only permit minimally privileged accounts to send user input to the server.
- Minimize the risk of SQL injection attacks by using parameterized commands and stored procedures.
- Reject user input containing binary data, escape sequences, and comment characters.
- Always validate user input and do not use it directly to build SQL statements.</t>
  </si>
  <si>
    <t>Remediate SQL injection vulnerabilities. One method to achieve the recommended state is to execute the following:
1) Review TSQL and application code for SQL Injection
2) Only permit minimally privileged accounts to send user input to the server
3) Minimize the risk of SQL injection attack by using parameterized commands and stored procedures
4) Reject user input containing binary data, escape sequences, and comment characters
5) Always validate user input and do not use it directly to build SQL statements.</t>
  </si>
  <si>
    <t>SQL22-42</t>
  </si>
  <si>
    <t>To close this finding, please provide the System documentation that shows that the SQL Browser service is required and approved.
Or if the SQL Browser service is not required Disable SQL Browser service and provide the status of the SQL Browser Service showing as Disable.  
The SQL Browser service's status can be check checked via `services.msc` or similar methods.</t>
  </si>
  <si>
    <t>SQL22-03</t>
  </si>
  <si>
    <t>T-SQL: 0 is returned for both columns.</t>
  </si>
  <si>
    <t>For AWS RDS Instances, please refer to the documentation for using Parameter Groups here:
[Working with parameter groups](https://docs.aws.amazon.com/AmazonRDS/latest/UserGuide/USER_WorkingWithParamGroups.html)
Run the following T-SQL command:
```
EXECUTE sp_configure 'show advanced options', 1;
RECONFIGURE;
EXECUTE sp_configure 'Ad Hoc Distributed Queries', 0;
RECONFIGURE;
GO
EXECUTE sp_configure 'show advanced options', 0;
RECONFIGURE; 
```</t>
  </si>
  <si>
    <t>Set the Ad hoc distributed queries server configuration option to 0. One method to achieve the recommended state is to execute the following T-SQL command(s):
EXECUTE sp_configure 'show advanced options', 1;
RECONFIGURE;
EXECUTE sp_configure 'Ad Hoc Distributed Queries', 0;
RECONFIGURE;
GO
EXECUTE sp_configure 'show advanced options', 0;
RECONFIGURE;</t>
  </si>
  <si>
    <t>SQL22-13</t>
  </si>
  <si>
    <t>Run the following T-SQL:
```
IF (select value_data from sys.dm_server_registry where value_name = 'ListenOnAllIPs') = 1
SELECT count(*) FROM sys.dm_server_registry WHERE registry_key = '%IPAll%' and value_name like '%Tcp%' and value_data='1433'
ELSE
SELECT count(*) FROM sys.dm_server_registry WHERE value_name like '%Tcp%' and value_data='1433';
```
A value of `0` implies a pass.</t>
  </si>
  <si>
    <t>Configure SQL Server to use non-standard ports. One method to achieve the recommended state is to execute the following:
1) In **SQL Server Configuration Manager**, in the console pane, expand **SQL Server Network Configuration**, expand Protocols for &lt;InstanceName&gt;_, and then double-click the TCP/IP protocol
2) In the **TCP/IP Properties** dialog box, on the **IP Addresses** tab, several IP addresses appear in the format IP1, IP2, up to IPAll. One of these is for the IP address of the loopback adapter, 127.0.0.1. Additional IP addresses appear for each IP Address on the computer.
3) Under IPAll, change the **TCP Port** field from 1433 to a non-standard port or leave the **TCP Port** field empty and set the **TCP Dynamic Ports** value to 0 to enable dynamic port assignment and then click **OK**.
4) In the console pane, click **SQL Server Services**.
5) In the details pane, right-click **SQL Server (_\&lt;InstanceName\&gt;_)** and then click **Restart**, to stop and restart SQL Server.</t>
  </si>
  <si>
    <t>SQL22-14</t>
  </si>
  <si>
    <t>Perform either the GUI or T-SQL method shown:
#### GUI Method
1. In **SQL Server 2022 Configuration Manager**, expand **SQL Server Network Configuration**, right-click **Protocols for _\&lt;InstanceName\&gt;_**, and then select **Properties**.
2. On the **Flags** tab, in the **Hide Instance** box, if `Yes` is selected, it is compliant.
#### T-SQL Method
Execute the following T-SQL. 
```
DECLARE @getValue INT;
EXEC master.sys.xp_instance_regread
 @rootkey = N'HKEY_LOCAL_MACHINE',
 @key = N'SOFTWARE\Microsoft\Microsoft SQL Server\MSSQLServer\SuperSocketNetLib',
 @value_name = N'HideInstance',
 @value = @getValue OUTPUT;
SELECT @getValue;
```
A value of `1` should be returned to be compliant.</t>
  </si>
  <si>
    <t>A value of 1 should be returned to be compliant.</t>
  </si>
  <si>
    <t>Perform either the GUI or T-SQL method shown:
#### GUI Method
1. In **SQL Server 2022 Configuration Manager**, expand **SQL Server Network Configuration**, right-click **Protocols for _\&lt;InstanceName\&gt;_**, and then select **Properties**.
2. On the **Flags** tab, in the **Hide Instance** box, select `Yes`, and then click **OK** to close the dialog box. The change takes effect immediately for new connections.
#### T-SQL Method
Execute the following T-SQL to remediate:
```
EXEC master.sys.xp_instance_regwrite
 @rootkey = N'HKEY_LOCAL_MACHINE',
 @key = N'SOFTWARE\Microsoft\Microsoft SQL Server\MSSQLServer\SuperSocketNetLib',
 @value_name = N'HideInstance',
 @type = N'REG_DWORD',
 @value = 1;
```</t>
  </si>
  <si>
    <t>SQL22-15</t>
  </si>
  <si>
    <t>SQL22-16</t>
  </si>
  <si>
    <t xml:space="preserve">Nothing should be returned if the sa account has been renamed.  </t>
  </si>
  <si>
    <t>Rename the sa login account. One method to achieve the recommended state is to execute the following:
Replace the _&lt;different_user&gt;_ value within the below syntax and execute to rename the sa login.
ALTER LOGIN sa WITH NAME = &lt;different_user&gt;;</t>
  </si>
  <si>
    <t>SQL22-17</t>
  </si>
  <si>
    <t xml:space="preserve">AUTO_CLOSE is off (Is_auto_close_on = 0)
</t>
  </si>
  <si>
    <t>Set the AUTO_CLOSE is set to OFF on contained databases. One method to achieve the recommended state is to execute the following:
Execute the following T-SQL, replacing _&lt;database_name&gt;_ with each database name found by the Audit Procedure:
ALTER DATABASE &lt;database_name&gt; SET AUTO_CLOSE OFF;</t>
  </si>
  <si>
    <t>SQL22-18</t>
  </si>
  <si>
    <t xml:space="preserve">Nothing is returned as the sa user has been renamed.  </t>
  </si>
  <si>
    <t>Disable interactive logon privileges for the sa account. One method to achieve the recommended state is to execute the following:
Execute the appropriate ALTER statement below based on the principal_id returned for the login named sa. Replace the _&lt;different_name&gt;_ value within the below syntax and execute to rename the sa login.
USE [master]
GO
If principal_id = 1 or the login owns database objects, rename the sa login 
ALTER LOGIN [sa] WITH NAME = &lt;different_name&gt;;
GO</t>
  </si>
  <si>
    <t>SQL22-19</t>
  </si>
  <si>
    <t>The clr strict security Server Configuration Option is set to 1.</t>
  </si>
  <si>
    <t>The 'CLR Strict' Security Server Configuration Option is not set to 1.</t>
  </si>
  <si>
    <t>SQL22-04</t>
  </si>
  <si>
    <t>Set the CLR enabled server configuration option to 0. One method to achieve the recommended state is to execute the following T-SQL command(s):
EXECUTE sp_configure 'clr enabled', 0;
RECONFIGURE;</t>
  </si>
  <si>
    <t>To close this finding, please provide a screenshot of the 'CLR Enabled' server configuration option parameters with the agency's CAP.</t>
  </si>
  <si>
    <t>SQL22-05</t>
  </si>
  <si>
    <t>Set the cross DB ownership chaining server configuration option to 0. One method to achieve the recommended state is to execute the following T-SQL command(s):
EXECUTE sp_configure 'cross db ownership chaining', 0;
RECONFIGURE;
GO</t>
  </si>
  <si>
    <t>SQL22-06</t>
  </si>
  <si>
    <t>Set the database mail XPs server configuration option to 0. One method to achieve the recommended state is to execute the following T-SQL command(s):
EXECUTE sp_configure 'show advanced options', 1;
RECONFIGURE;
EXECUTE sp_configure 'Database Mail XPs', 0;
RECONFIGURE;
GO
EXECUTE sp_configure 'show advanced options', 0;
RECONFIGURE;</t>
  </si>
  <si>
    <t>SQL22-07</t>
  </si>
  <si>
    <t xml:space="preserve">Set the ole automation procedures server configuration option to 0. One method to achieve the recommended state is to execute the following T-SQL command(s):
EXECUTE sp_configure 'show advanced options', 1;
RECONFIGURE;
EXECUTE sp_configure 'Ole Automation Procedures', 0;
RECONFIGURE;
GO
EXECUTE sp_configure 'show advanced options', 0;
RECONFIGURE; </t>
  </si>
  <si>
    <t>SQL22-08</t>
  </si>
  <si>
    <t>The `remote access` option controls the execution of local stored procedures on remote servers or remote stored procedures on local servers.</t>
  </si>
  <si>
    <t>Set the remote access server configuration option to 0. One method to achieve the recommended state is to execute the following T-SQL command(s):
EXECUTE sp_configure 'show advanced options', 1;
RECONFIGURE;
EXECUTE sp_configure 'remote access', 0;
RECONFIGURE;
GO
EXECUTE sp_configure 'show advanced options', 0;
RECONFIGURE;
Restart the Database Engine.</t>
  </si>
  <si>
    <t>SQL22-09</t>
  </si>
  <si>
    <t>Set the remote admin connections server configuration option to 0. One method to achieve the recommended state is to execute the following T-SQL command(s):
EXECUTE sp_configure 'remote admin connections', 0;
RECONFIGURE;
GO</t>
  </si>
  <si>
    <t>SQL22-10</t>
  </si>
  <si>
    <t>Set the scan for startup procs server configuration option to 0. One method to achieve the recommended state is to execute the following T-SQL command(s):
EXECUTE sp_configure 'show advanced options', 1;
RECONFIGURE;
EXECUTE sp_configure 'scan for startup procs', 0;
RECONFIGURE;
GO
EXECUTE sp_configure 'show advanced options', 0;
RECONFIGURE;
Restart the Database Engine.</t>
  </si>
  <si>
    <t>SQL22-11</t>
  </si>
  <si>
    <t>Set the trustworthy database property to off. One method to achieve the recommended state is to execute the following:
Execute the following T-SQL statement against the databases (replace _&lt;database_name&gt;_ below) returned by the Audit Procedure:
ALTER DATABASE [&lt;database_name&gt;] SET TRUSTWORTHY OFF;</t>
  </si>
  <si>
    <t>SQL22-20</t>
  </si>
  <si>
    <t>Set the server authentication property to windows authentication mode. One method to achieve the recommended state is to perform either the GUI or T-SQL method shown:
GUI Method
1) Open **SQL Server Management Studio**.
2) Open the **Object Explorer** tab and connect to the target SQL Server instance.
3) Right-click the instance name and select **Properties**.
4) Select the **Security** page from the left menu.
5) Set the **Server authentication** setting to **Windows Authentication Mode**.
T-SQL Method
Run the following T-SQL in a Query Window: 
USE [master]
GO
EXEC xp_instance_regwrite N'HKEY_LOCAL_MACHINE', N'Software\Microsoft\MSSQLServer\MSSQLServer', N'LoginMode', REG_DWORD, 1
GO
Restart the SQL Server service for the change to take effect.</t>
  </si>
  <si>
    <t>To close this finding, please provide a screenshot of the 'Server Authentication Property' set to Windows Authentication mode with the agency's CAP.</t>
  </si>
  <si>
    <t>SQL22-29</t>
  </si>
  <si>
    <t>Use the following syntax to determine if any local groups have been added as SQL Server Logins.
```
SELECT pr.[name] AS LocalGroupName, pe.[permission_name], pe.[state_desc]
FROM sys.server_principals pr
JOIN sys.server_permissions pe
ON pr.[principal_id] = pe.[grantee_principal_id]
WHERE pr.[type_desc] = 'WINDOWS_GROUP'
AND pr.[name] like CAST(SERVERPROPERTY('MachineName') AS nvarchar) + '%';
```
This query should not return any rows.</t>
  </si>
  <si>
    <t>Ensure Windows local groups are not SQL Logins. One method to achieve the recommended state is to execute the following:
1) For each LocalGroupName login, if needed create an equivalent AD group containing only the required user accounts. 
2) Add the AD group or individual Windows accounts as a SQL Server login and grant it the permissions required. 
3) Drop the LocalGroupName login using the syntax below after replacing _&lt;name&gt;_.
USE [master]
GO
DROP LOGIN [&lt;name&gt;]
GO</t>
  </si>
  <si>
    <t>To close this finding, please provide a screenshot of 'SQL Server accounts' with system administrative privileges with the agency's CAP.</t>
  </si>
  <si>
    <t>SQL22-30</t>
  </si>
  <si>
    <t>Ensure the public role in the msdb database is not granted access to SQL Agent proxies. One method to achieve the recommended state is to execute the following:
1) Ensure the required security principals are explicitly granted access to the proxy (use sp_grant_login_to_proxy).
2) Revoke access to the _&lt;proxyname&gt;_ from the public role.
USE [msdb]
GO
EXEC dbo.sp_revoke_login_from_proxy @name = N'public', @proxy_name = N'&lt;proxyname&gt;';
GO</t>
  </si>
  <si>
    <t>To close this finding, please provide a screenshot of the 'Public Roles' permissions with the agency's CAP.</t>
  </si>
  <si>
    <t>SQL22-44</t>
  </si>
  <si>
    <t>Based on Microsoft design an account with `DB_OWNER` can elevate permissions to `SYSADMIN`.</t>
  </si>
  <si>
    <t>```
USE [msdb]
GO
SELECT count(*)
FROM sys.database_role_members AS drm 
INNER JOIN sys.database_principals AS r
 ON drm.role_principal_id = r.principal_id 
INNER JOIN sys.database_principals AS m
 ON drm.member_principal_id = m.principal_id 
WHERE r.name in ('db_owner, db_securityadmin, db_ddladmin, db_datawriter') and m.name &lt;&gt;'dbo'
GO;
```
A value higher than `0` indicates a fail.</t>
  </si>
  <si>
    <t>Ensure membership in admin roles in MSDB database is limited. 
Remove the members from the db_owner membership in msdb database using the following command:
```
USE [msdb]
GO
ALTER ROLE [db_owner] DROP MEMBER &lt;username&gt;;
```</t>
  </si>
  <si>
    <t>SQL22-21</t>
  </si>
  <si>
    <t>No rows should be returned. On AWS RDS instance, if only rdsadmin is returned, this is a pass.</t>
  </si>
  <si>
    <t>Revoke CONNECT permissions on the guest user within all SQL Server databases. One method to achieve the recommended state is to execute the following:
The following code snippet revokes CONNECT permissions from the guest user in a database. Replace _&lt;database_name&gt;_ as appropriate:
USE &lt;database_name&gt;;
GO
REVOKE CONNECT FROM guest;</t>
  </si>
  <si>
    <t>SQL22-22</t>
  </si>
  <si>
    <t>Remove orphaned Users From SQL Server Databases. One method to achieve the recommended state is to execute the following:
If the orphaned user cannot or should not be matched to an existing or new login using the Microsoft documented process referenced below, run the following T-SQL query in the appropriate database to remove an orphan user:
USE &lt;database_name&gt;;
GO
DROP USER &lt;username&gt;;</t>
  </si>
  <si>
    <t>To close this finding, please provide a screenshot of 'SQL Server Database' accounts with the agency's CAP.</t>
  </si>
  <si>
    <t>SQL22-23</t>
  </si>
  <si>
    <t>SQL22-27</t>
  </si>
  <si>
    <t>Ensure only the default permissions specified by Microsoft are granted to the public server role. One method to achieve the recommended state is to execute the following:
1) Add the extraneous permissions found in the Audit query results to the specific logins to user-defined server roles which require the access. 
2) Revoke the _&lt;permission_name&gt;_ from the public role as shown below
USE [master]
GO
REVOKE &lt;permission_name&gt; FROM public;
GO</t>
  </si>
  <si>
    <t>SQL22-28</t>
  </si>
  <si>
    <t>Ensure Windows BUILTIN groups are not SQL Logins. One method to achieve the recommended state is to execute the following:
1) For each BUILTIN login, if needed create a more restrictive AD group containing only the required user accounts. 
2) Add the AD group or individual Windows accounts as a SQL Server login and grant it the permissions required. 
3) Drop the BUILTIN login using the syntax below after replacing _&lt;name&gt;_ in [BUILTIN\_&lt;name&gt;_].
USE [master]
GO
DROP LOGIN [BUILTIN\&lt;name&gt;]
GO</t>
  </si>
  <si>
    <t>SQL22-32</t>
  </si>
  <si>
    <t>Output contains the following: 1
CHECK_EXPIRATION option is ON
Note: A PasswordExpirationEnforced value of 0 indicates that the Check_Expiration option is OFF</t>
  </si>
  <si>
    <t>Set the CHECK_EXPIRATION Option to ON for All SQL Authenticated Logins Within the Sysadmin Role. One method to achieve the recommended state is to execute the following:
For each _&lt;login_name&gt;_ found by the Audit Procedure, execute the following T-SQL statement: 
ALTER LOGIN [&lt;login_name&gt;] WITH CHECK_EXPIRATION = ON;</t>
  </si>
  <si>
    <t>SQL22-33</t>
  </si>
  <si>
    <t>The SQL authenticated logins should adhere to Windows password complexity policy.  
CHECK_POLICY option is ON
Note: A PasswordPolicyEnforced value of 0 indicates that the Check_Policy option is OFF.</t>
  </si>
  <si>
    <t>Set the CHECK_POLICY Option to ON for All SQL Authenticated Logins. One method to achieve the recommended state is to execute the following:
For each _&lt;login_name&gt;_ found by the Audit Procedure, execute the following T-SQL statement:
ALTER LOGIN [&lt;login_name&gt;] WITH CHECK_POLICY = ON;
Note: In the case of AWS RDS do not perform this remediation for the Master account.</t>
  </si>
  <si>
    <t>SQL22-34</t>
  </si>
  <si>
    <t>Set the Maximum number of error log files setting to greater than or equal to 12. One method to achieve the recommended state is to execute the following:
GUI Method
1) Open **SQL Server Management Studio**.
2) Open **Object Explorer** and connect to the target instance.
3) Navigate to the **Management** tab in **Object Explorer** and expand. Right-click on the **SQL Server Logs** file and select **Configure**
4) Check the **Limit the number of error log files before they are recycled**
5) Set the **Maximum number of error log files** to greater than or equal to 12
T-SQL Method
Run the following T-SQL to change the number of error log files, replace _&lt;NumberAbove12&gt;_ with your desired number of error log files:
EXEC master.sys.xp_instance_regwrite
N'HKEY_LOCAL_MACHINE',
N'Software\Microsoft\MSSQLServer\MSSQLServer',
N'NumErrorLogs',
REG_DWORD,
&lt;NumberAbove12&gt;;</t>
  </si>
  <si>
    <t>SQL22-35</t>
  </si>
  <si>
    <t>Set the Default Trace Enabled Server Configuration Option to 1. One method to achieve the recommended state is to execute the following command(s):
EXECUTE sp_configure 'show advanced options', 1;
RECONFIGURE;
EXECUTE sp_configure 'default trace enabled', 1;
RECONFIGURE;
GO
EXECUTE sp_configure 'show advanced options', 0;
RECONFIGURE;</t>
  </si>
  <si>
    <t>SQL22-36</t>
  </si>
  <si>
    <t>The  Login Auditing is set to failed logins</t>
  </si>
  <si>
    <t>To close this finding, please provide screenshots of 'audit logging' with failed logins included with the agency's CAP.</t>
  </si>
  <si>
    <t>SQL22-37</t>
  </si>
  <si>
    <t xml:space="preserve">Output should indicate that the config_value is set to all (e.g., "audit level", "all")
Note: A config_value of all indicates a server login auditing setting of Both failed and successful logins. </t>
  </si>
  <si>
    <t xml:space="preserve">Set Login Auditing to Both failed and successful logins. One method to achieve the recommended state is to perform either the GUI or T-SQL method shown:
GUI Method:
1) Expand the **SQL Server** in **Object Explorer**.
2) Expand the **Security Folder**
3) Right-click on the **Audits** folder and choose **New Audit...**
4) Specify a name for the **Server Audit**.
5) Specify the audit destination details and then click **OK** to save the **Server Audit**.
6) Right-click on **Server Audit Specifications** and choose **New Server Audit Specification...**
7) Name the **Server Audit Specification**
8) Select the just created **Server Audit** in the **Audit** drop-down selection.
9) Click the drop-down under **Audit Action Type** and select AUDIT_CHANGE_GROUP.
10) Click the new drop-down **Audit Action Type** and select FAILED_LOGIN_GROUP.
11) Click the new drop-down under **Audit Action Type** and select SUCCESSFUL_LOGIN_GROUP.
12) Click the new drop-down under **Audit Action Type** and select SUCCESSFUL_DATABASE_AUTHENTICATION_GROUP.
13) Click the new drop-down under **Audit Action Type** and select FAILED_DATABASE_AUTHENTICATION_GROUP.
14) Click OK to save the **Server Audit Specification**.
15) Right-click on the new **Server Audit Specification** and select Enable Server Audit Specification**.
16) Right-click on the new **Server Audit** and select **Enable Server Audit**.
T-SQL Method
Execute code similar to:
CREATE SERVER AUDIT TrackLogins
TO APPLICATION_LOG;
GO
CREATE SERVER AUDIT SPECIFICATION TrackAllLogins
FOR SERVER AUDIT TrackLogins
ADD (FAILED_LOGIN_GROUP),
ADD (SUCCESSFUL_LOGIN_GROUP),
ADD (AUDIT_CHANGE_GROUP),
ADD (SUCCESSFUL_DATABASE_AUTHENTICATION_GROUP),
ADD (FAILED_DATABASE_AUTHENTICATION_GROUP)
WITH (STATE = ON);
GO
ALTER SERVER AUDIT TrackLogins
WITH (STATE = ON);
GO </t>
  </si>
  <si>
    <t>To close this finding, please provide screenshots of 'audit logging' with successful and failed logins included with the agency's CAP.</t>
  </si>
  <si>
    <t>SQL22-39</t>
  </si>
  <si>
    <t>The CLR Assembly Permission is set to SAFE_ACCESS for All CLR Assemblies.</t>
  </si>
  <si>
    <t>Set the CLR assembly permission to SAFE_ACCESS for all CLR assemblies. One method to achieve the recommended state is to execute the following: 
USE &lt;database_name&gt;;
GO
ALTER ASSEMBLY &lt;assembly_name&gt; WITH PERMISSION_SET = SAFE;</t>
  </si>
  <si>
    <t>SQL22-40</t>
  </si>
  <si>
    <t>The Symmetric Key encryption algorithm is set to AES_128 or higher in non-system databases.</t>
  </si>
  <si>
    <t>Set the Symmetric Key encryption algorithm to AES_128 or higher in non-system databases. One method to achieve the recommended state is to refer o Microsoft SQL Server Books Online ALTER SYMMETRIC KEY entry: [https://docs.microsoft.com/en-us/sql/t-sql/statements/alter-symmetric-key-transact-sql](https://docs.microsoft.com/en-us/sql/t-sql/statements/alter-symmetric-key-transact-sql).</t>
  </si>
  <si>
    <t>SQL22-41</t>
  </si>
  <si>
    <t>Microsoft Best Practices recommends using at least a 2048-bit encryption algorithm for asymmetric keys.</t>
  </si>
  <si>
    <t>The Asymmetric Key Size is set to greater than or equal to 2048 in non-system databases.</t>
  </si>
  <si>
    <t>Non-system databases do not require an asymmetric key length of 2048 or greater.</t>
  </si>
  <si>
    <t>Set the asymmetric key size to greater than or equal to 2048 in non-system databases. One method to achieve the recommended state is to refer to Microsoft SQL Server Books Online ALTER ASYMMETRIC KEY entry: [https://docs.microsoft.com/en-us/sql/t-sql/statements/alter-asymmetric-key-transact-sql](https://docs.microsoft.com/en-us/sql/t-sql/statements/alter-asymmetric-key-transact-sql).</t>
  </si>
  <si>
    <t>To close this finding, please provide a screenshot of the 'Asymmetric Key Size' settings for non-system databases with the agency's CAP.</t>
  </si>
  <si>
    <t>Change Log</t>
  </si>
  <si>
    <t>Version</t>
  </si>
  <si>
    <t>Date</t>
  </si>
  <si>
    <t>Description of Changes</t>
  </si>
  <si>
    <t>Author</t>
  </si>
  <si>
    <t>First Release</t>
  </si>
  <si>
    <t xml:space="preserve">Internal Revenue Service </t>
  </si>
  <si>
    <t>Added AC-8 to the Gen Test Cases Tab</t>
  </si>
  <si>
    <t>Added baseline Criticality Score and Issue Codes, weighted test cases based on criticality, and updated Results Tab, Removed duplicative test cases, added test cases per latest Publication 1075, re-assigned issue codes and revised weighted risk formulas</t>
  </si>
  <si>
    <t>Added SQL 2014 Test Cases, Session terminations set to 30 minutes, account automated unlock set to 15 minutes, Issue code changes</t>
  </si>
  <si>
    <t>Deleted lagging spaces from HAC40 and HSA14 in IC Table</t>
  </si>
  <si>
    <t>Updated Issue Code Table</t>
  </si>
  <si>
    <t>Added SQL 2016 Tab</t>
  </si>
  <si>
    <t>Internal changes &amp; updates</t>
  </si>
  <si>
    <t>Internal changes &amp; updates, and Updated issue code table.</t>
  </si>
  <si>
    <t>Added Lockout Test Case and SQL 2017 Tab</t>
  </si>
  <si>
    <t>Added SQL 2019 Tab and Updated Issue Code Table</t>
  </si>
  <si>
    <t>Internal changes and Updated Issue Code Table</t>
  </si>
  <si>
    <t>Updated based on IRS Publication 1075 (November 2021) Internal updates and Issue Code Table updates</t>
  </si>
  <si>
    <t>Internal Updates and updated issue code table</t>
  </si>
  <si>
    <t>Internal Updates</t>
  </si>
  <si>
    <t>Added CIS Microsoft SQL Server 2022 Benchmark v1.0.0, and Updated Issue Code Table</t>
  </si>
  <si>
    <t>Updated to align with respective current CIS Benchmark and IRS Interim Guidance on Authentication
- CIS Microsoft SQL Server 2016 Benchmark v1.4.0
- CIS Microsoft SQL Server 2017 Benchmark v1.3.0
- CIS Microsoft SQL Server 2019 Benchmark v1.4.0
-CIS  Microsoft SQL Server 2022 Benchmark v1.1.0</t>
  </si>
  <si>
    <t xml:space="preserve">Test Case Tab </t>
  </si>
  <si>
    <t xml:space="preserve">Date </t>
  </si>
  <si>
    <t>SQL 2012 Test Cases</t>
  </si>
  <si>
    <t>Removed SQL 2012 Tab as it is no longer supported by Microsoft</t>
  </si>
  <si>
    <t>Removed SQL 2014 Tab as it is no longer supported by Microsoft</t>
  </si>
  <si>
    <t>Added new test case for IRS Interim Guidance on Authentication</t>
  </si>
  <si>
    <t>Aligned Test Procedure/ code snippet with CIS Benchmark</t>
  </si>
  <si>
    <t>Aligned Description with CIS Benchmark</t>
  </si>
  <si>
    <t>Aligned Remediation Procedure with CIS Benchmark</t>
  </si>
  <si>
    <t>Added New Test Case based on CIS Benchmark</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</si>
  <si>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</si>
  <si>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</si>
  <si>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</si>
  <si>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</si>
  <si>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</si>
  <si>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</si>
  <si>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</si>
  <si>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</si>
  <si>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</si>
  <si>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</si>
  <si>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</si>
  <si>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</si>
  <si>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</si>
  <si>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</si>
  <si>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Accounts are not reviewed periodically for proper privileges</t>
  </si>
  <si>
    <t>HAC9</t>
  </si>
  <si>
    <t>Accounts have not been created using user roles</t>
  </si>
  <si>
    <t>HAC10</t>
  </si>
  <si>
    <t>Accounts do not expire after the correct period of inactivity</t>
  </si>
  <si>
    <t>Other</t>
  </si>
  <si>
    <t>User access was not established with concept of least privilege</t>
  </si>
  <si>
    <t>Separation of duties is not in place</t>
  </si>
  <si>
    <t>HAC13</t>
  </si>
  <si>
    <t>Operating system configuration files have incorrect permissions</t>
  </si>
  <si>
    <t>HAC14</t>
  </si>
  <si>
    <t>Warning banner is insufficient</t>
  </si>
  <si>
    <t>HAC15</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</si>
  <si>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</si>
  <si>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</si>
  <si>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</si>
  <si>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</si>
  <si>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</si>
  <si>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</si>
  <si>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</si>
  <si>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</si>
  <si>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</si>
  <si>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</si>
  <si>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</si>
  <si>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</si>
  <si>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</si>
  <si>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</si>
  <si>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</si>
  <si>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</si>
  <si>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</si>
  <si>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</si>
  <si>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</si>
  <si>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</si>
  <si>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</si>
  <si>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</si>
  <si>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</si>
  <si>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</si>
  <si>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</si>
  <si>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</si>
  <si>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</si>
  <si>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</si>
  <si>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</si>
  <si>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</si>
  <si>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</si>
  <si>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</si>
  <si>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</si>
  <si>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</si>
  <si>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</si>
  <si>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</si>
  <si>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</si>
  <si>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</si>
  <si>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</si>
  <si>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</si>
  <si>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Account management procedures are not implemented</t>
  </si>
  <si>
    <t>HAC38</t>
  </si>
  <si>
    <t>Warning banner does not exist</t>
  </si>
  <si>
    <t>HAC39</t>
  </si>
  <si>
    <t>Access to wireless network exceeds acceptable range</t>
  </si>
  <si>
    <t>HAC40</t>
  </si>
  <si>
    <t>The system does not effectively utilize whitelists or ACLs</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</si>
  <si>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</si>
  <si>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</si>
  <si>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</si>
  <si>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</si>
  <si>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</si>
  <si>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</si>
  <si>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</si>
  <si>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</si>
  <si>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</si>
  <si>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</si>
  <si>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</si>
  <si>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</si>
  <si>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</si>
  <si>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</si>
  <si>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</si>
  <si>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</si>
  <si>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</si>
  <si>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</si>
  <si>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</si>
  <si>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</si>
  <si>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</si>
  <si>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</si>
  <si>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</si>
  <si>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</si>
  <si>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</si>
  <si>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</si>
  <si>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</si>
  <si>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</si>
  <si>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</si>
  <si>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</si>
  <si>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</si>
  <si>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</si>
  <si>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</si>
  <si>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</si>
  <si>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</si>
  <si>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</si>
  <si>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</si>
  <si>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</si>
  <si>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</si>
  <si>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</si>
  <si>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</si>
  <si>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</si>
  <si>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</si>
  <si>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</si>
  <si>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</si>
  <si>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</si>
  <si>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</si>
  <si>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</si>
  <si>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</si>
  <si>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</si>
  <si>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</si>
  <si>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</si>
  <si>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</si>
  <si>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</si>
  <si>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</si>
  <si>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</si>
  <si>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</si>
  <si>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</si>
  <si>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</si>
  <si>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</si>
  <si>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</si>
  <si>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</si>
  <si>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</si>
  <si>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</si>
  <si>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Authentication server is not used for end user authentication</t>
  </si>
  <si>
    <t>HIA4</t>
  </si>
  <si>
    <t>Authentication server is not used for device administration</t>
  </si>
  <si>
    <t>HIA5</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</si>
  <si>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</si>
  <si>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</si>
  <si>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</si>
  <si>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</si>
  <si>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</si>
  <si>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</si>
  <si>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</si>
  <si>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</si>
  <si>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</si>
  <si>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</si>
  <si>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</si>
  <si>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</si>
  <si>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</si>
  <si>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</si>
  <si>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</si>
  <si>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</si>
  <si>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</si>
  <si>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</si>
  <si>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HAU8</t>
  </si>
  <si>
    <t>Logs are not maintained on a centralized log server</t>
  </si>
  <si>
    <t>HAU9</t>
  </si>
  <si>
    <t>No log reduction system exists</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</si>
  <si>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</si>
  <si>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</si>
  <si>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</si>
  <si>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</si>
  <si>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</si>
  <si>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</si>
  <si>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</si>
  <si>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</si>
  <si>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</si>
  <si>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</si>
  <si>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</si>
  <si>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</si>
  <si>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</si>
  <si>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</si>
  <si>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</si>
  <si>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</si>
  <si>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</si>
  <si>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</si>
  <si>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</si>
  <si>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</si>
  <si>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</si>
  <si>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 xml:space="preserve">System does not audit all attempts to gain access </t>
  </si>
  <si>
    <t>HAU22</t>
  </si>
  <si>
    <t>Content of audit records is not sufficient</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</si>
  <si>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</si>
  <si>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</si>
  <si>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</si>
  <si>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</si>
  <si>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</si>
  <si>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</si>
  <si>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</si>
  <si>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</si>
  <si>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</si>
  <si>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</si>
  <si>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</si>
  <si>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</si>
  <si>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</si>
  <si>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</si>
  <si>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</si>
  <si>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</si>
  <si>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</si>
  <si>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</si>
  <si>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</si>
  <si>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</si>
  <si>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</si>
  <si>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</si>
  <si>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</si>
  <si>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</si>
  <si>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</si>
  <si>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</si>
  <si>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</si>
  <si>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</si>
  <si>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</si>
  <si>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</si>
  <si>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</si>
  <si>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</si>
  <si>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</si>
  <si>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</si>
  <si>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</si>
  <si>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</si>
  <si>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</si>
  <si>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</si>
  <si>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</si>
  <si>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</si>
  <si>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</si>
  <si>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</si>
  <si>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</si>
  <si>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</si>
  <si>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</si>
  <si>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</si>
  <si>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</si>
  <si>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</si>
  <si>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</si>
  <si>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</si>
  <si>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</si>
  <si>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</si>
  <si>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</si>
  <si>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</si>
  <si>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</si>
  <si>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</si>
  <si>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</si>
  <si>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</si>
  <si>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</si>
  <si>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</si>
  <si>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</si>
  <si>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</si>
  <si>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</si>
  <si>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</si>
  <si>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</si>
  <si>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</si>
  <si>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</si>
  <si>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</si>
  <si>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</si>
  <si>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</si>
  <si>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</si>
  <si>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</si>
  <si>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</si>
  <si>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</si>
  <si>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</si>
  <si>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</si>
  <si>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</si>
  <si>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</si>
  <si>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</si>
  <si>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</si>
  <si>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</si>
  <si>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</si>
  <si>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</si>
  <si>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</si>
  <si>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</si>
  <si>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</si>
  <si>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</si>
  <si>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</si>
  <si>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</si>
  <si>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</si>
  <si>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</si>
  <si>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</si>
  <si>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</si>
  <si>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</si>
  <si>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</si>
  <si>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</si>
  <si>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</si>
  <si>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</si>
  <si>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</si>
  <si>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</si>
  <si>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</si>
  <si>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</si>
  <si>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</si>
  <si>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</si>
  <si>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</si>
  <si>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</si>
  <si>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</si>
  <si>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</si>
  <si>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</si>
  <si>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</si>
  <si>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</si>
  <si>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</si>
  <si>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</si>
  <si>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</si>
  <si>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</si>
  <si>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</si>
  <si>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</si>
  <si>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</si>
  <si>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</si>
  <si>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</si>
  <si>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</si>
  <si>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</si>
  <si>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</si>
  <si>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</si>
  <si>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</si>
  <si>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</si>
  <si>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</si>
  <si>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</si>
  <si>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</si>
  <si>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</si>
  <si>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</si>
  <si>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</si>
  <si>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</si>
  <si>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</si>
  <si>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</si>
  <si>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</si>
  <si>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</si>
  <si>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</si>
  <si>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</si>
  <si>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</si>
  <si>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</si>
  <si>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</si>
  <si>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</si>
  <si>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</si>
  <si>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</si>
  <si>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</si>
  <si>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</si>
  <si>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</si>
  <si>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</si>
  <si>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</si>
  <si>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</si>
  <si>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</si>
  <si>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</si>
  <si>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</si>
  <si>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</si>
  <si>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</si>
  <si>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</si>
  <si>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</si>
  <si>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</si>
  <si>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</si>
  <si>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</si>
  <si>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</si>
  <si>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</si>
  <si>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</si>
  <si>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</si>
  <si>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</si>
  <si>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</si>
  <si>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</si>
  <si>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</si>
  <si>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</si>
  <si>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</si>
  <si>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</si>
  <si>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</si>
  <si>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</si>
  <si>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</si>
  <si>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</si>
  <si>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</si>
  <si>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</si>
  <si>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</si>
  <si>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</si>
  <si>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</si>
  <si>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</si>
  <si>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</si>
  <si>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</si>
  <si>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</si>
  <si>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</si>
  <si>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</si>
  <si>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</si>
  <si>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</si>
  <si>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</si>
  <si>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</si>
  <si>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</si>
  <si>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</si>
  <si>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</si>
  <si>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</si>
  <si>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</si>
  <si>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</si>
  <si>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</si>
  <si>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</si>
  <si>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</si>
  <si>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</si>
  <si>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</si>
  <si>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</si>
  <si>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</si>
  <si>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</si>
  <si>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</si>
  <si>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</si>
  <si>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</si>
  <si>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</si>
  <si>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</si>
  <si>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</si>
  <si>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</si>
  <si>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</si>
  <si>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</si>
  <si>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</si>
  <si>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</si>
  <si>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</si>
  <si>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</si>
  <si>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</si>
  <si>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</si>
  <si>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</si>
  <si>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</si>
  <si>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</si>
  <si>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</si>
  <si>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</si>
  <si>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</si>
  <si>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</si>
  <si>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</si>
  <si>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</si>
  <si>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</si>
  <si>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</si>
  <si>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HPW4</t>
  </si>
  <si>
    <t>Minimum password age does not exist</t>
  </si>
  <si>
    <t>HPW5</t>
  </si>
  <si>
    <t>Passwords are generated and distributed automatically</t>
  </si>
  <si>
    <t>Password history is insufficient</t>
  </si>
  <si>
    <t>HPW7</t>
  </si>
  <si>
    <t>Password change notification is not sufficient</t>
  </si>
  <si>
    <t>HPW8</t>
  </si>
  <si>
    <t>Passwords are displayed on screen when entered</t>
  </si>
  <si>
    <t>HPW9</t>
  </si>
  <si>
    <t>Password management processes are not documented</t>
  </si>
  <si>
    <t>HPW10</t>
  </si>
  <si>
    <t>Passwords are allowed to be stored</t>
  </si>
  <si>
    <t>HPW100</t>
  </si>
  <si>
    <t>HPW11</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</si>
  <si>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</si>
  <si>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</si>
  <si>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</si>
  <si>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</si>
  <si>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</si>
  <si>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</si>
  <si>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</si>
  <si>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</si>
  <si>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</si>
  <si>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</si>
  <si>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</si>
  <si>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</si>
  <si>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</si>
  <si>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</si>
  <si>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More than one Publication 1075 password requirement is not met</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</si>
  <si>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</si>
  <si>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</si>
  <si>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</si>
  <si>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</si>
  <si>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</si>
  <si>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</si>
  <si>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</si>
  <si>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</si>
  <si>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</si>
  <si>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</si>
  <si>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</si>
  <si>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</si>
  <si>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</si>
  <si>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</si>
  <si>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</si>
  <si>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</si>
  <si>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</si>
  <si>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</si>
  <si>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</si>
  <si>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</si>
  <si>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</si>
  <si>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</si>
  <si>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</si>
  <si>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</si>
  <si>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</si>
  <si>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</si>
  <si>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</si>
  <si>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</si>
  <si>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</si>
  <si>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</si>
  <si>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</si>
  <si>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</si>
  <si>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</si>
  <si>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</si>
  <si>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</si>
  <si>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</si>
  <si>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</si>
  <si>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</si>
  <si>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</si>
  <si>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</si>
  <si>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</si>
  <si>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</si>
  <si>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</si>
  <si>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</si>
  <si>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</si>
  <si>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</si>
  <si>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</si>
  <si>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</si>
  <si>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</si>
  <si>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</si>
  <si>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</si>
  <si>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</si>
  <si>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</si>
  <si>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</si>
  <si>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</si>
  <si>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</si>
  <si>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</si>
  <si>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</si>
  <si>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</si>
  <si>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</si>
  <si>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</si>
  <si>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</si>
  <si>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</si>
  <si>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</si>
  <si>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</si>
  <si>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</si>
  <si>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</si>
  <si>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</si>
  <si>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</si>
  <si>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</si>
  <si>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</si>
  <si>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</si>
  <si>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</si>
  <si>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</si>
  <si>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</si>
  <si>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</si>
  <si>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</si>
  <si>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</si>
  <si>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</si>
  <si>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</si>
  <si>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</si>
  <si>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</si>
  <si>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</si>
  <si>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</si>
  <si>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</si>
  <si>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</si>
  <si>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</si>
  <si>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</si>
  <si>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</si>
  <si>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</si>
  <si>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</si>
  <si>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</si>
  <si>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</si>
  <si>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</si>
  <si>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</si>
  <si>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</si>
  <si>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</si>
  <si>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</si>
  <si>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</si>
  <si>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</si>
  <si>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</si>
  <si>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</si>
  <si>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</si>
  <si>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</si>
  <si>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</si>
  <si>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</si>
  <si>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</si>
  <si>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</si>
  <si>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</si>
  <si>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</si>
  <si>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</si>
  <si>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</si>
  <si>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</si>
  <si>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</si>
  <si>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</si>
  <si>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</si>
  <si>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</si>
  <si>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</si>
  <si>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</si>
  <si>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</si>
  <si>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</si>
  <si>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</si>
  <si>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</si>
  <si>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</si>
  <si>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</si>
  <si>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</si>
  <si>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</si>
  <si>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</si>
  <si>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</si>
  <si>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</si>
  <si>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</si>
  <si>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</si>
  <si>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</si>
  <si>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</si>
  <si>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</si>
  <si>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</si>
  <si>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</si>
  <si>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</si>
  <si>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</si>
  <si>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</si>
  <si>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</si>
  <si>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</si>
  <si>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</si>
  <si>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</si>
  <si>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</si>
  <si>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</si>
  <si>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</si>
  <si>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</si>
  <si>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</si>
  <si>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</si>
  <si>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</si>
  <si>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</si>
  <si>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</si>
  <si>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</si>
  <si>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</si>
  <si>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</si>
  <si>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</si>
  <si>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</si>
  <si>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</si>
  <si>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</si>
  <si>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</si>
  <si>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</si>
  <si>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</si>
  <si>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</si>
  <si>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</si>
  <si>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</si>
  <si>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</si>
  <si>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</si>
  <si>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</si>
  <si>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</si>
  <si>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</si>
  <si>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</si>
  <si>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</si>
  <si>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</si>
  <si>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</si>
  <si>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</si>
  <si>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</si>
  <si>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</si>
  <si>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</si>
  <si>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</si>
  <si>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</si>
  <si>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</si>
  <si>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</si>
  <si>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</si>
  <si>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</si>
  <si>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</si>
  <si>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</si>
  <si>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</si>
  <si>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</si>
  <si>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</si>
  <si>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</si>
  <si>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</si>
  <si>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</si>
  <si>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</si>
  <si>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</si>
  <si>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</si>
  <si>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</si>
  <si>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</si>
  <si>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</si>
  <si>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</si>
  <si>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</si>
  <si>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</si>
  <si>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</si>
  <si>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</si>
  <si>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</si>
  <si>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</si>
  <si>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</si>
  <si>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</si>
  <si>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</si>
  <si>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</si>
  <si>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</si>
  <si>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</si>
  <si>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</si>
  <si>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</si>
  <si>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</si>
  <si>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</si>
  <si>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</si>
  <si>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</si>
  <si>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</si>
  <si>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</si>
  <si>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</si>
  <si>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</si>
  <si>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</si>
  <si>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</si>
  <si>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</si>
  <si>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</si>
  <si>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</si>
  <si>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</si>
  <si>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</si>
  <si>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</si>
  <si>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</si>
  <si>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</si>
  <si>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</si>
  <si>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</si>
  <si>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</si>
  <si>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</si>
  <si>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</si>
  <si>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</si>
  <si>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</si>
  <si>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</si>
  <si>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</si>
  <si>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</si>
  <si>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</si>
  <si>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</si>
  <si>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</si>
  <si>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</si>
  <si>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</si>
  <si>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</si>
  <si>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</si>
  <si>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</si>
  <si>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</si>
  <si>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</si>
  <si>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</si>
  <si>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</si>
  <si>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</si>
  <si>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</si>
  <si>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</si>
  <si>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</si>
  <si>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</si>
  <si>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</si>
  <si>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</si>
  <si>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</si>
  <si>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</si>
  <si>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</si>
  <si>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</si>
  <si>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</si>
  <si>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</si>
  <si>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</si>
  <si>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</si>
  <si>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</si>
  <si>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</si>
  <si>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</si>
  <si>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</si>
  <si>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</si>
  <si>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</si>
  <si>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</si>
  <si>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</si>
  <si>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</si>
  <si>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</si>
  <si>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</si>
  <si>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</si>
  <si>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</si>
  <si>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</si>
  <si>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</si>
  <si>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</si>
  <si>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</si>
  <si>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</si>
  <si>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</si>
  <si>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</si>
  <si>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</si>
  <si>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</si>
  <si>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</si>
  <si>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</si>
  <si>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</si>
  <si>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</si>
  <si>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</si>
  <si>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</si>
  <si>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</si>
  <si>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</si>
  <si>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</si>
  <si>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</si>
  <si>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</si>
  <si>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</si>
  <si>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</si>
  <si>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</si>
  <si>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</si>
  <si>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</si>
  <si>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</si>
  <si>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</si>
  <si>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</si>
  <si>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</si>
  <si>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</si>
  <si>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</si>
  <si>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</si>
  <si>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</si>
  <si>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</si>
  <si>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</si>
  <si>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</si>
  <si>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</si>
  <si>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</si>
  <si>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</si>
  <si>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</si>
  <si>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</si>
  <si>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</si>
  <si>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</si>
  <si>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</si>
  <si>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</si>
  <si>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</si>
  <si>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</si>
  <si>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</si>
  <si>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</si>
  <si>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</si>
  <si>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</si>
  <si>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</si>
  <si>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</si>
  <si>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</si>
  <si>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</si>
  <si>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</si>
  <si>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</si>
  <si>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</si>
  <si>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</si>
  <si>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</si>
  <si>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</si>
  <si>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</si>
  <si>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</si>
  <si>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</si>
  <si>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</si>
  <si>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</si>
  <si>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</si>
  <si>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</si>
  <si>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</si>
  <si>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</si>
  <si>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</si>
  <si>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</si>
  <si>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</si>
  <si>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</si>
  <si>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</si>
  <si>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</si>
  <si>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</si>
  <si>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</si>
  <si>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</si>
  <si>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</si>
  <si>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</si>
  <si>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</si>
  <si>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</si>
  <si>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</si>
  <si>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</si>
  <si>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</si>
  <si>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</si>
  <si>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</si>
  <si>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</si>
  <si>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</si>
  <si>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</si>
  <si>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</si>
  <si>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</si>
  <si>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</si>
  <si>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</si>
  <si>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</si>
  <si>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</si>
  <si>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</si>
  <si>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</si>
  <si>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</si>
  <si>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</si>
  <si>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</si>
  <si>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</si>
  <si>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</si>
  <si>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</si>
  <si>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</si>
  <si>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</si>
  <si>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</si>
  <si>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</si>
  <si>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</si>
  <si>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</si>
  <si>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</si>
  <si>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</si>
  <si>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</si>
  <si>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</si>
  <si>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</si>
  <si>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</si>
  <si>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</si>
  <si>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</si>
  <si>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</si>
  <si>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</si>
  <si>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</si>
  <si>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</si>
  <si>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</si>
  <si>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</si>
  <si>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</si>
  <si>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</si>
  <si>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</si>
  <si>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</si>
  <si>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</si>
  <si>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</si>
  <si>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</si>
  <si>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</si>
  <si>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</si>
  <si>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</si>
  <si>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</si>
  <si>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</si>
  <si>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</si>
  <si>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</si>
  <si>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</si>
  <si>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</si>
  <si>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</si>
  <si>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</si>
  <si>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</si>
  <si>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</si>
  <si>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</si>
  <si>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</si>
  <si>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</si>
  <si>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</si>
  <si>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</si>
  <si>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</si>
  <si>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</si>
  <si>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</si>
  <si>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</si>
  <si>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</si>
  <si>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</si>
  <si>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</si>
  <si>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</si>
  <si>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</si>
  <si>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</si>
  <si>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</si>
  <si>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</si>
  <si>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</si>
  <si>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</si>
  <si>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</si>
  <si>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</si>
  <si>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</si>
  <si>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</si>
  <si>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</si>
  <si>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</si>
  <si>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</si>
  <si>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</si>
  <si>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</si>
  <si>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</si>
  <si>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</si>
  <si>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</si>
  <si>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</si>
  <si>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</si>
  <si>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</si>
  <si>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</si>
  <si>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</si>
  <si>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</si>
  <si>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</si>
  <si>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</si>
  <si>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</si>
  <si>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</si>
  <si>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</si>
  <si>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</si>
  <si>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</si>
  <si>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</si>
  <si>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</si>
  <si>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</si>
  <si>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</si>
  <si>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</si>
  <si>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</si>
  <si>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</si>
  <si>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</si>
  <si>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</si>
  <si>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</si>
  <si>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</si>
  <si>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</si>
  <si>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</si>
  <si>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</si>
  <si>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</si>
  <si>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</si>
  <si>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</si>
  <si>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</si>
  <si>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</si>
  <si>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</si>
  <si>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</si>
  <si>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</si>
  <si>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</si>
  <si>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</si>
  <si>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</si>
  <si>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</si>
  <si>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</si>
  <si>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</si>
  <si>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</si>
  <si>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</si>
  <si>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</si>
  <si>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</si>
  <si>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</si>
  <si>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</si>
  <si>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</si>
  <si>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</si>
  <si>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</si>
  <si>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</si>
  <si>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</si>
  <si>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</si>
  <si>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</si>
  <si>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</si>
  <si>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</si>
  <si>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</si>
  <si>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</si>
  <si>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</si>
  <si>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</si>
  <si>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</si>
  <si>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</si>
  <si>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</si>
  <si>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</si>
  <si>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</si>
  <si>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</si>
  <si>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</si>
  <si>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</si>
  <si>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</si>
  <si>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</si>
  <si>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</si>
  <si>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</si>
  <si>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</si>
  <si>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</si>
  <si>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</si>
  <si>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</si>
  <si>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</si>
  <si>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</si>
  <si>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</si>
  <si>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</si>
  <si>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</si>
  <si>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</si>
  <si>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</si>
  <si>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</si>
  <si>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</si>
  <si>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</si>
  <si>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</si>
  <si>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</si>
  <si>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</si>
  <si>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</si>
  <si>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</si>
  <si>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</si>
  <si>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</si>
  <si>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</si>
  <si>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</si>
  <si>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</si>
  <si>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</si>
  <si>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</si>
  <si>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</si>
  <si>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</si>
  <si>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</si>
  <si>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</si>
  <si>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</si>
  <si>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</si>
  <si>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</si>
  <si>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</si>
  <si>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</si>
  <si>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</si>
  <si>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</si>
  <si>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</si>
  <si>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</si>
  <si>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</si>
  <si>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</si>
  <si>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</si>
  <si>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</si>
  <si>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</si>
  <si>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</si>
  <si>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</si>
  <si>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</si>
  <si>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</si>
  <si>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</si>
  <si>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</si>
  <si>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</si>
  <si>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</si>
  <si>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</si>
  <si>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</si>
  <si>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</si>
  <si>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</si>
  <si>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</si>
  <si>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</si>
  <si>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</si>
  <si>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</si>
  <si>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</si>
  <si>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</si>
  <si>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</si>
  <si>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</si>
  <si>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</si>
  <si>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</si>
  <si>
    <t>To close this finding, please provide a screenshot of the SQL Servers Management Studio with the "User must change password at next login checkbox", checked with the agency's CAP.</t>
  </si>
  <si>
    <t>To close this finding, please provide a screenshot of the 'CLR Strict Security' server configuration option parameters with the agency's CAP.</t>
  </si>
  <si>
    <t>IA-5(1)</t>
  </si>
  <si>
    <t>Authenticator Management | Password-based Authentication</t>
  </si>
  <si>
    <t xml:space="preserve">This test case is N/A, if the agency maintains a list of compromised or weak passwords and a solution is implemented to identify and prevent use compromised or weak passwords and SQLGEN-23 status is set to pass. 
</t>
  </si>
  <si>
    <t xml:space="preserve">The SQLAgent service account is a member of the administrator group.  </t>
  </si>
  <si>
    <t>The SQLAgent service account is a member of the administrator group.</t>
  </si>
  <si>
    <t xml:space="preserve">A value of  `0`  or no rows returned indicates a pass.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</si>
</sst>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34" x14ac:knownFonts="1">
    <font>
      <sz val="11"/>
      <color indexed="8"/>
      <name val="Calibri"/>
    </font>
    <font>
      <sz val="11"/>
      <color theme="1"/>
      <name val="Calibri"/>
      <family val="2"/>
      <scheme val="minor"/>
    </font>
    <font>
      <sz val="11"/>
      <color indexed="8"/>
      <name val="Calibri"/>
      <family val="2"/>
    </font>
    <font>
      <sz val="10"/>
      <name val="Arial"/>
      <family val="2"/>
    </font>
    <font>
      <sz val="10"/>
      <color indexed="8"/>
      <name val="Arial"/>
      <family val="2"/>
    </font>
    <font>
      <b/>
      <sz val="10"/>
      <name val="Arial"/>
      <family val="2"/>
    </font>
    <font>
      <i/>
      <sz val="10"/>
      <name val="Arial"/>
      <family val="2"/>
    </font>
    <font>
      <sz val="11"/>
      <color indexed="8"/>
      <name val="Arial"/>
      <family val="2"/>
    </font>
    <font>
      <i/>
      <sz val="9"/>
      <name val="Arial"/>
      <family val="2"/>
    </font>
    <font>
      <b/>
      <i/>
      <sz val="10"/>
      <name val="Arial"/>
      <family val="2"/>
    </font>
    <font>
      <b/>
      <u/>
      <sz val="10"/>
      <name val="Arial"/>
      <family val="2"/>
    </font>
    <font>
      <sz val="11"/>
      <name val="Calibri"/>
      <family val="2"/>
    </font>
    <font>
      <sz val="8"/>
      <name val="Calibri"/>
      <family val="2"/>
    </font>
    <font>
      <sz val="11"/>
      <color theme="1"/>
      <name val="Calibri"/>
      <family val="2"/>
      <scheme val="minor"/>
    </font>
    <font>
      <sz val="10"/>
      <color theme="1"/>
      <name val="Arial"/>
      <family val="2"/>
    </font>
    <font>
      <b/>
      <sz val="10"/>
      <color theme="1"/>
      <name val="Arial"/>
      <family val="2"/>
    </font>
    <font>
      <sz val="10"/>
      <color theme="0"/>
      <name val="Arial"/>
      <family val="2"/>
    </font>
    <font>
      <b/>
      <sz val="10"/>
      <color rgb="FFFF0000"/>
      <name val="Arial"/>
      <family val="2"/>
    </font>
    <font>
      <sz val="10"/>
      <color theme="1" tint="4.9989318521683403E-2"/>
      <name val="Arial"/>
      <family val="2"/>
    </font>
    <font>
      <sz val="11"/>
      <color theme="1" tint="4.9989318521683403E-2"/>
      <name val="Calibri"/>
      <family val="2"/>
    </font>
    <font>
      <b/>
      <sz val="10"/>
      <color theme="1" tint="4.9989318521683403E-2"/>
      <name val="Arial"/>
      <family val="2"/>
    </font>
    <font>
      <sz val="10"/>
      <name val="Arial"/>
      <family val="2"/>
    </font>
    <font>
      <sz val="12"/>
      <color theme="1"/>
      <name val="Calibri"/>
      <family val="2"/>
      <scheme val="minor"/>
    </font>
    <font>
      <b/>
      <sz val="12"/>
      <color rgb="FF3F3F3F"/>
      <name val="Calibri"/>
      <family val="2"/>
      <scheme val="minor"/>
    </font>
    <font>
      <b/>
      <sz val="12"/>
      <color rgb="FFFA7D00"/>
      <name val="Calibri"/>
      <family val="2"/>
      <scheme val="minor"/>
    </font>
    <font>
      <b/>
      <sz val="10"/>
      <color theme="0"/>
      <name val="Arial"/>
      <family val="2"/>
    </font>
    <font>
      <b/>
      <sz val="12"/>
      <name val="Arial"/>
    </font>
    <font>
      <sz val="10"/>
      <name val="Arial"/>
    </font>
    <font>
      <sz val="11"/>
      <color indexed="8"/>
      <name val="Arial"/>
    </font>
    <font>
      <sz val="12"/>
      <name val="Arial"/>
    </font>
    <font>
      <sz val="10"/>
      <color theme="1"/>
      <name val="Arial"/>
    </font>
    <font>
      <b/>
      <sz val="10"/>
      <name val="Arial"/>
    </font>
    <font>
      <b/>
      <sz val="10"/>
      <color rgb="FF000000"/>
      <name val="Arial"/>
    </font>
    <font>
      <sz val="10"/>
      <color rgb="FF000000"/>
      <name val="Arial"/>
    </font>
  </fonts>
  <fills count="16">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55"/>
        <bgColor indexed="64"/>
      </patternFill>
    </fill>
    <fill>
      <patternFill patternType="solid">
        <fgColor rgb="FFAFD7FF"/>
        <bgColor indexed="64"/>
      </patternFill>
    </fill>
    <fill>
      <patternFill patternType="solid">
        <fgColor rgb="FFB2B2B2"/>
        <bgColor indexed="64"/>
      </patternFill>
    </fill>
    <fill>
      <patternFill patternType="solid">
        <fgColor rgb="FFFF0000"/>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rgb="FFD0CECE"/>
        <bgColor rgb="FF000000"/>
      </patternFill>
    </fill>
    <fill>
      <patternFill patternType="solid">
        <fgColor rgb="FFFFFFFF"/>
        <bgColor rgb="FF000000"/>
      </patternFill>
    </fill>
    <fill>
      <patternFill patternType="solid">
        <fgColor rgb="FFF2F2F2"/>
      </patternFill>
    </fill>
    <fill>
      <patternFill patternType="solid">
        <fgColor rgb="FFFFFFCC"/>
      </patternFill>
    </fill>
    <fill>
      <patternFill patternType="solid">
        <fgColor theme="4" tint="0.79998168889431442"/>
        <bgColor theme="4" tint="0.79998168889431442"/>
      </patternFill>
    </fill>
  </fills>
  <borders count="66">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4"/>
      </right>
      <top style="thin">
        <color indexed="63"/>
      </top>
      <bottom/>
      <diagonal/>
    </border>
    <border>
      <left style="thin">
        <color indexed="63"/>
      </left>
      <right/>
      <top/>
      <bottom/>
      <diagonal/>
    </border>
    <border>
      <left/>
      <right style="thin">
        <color indexed="64"/>
      </right>
      <top/>
      <bottom/>
      <diagonal/>
    </border>
    <border>
      <left/>
      <right/>
      <top/>
      <bottom style="thin">
        <color indexed="63"/>
      </bottom>
      <diagonal/>
    </border>
    <border>
      <left/>
      <right style="thin">
        <color indexed="64"/>
      </right>
      <top/>
      <bottom style="thin">
        <color indexed="63"/>
      </bottom>
      <diagonal/>
    </border>
    <border>
      <left style="thin">
        <color indexed="63"/>
      </left>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right style="thin">
        <color indexed="63"/>
      </right>
      <top style="thin">
        <color indexed="63"/>
      </top>
      <bottom/>
      <diagonal/>
    </border>
    <border>
      <left/>
      <right style="thin">
        <color indexed="63"/>
      </right>
      <top/>
      <bottom style="thin">
        <color indexed="63"/>
      </bottom>
      <diagonal/>
    </border>
    <border>
      <left/>
      <right style="thin">
        <color indexed="63"/>
      </right>
      <top/>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3"/>
      </right>
      <top style="thin">
        <color indexed="64"/>
      </top>
      <bottom style="thin">
        <color indexed="64"/>
      </bottom>
      <diagonal/>
    </border>
    <border>
      <left style="thin">
        <color indexed="63"/>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right/>
      <top style="thin">
        <color indexed="63"/>
      </top>
      <bottom style="thin">
        <color indexed="64"/>
      </bottom>
      <diagonal/>
    </border>
    <border>
      <left style="thin">
        <color indexed="64"/>
      </left>
      <right style="thin">
        <color indexed="64"/>
      </right>
      <top/>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indexed="64"/>
      </left>
      <right/>
      <top style="thin">
        <color indexed="63"/>
      </top>
      <bottom/>
      <diagonal/>
    </border>
    <border>
      <left style="thin">
        <color indexed="64"/>
      </left>
      <right/>
      <top style="thin">
        <color theme="4" tint="0.39997558519241921"/>
      </top>
      <bottom/>
      <diagonal/>
    </border>
    <border>
      <left style="thin">
        <color indexed="63"/>
      </left>
      <right style="thin">
        <color indexed="64"/>
      </right>
      <top style="thin">
        <color indexed="63"/>
      </top>
      <bottom/>
      <diagonal/>
    </border>
    <border>
      <left style="thin">
        <color theme="1" tint="0.24994659260841701"/>
      </left>
      <right/>
      <top style="thin">
        <color indexed="64"/>
      </top>
      <bottom/>
      <diagonal/>
    </border>
    <border>
      <left style="thin">
        <color theme="1" tint="0.24994659260841701"/>
      </left>
      <right/>
      <top style="thin">
        <color theme="4" tint="0.39997558519241921"/>
      </top>
      <bottom/>
      <diagonal/>
    </border>
    <border>
      <left style="thin">
        <color theme="1" tint="0.24994659260841701"/>
      </left>
      <right/>
      <top style="thin">
        <color theme="1" tint="0.24994659260841701"/>
      </top>
      <bottom/>
      <diagonal/>
    </border>
    <border>
      <left style="thin">
        <color indexed="64"/>
      </left>
      <right/>
      <top style="thin">
        <color theme="1" tint="0.24994659260841701"/>
      </top>
      <bottom/>
      <diagonal/>
    </border>
    <border>
      <left style="thin">
        <color indexed="63"/>
      </left>
      <right/>
      <top style="thin">
        <color indexed="64"/>
      </top>
      <bottom/>
      <diagonal/>
    </border>
    <border>
      <left style="thin">
        <color indexed="64"/>
      </left>
      <right/>
      <top style="thin">
        <color theme="1" tint="0.24994659260841701"/>
      </top>
      <bottom style="thin">
        <color theme="1" tint="0.24994659260841701"/>
      </bottom>
      <diagonal/>
    </border>
    <border>
      <left style="thin">
        <color indexed="64"/>
      </left>
      <right/>
      <top style="thin">
        <color theme="4" tint="0.39997558519241921"/>
      </top>
      <bottom style="thin">
        <color theme="4" tint="0.39997558519241921"/>
      </bottom>
      <diagonal/>
    </border>
    <border>
      <left style="thin">
        <color indexed="64"/>
      </left>
      <right/>
      <top style="thin">
        <color indexed="64"/>
      </top>
      <bottom style="thin">
        <color theme="1" tint="0.24994659260841701"/>
      </bottom>
      <diagonal/>
    </border>
    <border>
      <left/>
      <right style="thin">
        <color indexed="63"/>
      </right>
      <top style="thin">
        <color indexed="64"/>
      </top>
      <bottom/>
      <diagonal/>
    </border>
    <border>
      <left style="thin">
        <color rgb="FF000000"/>
      </left>
      <right style="thin">
        <color rgb="FF000000"/>
      </right>
      <top style="thin">
        <color rgb="FF000000"/>
      </top>
      <bottom style="thin">
        <color rgb="FF000000"/>
      </bottom>
      <diagonal/>
    </border>
    <border>
      <left style="thin">
        <color indexed="63"/>
      </left>
      <right/>
      <top/>
      <bottom style="thin">
        <color indexed="64"/>
      </bottom>
      <diagonal/>
    </border>
    <border>
      <left/>
      <right style="thin">
        <color indexed="63"/>
      </right>
      <top/>
      <bottom style="thin">
        <color indexed="64"/>
      </bottom>
      <diagonal/>
    </border>
  </borders>
  <cellStyleXfs count="16">
    <xf numFmtId="0" fontId="0" fillId="0" borderId="0" applyFill="0" applyProtection="0"/>
    <xf numFmtId="0" fontId="3" fillId="0" borderId="0"/>
    <xf numFmtId="0" fontId="3" fillId="0" borderId="0"/>
    <xf numFmtId="0" fontId="13" fillId="0" borderId="0"/>
    <xf numFmtId="0" fontId="3" fillId="0" borderId="0"/>
    <xf numFmtId="0" fontId="3" fillId="0" borderId="0"/>
    <xf numFmtId="0" fontId="2" fillId="0" borderId="0" applyFill="0" applyProtection="0"/>
    <xf numFmtId="0" fontId="3" fillId="0" borderId="0"/>
    <xf numFmtId="0" fontId="4" fillId="0" borderId="0"/>
    <xf numFmtId="0" fontId="21" fillId="0" borderId="0"/>
    <xf numFmtId="0" fontId="22" fillId="0" borderId="0"/>
    <xf numFmtId="0" fontId="23" fillId="13" borderId="48" applyNumberFormat="0" applyAlignment="0" applyProtection="0"/>
    <xf numFmtId="0" fontId="24" fillId="13" borderId="47" applyNumberFormat="0" applyAlignment="0" applyProtection="0"/>
    <xf numFmtId="0" fontId="22" fillId="14" borderId="49" applyNumberFormat="0" applyFont="0" applyAlignment="0" applyProtection="0"/>
    <xf numFmtId="0" fontId="1" fillId="0" borderId="0"/>
    <xf numFmtId="0" fontId="3" fillId="0" borderId="0"/>
  </cellStyleXfs>
  <cellXfs count="393">
    <xf numFmtId="0" fontId="0" fillId="0" borderId="0" xfId="0" applyFill="1" applyProtection="1"/>
    <xf numFmtId="0" fontId="0" fillId="0" borderId="0" xfId="0" applyProtection="1"/>
    <xf numFmtId="0" fontId="5" fillId="4" borderId="10" xfId="0" applyFont="1" applyFill="1" applyBorder="1"/>
    <xf numFmtId="0" fontId="5" fillId="4" borderId="11" xfId="0" applyFont="1" applyFill="1" applyBorder="1"/>
    <xf numFmtId="0" fontId="0" fillId="0" borderId="0" xfId="0"/>
    <xf numFmtId="0" fontId="0" fillId="0" borderId="0" xfId="0" applyFill="1"/>
    <xf numFmtId="0" fontId="0" fillId="5" borderId="13" xfId="0" applyFill="1" applyBorder="1" applyAlignment="1">
      <alignment vertical="center"/>
    </xf>
    <xf numFmtId="0" fontId="5" fillId="4" borderId="10" xfId="0" applyFont="1" applyFill="1" applyBorder="1" applyProtection="1"/>
    <xf numFmtId="0" fontId="5" fillId="4" borderId="11" xfId="0" applyFont="1" applyFill="1" applyBorder="1" applyProtection="1"/>
    <xf numFmtId="0" fontId="5" fillId="4" borderId="13" xfId="0" applyFont="1" applyFill="1" applyBorder="1" applyProtection="1"/>
    <xf numFmtId="0" fontId="5" fillId="5" borderId="10" xfId="0" applyFont="1" applyFill="1" applyBorder="1" applyAlignment="1" applyProtection="1">
      <alignment vertical="center"/>
    </xf>
    <xf numFmtId="0" fontId="5" fillId="5" borderId="11" xfId="0" applyFont="1" applyFill="1" applyBorder="1" applyAlignment="1" applyProtection="1">
      <alignment vertical="center"/>
    </xf>
    <xf numFmtId="0" fontId="5" fillId="5" borderId="13" xfId="0" applyFont="1" applyFill="1" applyBorder="1" applyAlignment="1" applyProtection="1">
      <alignment vertical="center"/>
    </xf>
    <xf numFmtId="0" fontId="3" fillId="0" borderId="0" xfId="0" applyFont="1" applyFill="1" applyProtection="1"/>
    <xf numFmtId="0" fontId="5" fillId="6" borderId="2" xfId="0" applyFont="1" applyFill="1" applyBorder="1" applyAlignment="1" applyProtection="1">
      <alignment vertical="top"/>
    </xf>
    <xf numFmtId="0" fontId="5" fillId="6" borderId="3" xfId="0" applyFont="1" applyFill="1" applyBorder="1" applyAlignment="1" applyProtection="1">
      <alignment vertical="top"/>
    </xf>
    <xf numFmtId="0" fontId="5" fillId="6" borderId="14" xfId="0" applyFont="1" applyFill="1" applyBorder="1" applyAlignment="1" applyProtection="1">
      <alignment vertical="top"/>
    </xf>
    <xf numFmtId="0" fontId="5" fillId="6" borderId="9" xfId="0" applyFont="1" applyFill="1" applyBorder="1" applyAlignment="1" applyProtection="1">
      <alignment vertical="top"/>
    </xf>
    <xf numFmtId="0" fontId="5" fillId="6" borderId="7" xfId="0" applyFont="1" applyFill="1" applyBorder="1" applyAlignment="1" applyProtection="1">
      <alignment vertical="top"/>
    </xf>
    <xf numFmtId="0" fontId="5" fillId="6" borderId="15" xfId="0" applyFont="1" applyFill="1" applyBorder="1" applyAlignment="1" applyProtection="1">
      <alignment vertical="top"/>
    </xf>
    <xf numFmtId="0" fontId="5" fillId="6" borderId="10" xfId="0" applyFont="1" applyFill="1" applyBorder="1" applyAlignment="1" applyProtection="1">
      <alignment vertical="top"/>
    </xf>
    <xf numFmtId="0" fontId="5" fillId="6" borderId="11" xfId="0" applyFont="1" applyFill="1" applyBorder="1" applyAlignment="1" applyProtection="1">
      <alignment vertical="top"/>
    </xf>
    <xf numFmtId="0" fontId="5" fillId="6" borderId="13" xfId="0" applyFont="1" applyFill="1" applyBorder="1" applyAlignment="1" applyProtection="1">
      <alignment vertical="top"/>
    </xf>
    <xf numFmtId="0" fontId="5" fillId="6" borderId="5" xfId="0" applyFont="1" applyFill="1" applyBorder="1" applyAlignment="1" applyProtection="1">
      <alignment vertical="top"/>
    </xf>
    <xf numFmtId="0" fontId="5" fillId="6" borderId="0" xfId="0" applyFont="1" applyFill="1" applyAlignment="1" applyProtection="1">
      <alignment vertical="top"/>
    </xf>
    <xf numFmtId="0" fontId="5" fillId="6" borderId="16" xfId="0" applyFont="1" applyFill="1" applyBorder="1" applyAlignment="1" applyProtection="1">
      <alignment vertical="top"/>
    </xf>
    <xf numFmtId="49" fontId="5" fillId="4" borderId="11" xfId="0" applyNumberFormat="1" applyFont="1" applyFill="1" applyBorder="1"/>
    <xf numFmtId="0" fontId="5" fillId="5" borderId="1" xfId="0" applyFont="1" applyFill="1" applyBorder="1" applyAlignment="1">
      <alignment horizontal="left" vertical="center" wrapText="1"/>
    </xf>
    <xf numFmtId="49" fontId="5" fillId="5" borderId="1" xfId="0" applyNumberFormat="1" applyFont="1" applyFill="1" applyBorder="1" applyAlignment="1">
      <alignment horizontal="left" vertical="center" wrapText="1"/>
    </xf>
    <xf numFmtId="166" fontId="3" fillId="0" borderId="1" xfId="1" applyNumberFormat="1" applyBorder="1" applyAlignment="1">
      <alignment horizontal="left" vertical="top" wrapText="1"/>
    </xf>
    <xf numFmtId="14" fontId="3" fillId="0" borderId="10" xfId="1" applyNumberFormat="1" applyBorder="1" applyAlignment="1">
      <alignment horizontal="left" vertical="top" wrapText="1"/>
    </xf>
    <xf numFmtId="49" fontId="3" fillId="0" borderId="1" xfId="1" applyNumberFormat="1" applyBorder="1" applyAlignment="1">
      <alignment horizontal="left" vertical="top" wrapText="1"/>
    </xf>
    <xf numFmtId="49" fontId="0" fillId="0" borderId="0" xfId="0" applyNumberFormat="1"/>
    <xf numFmtId="0" fontId="5" fillId="5" borderId="1" xfId="0" applyFont="1" applyFill="1" applyBorder="1" applyAlignment="1" applyProtection="1">
      <alignment vertical="top" wrapText="1"/>
    </xf>
    <xf numFmtId="0" fontId="4" fillId="0" borderId="18" xfId="0" applyFont="1" applyFill="1" applyBorder="1" applyAlignment="1" applyProtection="1">
      <alignment horizontal="left" vertical="top" wrapText="1"/>
    </xf>
    <xf numFmtId="0" fontId="5" fillId="7" borderId="17" xfId="0" applyFont="1" applyFill="1" applyBorder="1" applyAlignment="1" applyProtection="1">
      <alignment vertical="top" wrapText="1"/>
    </xf>
    <xf numFmtId="0" fontId="3" fillId="0" borderId="1" xfId="0" applyFont="1" applyFill="1" applyBorder="1" applyAlignment="1" applyProtection="1">
      <alignment vertical="top" wrapText="1"/>
      <protection locked="0"/>
    </xf>
    <xf numFmtId="0" fontId="4" fillId="0" borderId="0" xfId="0" applyFont="1" applyProtection="1"/>
    <xf numFmtId="0" fontId="5" fillId="8" borderId="17" xfId="0" applyFont="1" applyFill="1" applyBorder="1" applyAlignment="1" applyProtection="1">
      <alignment horizontal="center" vertical="top" wrapText="1"/>
    </xf>
    <xf numFmtId="0" fontId="5" fillId="8" borderId="17" xfId="0" applyFont="1" applyFill="1" applyBorder="1" applyAlignment="1" applyProtection="1">
      <alignment vertical="top" wrapText="1"/>
    </xf>
    <xf numFmtId="0" fontId="5" fillId="5" borderId="2" xfId="0" applyFont="1" applyFill="1" applyBorder="1" applyAlignment="1" applyProtection="1">
      <alignment vertical="center"/>
    </xf>
    <xf numFmtId="0" fontId="5" fillId="5" borderId="3" xfId="0" applyFont="1" applyFill="1" applyBorder="1" applyAlignment="1" applyProtection="1">
      <alignment vertical="center"/>
    </xf>
    <xf numFmtId="0" fontId="5" fillId="5" borderId="14" xfId="0" applyFont="1" applyFill="1" applyBorder="1" applyAlignment="1" applyProtection="1">
      <alignment vertical="center"/>
    </xf>
    <xf numFmtId="0" fontId="0" fillId="9" borderId="0" xfId="0" applyFill="1"/>
    <xf numFmtId="0" fontId="5" fillId="9" borderId="2" xfId="0" applyFont="1" applyFill="1" applyBorder="1" applyAlignment="1">
      <alignment vertical="center"/>
    </xf>
    <xf numFmtId="0" fontId="5" fillId="9" borderId="3" xfId="0" applyFont="1" applyFill="1" applyBorder="1" applyAlignment="1">
      <alignment vertical="center"/>
    </xf>
    <xf numFmtId="0" fontId="5" fillId="9" borderId="14" xfId="0" applyFont="1" applyFill="1" applyBorder="1" applyAlignment="1">
      <alignment vertical="center"/>
    </xf>
    <xf numFmtId="0" fontId="3" fillId="9" borderId="0" xfId="0" applyFont="1" applyFill="1" applyAlignment="1">
      <alignment vertical="top"/>
    </xf>
    <xf numFmtId="0" fontId="3" fillId="9" borderId="16" xfId="0" applyFont="1" applyFill="1" applyBorder="1" applyAlignment="1">
      <alignment vertical="top"/>
    </xf>
    <xf numFmtId="0" fontId="0" fillId="9" borderId="19" xfId="0" applyFill="1" applyBorder="1"/>
    <xf numFmtId="0" fontId="0" fillId="9" borderId="20" xfId="0" applyFill="1" applyBorder="1"/>
    <xf numFmtId="0" fontId="0" fillId="9" borderId="21" xfId="0" applyFill="1" applyBorder="1"/>
    <xf numFmtId="0" fontId="0" fillId="9" borderId="6" xfId="0" applyFill="1" applyBorder="1"/>
    <xf numFmtId="0" fontId="0" fillId="9" borderId="22" xfId="0" applyFill="1" applyBorder="1"/>
    <xf numFmtId="0" fontId="6" fillId="9" borderId="22" xfId="0" applyFont="1" applyFill="1" applyBorder="1" applyAlignment="1">
      <alignment vertical="top"/>
    </xf>
    <xf numFmtId="0" fontId="6" fillId="9" borderId="0" xfId="0" applyFont="1" applyFill="1" applyAlignment="1">
      <alignment vertical="top"/>
    </xf>
    <xf numFmtId="0" fontId="6" fillId="9" borderId="0" xfId="0" applyFont="1" applyFill="1" applyAlignment="1">
      <alignment vertical="top" wrapText="1"/>
    </xf>
    <xf numFmtId="0" fontId="0" fillId="9" borderId="23" xfId="0" applyFill="1" applyBorder="1"/>
    <xf numFmtId="0" fontId="0" fillId="9" borderId="24" xfId="0" applyFill="1" applyBorder="1"/>
    <xf numFmtId="0" fontId="0" fillId="9" borderId="25" xfId="0" applyFill="1" applyBorder="1"/>
    <xf numFmtId="0" fontId="0" fillId="9" borderId="0" xfId="0" applyFill="1" applyProtection="1"/>
    <xf numFmtId="0" fontId="7" fillId="9" borderId="0" xfId="0" applyFont="1" applyFill="1"/>
    <xf numFmtId="0" fontId="5" fillId="9" borderId="22" xfId="0" applyFont="1" applyFill="1" applyBorder="1"/>
    <xf numFmtId="0" fontId="8" fillId="5" borderId="26" xfId="0" applyFont="1" applyFill="1" applyBorder="1" applyAlignment="1">
      <alignment horizontal="center" vertical="center" wrapText="1"/>
    </xf>
    <xf numFmtId="0" fontId="8" fillId="5" borderId="27" xfId="0" applyFont="1" applyFill="1" applyBorder="1" applyAlignment="1">
      <alignment horizontal="center" vertical="center" wrapText="1"/>
    </xf>
    <xf numFmtId="0" fontId="8" fillId="5" borderId="28" xfId="0" applyFont="1" applyFill="1" applyBorder="1" applyAlignment="1">
      <alignment horizontal="center" vertical="center" wrapText="1"/>
    </xf>
    <xf numFmtId="0" fontId="3" fillId="5" borderId="29" xfId="0" applyFont="1" applyFill="1" applyBorder="1" applyAlignment="1">
      <alignment vertical="center"/>
    </xf>
    <xf numFmtId="0" fontId="8" fillId="5" borderId="1" xfId="0" applyFont="1" applyFill="1" applyBorder="1" applyAlignment="1">
      <alignment horizontal="center" vertical="center"/>
    </xf>
    <xf numFmtId="0" fontId="8" fillId="5" borderId="30" xfId="0" applyFont="1" applyFill="1" applyBorder="1" applyAlignment="1">
      <alignment horizontal="center" vertical="center"/>
    </xf>
    <xf numFmtId="0" fontId="6" fillId="0" borderId="18" xfId="0" applyFont="1" applyBorder="1" applyAlignment="1">
      <alignment horizontal="center" vertical="center"/>
    </xf>
    <xf numFmtId="0" fontId="5" fillId="9" borderId="31" xfId="0" applyFont="1" applyFill="1" applyBorder="1" applyAlignment="1">
      <alignment vertical="center"/>
    </xf>
    <xf numFmtId="0" fontId="5" fillId="9" borderId="32" xfId="0" applyFont="1" applyFill="1" applyBorder="1" applyAlignment="1">
      <alignment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5" fillId="9" borderId="0" xfId="0" applyFont="1" applyFill="1"/>
    <xf numFmtId="0" fontId="8" fillId="5" borderId="35" xfId="0" applyFont="1" applyFill="1" applyBorder="1" applyAlignment="1">
      <alignment horizontal="center" vertical="center"/>
    </xf>
    <xf numFmtId="0" fontId="8" fillId="9" borderId="0" xfId="0" applyFont="1" applyFill="1" applyAlignment="1">
      <alignment horizontal="center" vertical="center"/>
    </xf>
    <xf numFmtId="0" fontId="3" fillId="0" borderId="18" xfId="0" applyFont="1" applyBorder="1" applyAlignment="1">
      <alignment horizontal="center" vertical="center"/>
    </xf>
    <xf numFmtId="0" fontId="6" fillId="0" borderId="18" xfId="0" applyFont="1" applyFill="1" applyBorder="1" applyAlignment="1">
      <alignment horizontal="center" vertical="center" wrapText="1"/>
    </xf>
    <xf numFmtId="0" fontId="6" fillId="9" borderId="24" xfId="0" applyFont="1" applyFill="1" applyBorder="1" applyAlignment="1">
      <alignment vertical="top" wrapText="1"/>
    </xf>
    <xf numFmtId="0" fontId="5" fillId="5" borderId="18" xfId="0" applyFont="1" applyFill="1" applyBorder="1" applyAlignment="1" applyProtection="1">
      <alignment vertical="top" wrapText="1"/>
      <protection locked="0"/>
    </xf>
    <xf numFmtId="0" fontId="3" fillId="0" borderId="18" xfId="1" applyBorder="1" applyAlignment="1">
      <alignment horizontal="center" vertical="top"/>
    </xf>
    <xf numFmtId="0" fontId="4" fillId="8" borderId="0" xfId="0" applyFont="1" applyFill="1" applyAlignment="1" applyProtection="1">
      <alignment vertical="top" wrapText="1"/>
    </xf>
    <xf numFmtId="0" fontId="4" fillId="3" borderId="0" xfId="0" applyFont="1" applyFill="1" applyProtection="1">
      <protection locked="0"/>
    </xf>
    <xf numFmtId="0" fontId="3" fillId="9" borderId="7" xfId="0" applyFont="1" applyFill="1" applyBorder="1" applyAlignment="1" applyProtection="1">
      <alignment horizontal="center" vertical="top"/>
    </xf>
    <xf numFmtId="49" fontId="0" fillId="9" borderId="0" xfId="0" applyNumberFormat="1" applyFill="1"/>
    <xf numFmtId="0" fontId="15" fillId="6" borderId="19" xfId="0" applyFont="1" applyFill="1" applyBorder="1" applyAlignment="1" applyProtection="1">
      <alignment vertical="top"/>
    </xf>
    <xf numFmtId="0" fontId="5" fillId="6" borderId="20" xfId="0" applyFont="1" applyFill="1" applyBorder="1" applyAlignment="1" applyProtection="1">
      <alignment vertical="top"/>
    </xf>
    <xf numFmtId="0" fontId="5" fillId="6" borderId="21" xfId="0" applyFont="1" applyFill="1" applyBorder="1" applyAlignment="1" applyProtection="1">
      <alignment vertical="top"/>
    </xf>
    <xf numFmtId="0" fontId="5" fillId="6" borderId="22" xfId="0" applyFont="1" applyFill="1" applyBorder="1" applyAlignment="1" applyProtection="1">
      <alignment vertical="top"/>
    </xf>
    <xf numFmtId="0" fontId="5" fillId="6" borderId="6" xfId="0" applyFont="1" applyFill="1" applyBorder="1" applyAlignment="1" applyProtection="1">
      <alignment vertical="top"/>
    </xf>
    <xf numFmtId="0" fontId="5" fillId="6" borderId="36" xfId="0" applyFont="1" applyFill="1" applyBorder="1" applyAlignment="1" applyProtection="1">
      <alignment vertical="top"/>
    </xf>
    <xf numFmtId="0" fontId="5" fillId="6" borderId="37" xfId="0" applyFont="1" applyFill="1" applyBorder="1" applyAlignment="1" applyProtection="1">
      <alignment vertical="top"/>
    </xf>
    <xf numFmtId="0" fontId="5" fillId="6" borderId="38" xfId="0" applyFont="1" applyFill="1" applyBorder="1" applyAlignment="1" applyProtection="1">
      <alignment vertical="top"/>
    </xf>
    <xf numFmtId="0" fontId="15" fillId="6" borderId="36" xfId="0" applyFont="1" applyFill="1" applyBorder="1" applyAlignment="1" applyProtection="1">
      <alignment vertical="top"/>
    </xf>
    <xf numFmtId="0" fontId="5" fillId="6" borderId="40" xfId="0" applyFont="1" applyFill="1" applyBorder="1" applyAlignment="1" applyProtection="1">
      <alignment vertical="top"/>
    </xf>
    <xf numFmtId="0" fontId="9" fillId="0" borderId="18" xfId="0" applyFont="1" applyBorder="1" applyAlignment="1">
      <alignment horizontal="center" vertical="center"/>
    </xf>
    <xf numFmtId="0" fontId="9" fillId="0" borderId="18" xfId="0" applyFont="1" applyBorder="1" applyAlignment="1">
      <alignment horizontal="center" vertical="center" wrapText="1"/>
    </xf>
    <xf numFmtId="9" fontId="9" fillId="0" borderId="18" xfId="0" applyNumberFormat="1" applyFont="1" applyFill="1" applyBorder="1" applyAlignment="1">
      <alignment horizontal="center" vertical="center"/>
    </xf>
    <xf numFmtId="0" fontId="5" fillId="3" borderId="23" xfId="0" applyFont="1" applyFill="1" applyBorder="1" applyAlignment="1">
      <alignment vertical="center"/>
    </xf>
    <xf numFmtId="0" fontId="5" fillId="5" borderId="19" xfId="0" applyFont="1" applyFill="1" applyBorder="1" applyAlignment="1">
      <alignment vertical="center"/>
    </xf>
    <xf numFmtId="0" fontId="5" fillId="5" borderId="20" xfId="0" applyFont="1" applyFill="1" applyBorder="1" applyAlignment="1">
      <alignment vertical="center"/>
    </xf>
    <xf numFmtId="0" fontId="5" fillId="5" borderId="21" xfId="0" applyFont="1" applyFill="1" applyBorder="1" applyAlignment="1">
      <alignment vertical="center"/>
    </xf>
    <xf numFmtId="0" fontId="6" fillId="5" borderId="23" xfId="0" applyFont="1" applyFill="1" applyBorder="1" applyAlignment="1">
      <alignment vertical="center"/>
    </xf>
    <xf numFmtId="0" fontId="5" fillId="5" borderId="24" xfId="0" applyFont="1" applyFill="1" applyBorder="1" applyAlignment="1">
      <alignment vertical="center"/>
    </xf>
    <xf numFmtId="0" fontId="5" fillId="5" borderId="25" xfId="0" applyFont="1" applyFill="1" applyBorder="1" applyAlignment="1">
      <alignment vertical="center"/>
    </xf>
    <xf numFmtId="0" fontId="0" fillId="8" borderId="24" xfId="0" applyFill="1" applyBorder="1" applyAlignment="1">
      <alignment vertical="center"/>
    </xf>
    <xf numFmtId="0" fontId="5" fillId="3" borderId="24" xfId="0" applyFont="1" applyFill="1" applyBorder="1" applyAlignment="1">
      <alignment vertical="center"/>
    </xf>
    <xf numFmtId="0" fontId="0" fillId="8" borderId="25" xfId="0" applyFill="1" applyBorder="1" applyAlignment="1">
      <alignment vertical="center"/>
    </xf>
    <xf numFmtId="0" fontId="5" fillId="3" borderId="36" xfId="0" applyFont="1" applyFill="1" applyBorder="1" applyAlignment="1">
      <alignment vertical="center"/>
    </xf>
    <xf numFmtId="0" fontId="5" fillId="3" borderId="37" xfId="0" applyFont="1" applyFill="1" applyBorder="1" applyAlignment="1">
      <alignment vertical="center"/>
    </xf>
    <xf numFmtId="0" fontId="5" fillId="3" borderId="40" xfId="0" applyFont="1" applyFill="1" applyBorder="1" applyAlignment="1">
      <alignment vertical="center"/>
    </xf>
    <xf numFmtId="0" fontId="3" fillId="9" borderId="36" xfId="0" applyFont="1" applyFill="1" applyBorder="1" applyAlignment="1">
      <alignment vertical="center"/>
    </xf>
    <xf numFmtId="0" fontId="3" fillId="9" borderId="37" xfId="0" applyFont="1" applyFill="1" applyBorder="1" applyAlignment="1">
      <alignment vertical="center"/>
    </xf>
    <xf numFmtId="2" fontId="5" fillId="0" borderId="40" xfId="0" applyNumberFormat="1" applyFont="1" applyBorder="1" applyAlignment="1">
      <alignment horizontal="center" vertical="center"/>
    </xf>
    <xf numFmtId="0" fontId="0" fillId="9" borderId="0" xfId="0" applyFill="1" applyAlignment="1">
      <alignment vertical="center"/>
    </xf>
    <xf numFmtId="0" fontId="5" fillId="3" borderId="41" xfId="0" applyFont="1" applyFill="1" applyBorder="1" applyAlignment="1">
      <alignment vertical="center"/>
    </xf>
    <xf numFmtId="0" fontId="5" fillId="3" borderId="42" xfId="0" applyFont="1" applyFill="1" applyBorder="1" applyAlignment="1">
      <alignment vertical="center"/>
    </xf>
    <xf numFmtId="0" fontId="5" fillId="3" borderId="43" xfId="0" applyFont="1" applyFill="1" applyBorder="1" applyAlignment="1">
      <alignment vertical="center"/>
    </xf>
    <xf numFmtId="0" fontId="5" fillId="9" borderId="0" xfId="0" applyFont="1" applyFill="1" applyAlignment="1">
      <alignment vertical="center"/>
    </xf>
    <xf numFmtId="0" fontId="6" fillId="9" borderId="0" xfId="0" applyFont="1" applyFill="1" applyAlignment="1">
      <alignment vertical="center"/>
    </xf>
    <xf numFmtId="0" fontId="6" fillId="9" borderId="0" xfId="0" applyFont="1" applyFill="1" applyAlignment="1">
      <alignment vertical="center" wrapText="1"/>
    </xf>
    <xf numFmtId="0" fontId="5" fillId="4" borderId="12" xfId="0" applyFont="1" applyFill="1" applyBorder="1"/>
    <xf numFmtId="0" fontId="5" fillId="4" borderId="11" xfId="0" applyFont="1" applyFill="1" applyBorder="1" applyAlignment="1">
      <alignment vertical="center"/>
    </xf>
    <xf numFmtId="0" fontId="3" fillId="9" borderId="5" xfId="0" applyFont="1" applyFill="1" applyBorder="1" applyAlignment="1">
      <alignment vertical="center"/>
    </xf>
    <xf numFmtId="0" fontId="5" fillId="6" borderId="23" xfId="0" applyFont="1" applyFill="1" applyBorder="1" applyAlignment="1" applyProtection="1">
      <alignment vertical="top"/>
    </xf>
    <xf numFmtId="0" fontId="5" fillId="6" borderId="24" xfId="0" applyFont="1" applyFill="1" applyBorder="1" applyAlignment="1" applyProtection="1">
      <alignment vertical="top"/>
    </xf>
    <xf numFmtId="0" fontId="5" fillId="6" borderId="25" xfId="0" applyFont="1" applyFill="1" applyBorder="1" applyAlignment="1" applyProtection="1">
      <alignment vertical="top"/>
    </xf>
    <xf numFmtId="0" fontId="3" fillId="9" borderId="0" xfId="0" applyFont="1" applyFill="1" applyProtection="1"/>
    <xf numFmtId="0" fontId="5" fillId="4" borderId="10" xfId="0" applyFont="1" applyFill="1" applyBorder="1" applyProtection="1">
      <protection locked="0"/>
    </xf>
    <xf numFmtId="0" fontId="5" fillId="4" borderId="11" xfId="0" applyFont="1" applyFill="1" applyBorder="1" applyProtection="1">
      <protection locked="0"/>
    </xf>
    <xf numFmtId="0" fontId="3" fillId="9" borderId="0" xfId="0" applyFont="1" applyFill="1" applyProtection="1">
      <protection locked="0"/>
    </xf>
    <xf numFmtId="0" fontId="3" fillId="0" borderId="0" xfId="0" applyFont="1" applyProtection="1">
      <protection locked="0"/>
    </xf>
    <xf numFmtId="0" fontId="0" fillId="9" borderId="0" xfId="0" applyFill="1" applyProtection="1">
      <protection locked="0"/>
    </xf>
    <xf numFmtId="0" fontId="5" fillId="4" borderId="12" xfId="0" applyFont="1" applyFill="1" applyBorder="1" applyProtection="1">
      <protection locked="0"/>
    </xf>
    <xf numFmtId="0" fontId="5" fillId="4" borderId="44" xfId="0" applyFont="1" applyFill="1" applyBorder="1" applyProtection="1">
      <protection locked="0"/>
    </xf>
    <xf numFmtId="0" fontId="4" fillId="9" borderId="0" xfId="0" applyFont="1" applyFill="1" applyProtection="1"/>
    <xf numFmtId="0" fontId="5" fillId="5" borderId="1" xfId="0" applyFont="1" applyFill="1" applyBorder="1" applyAlignment="1" applyProtection="1">
      <alignment vertical="top" wrapText="1"/>
      <protection locked="0"/>
    </xf>
    <xf numFmtId="0" fontId="16" fillId="9" borderId="0" xfId="0" applyFont="1" applyFill="1"/>
    <xf numFmtId="0" fontId="17" fillId="9" borderId="0" xfId="0" applyFont="1" applyFill="1"/>
    <xf numFmtId="0" fontId="5" fillId="5" borderId="2" xfId="0" applyFont="1" applyFill="1" applyBorder="1" applyAlignment="1" applyProtection="1">
      <alignment vertical="top" wrapText="1"/>
    </xf>
    <xf numFmtId="0" fontId="5" fillId="5" borderId="18" xfId="0" applyFont="1" applyFill="1" applyBorder="1" applyAlignment="1" applyProtection="1">
      <alignment horizontal="left" vertical="top" wrapText="1"/>
      <protection locked="0"/>
    </xf>
    <xf numFmtId="0" fontId="3" fillId="0" borderId="18" xfId="0" applyFont="1" applyBorder="1" applyAlignment="1">
      <alignment horizontal="center" vertical="center" wrapText="1"/>
    </xf>
    <xf numFmtId="0" fontId="3" fillId="0" borderId="18" xfId="0" applyFont="1" applyFill="1" applyBorder="1" applyAlignment="1" applyProtection="1">
      <alignment vertical="top" wrapText="1"/>
    </xf>
    <xf numFmtId="0" fontId="3" fillId="0" borderId="18" xfId="0" applyFont="1" applyBorder="1" applyAlignment="1" applyProtection="1">
      <alignment horizontal="left" vertical="top" wrapText="1"/>
      <protection locked="0"/>
    </xf>
    <xf numFmtId="0" fontId="3" fillId="0" borderId="18" xfId="0" applyFont="1" applyFill="1" applyBorder="1" applyAlignment="1" applyProtection="1">
      <alignment horizontal="left" vertical="top" wrapText="1"/>
    </xf>
    <xf numFmtId="0" fontId="3" fillId="0" borderId="0" xfId="0" applyFont="1" applyFill="1" applyAlignment="1" applyProtection="1">
      <alignment vertical="top"/>
    </xf>
    <xf numFmtId="0" fontId="3" fillId="0" borderId="18" xfId="0" quotePrefix="1" applyFont="1" applyFill="1" applyBorder="1" applyAlignment="1" applyProtection="1">
      <alignment vertical="top" wrapText="1"/>
    </xf>
    <xf numFmtId="0" fontId="4" fillId="9" borderId="18" xfId="0" applyFont="1" applyFill="1" applyBorder="1"/>
    <xf numFmtId="49" fontId="4" fillId="9" borderId="18" xfId="0" applyNumberFormat="1" applyFont="1" applyFill="1" applyBorder="1"/>
    <xf numFmtId="0" fontId="3" fillId="0" borderId="0" xfId="0" applyFont="1" applyFill="1"/>
    <xf numFmtId="0" fontId="3" fillId="0" borderId="0" xfId="0" applyFont="1" applyFill="1" applyProtection="1">
      <protection locked="0"/>
    </xf>
    <xf numFmtId="0" fontId="4" fillId="0" borderId="0" xfId="0" applyFont="1" applyFill="1" applyProtection="1">
      <protection locked="0"/>
    </xf>
    <xf numFmtId="0" fontId="0" fillId="0" borderId="0" xfId="0" applyFill="1" applyProtection="1">
      <protection locked="0"/>
    </xf>
    <xf numFmtId="0" fontId="5" fillId="4" borderId="11" xfId="0" applyFont="1" applyFill="1" applyBorder="1" applyAlignment="1" applyProtection="1">
      <alignment wrapText="1"/>
      <protection locked="0"/>
    </xf>
    <xf numFmtId="0" fontId="18" fillId="0" borderId="18" xfId="0" applyFont="1" applyFill="1" applyBorder="1" applyAlignment="1" applyProtection="1">
      <alignment horizontal="left" vertical="top" wrapText="1"/>
    </xf>
    <xf numFmtId="10" fontId="18" fillId="0" borderId="18" xfId="0" applyNumberFormat="1" applyFont="1" applyFill="1" applyBorder="1" applyAlignment="1" applyProtection="1">
      <alignment horizontal="left" vertical="top" wrapText="1"/>
    </xf>
    <xf numFmtId="10" fontId="18" fillId="0" borderId="18" xfId="6" applyNumberFormat="1" applyFont="1" applyFill="1" applyBorder="1" applyAlignment="1" applyProtection="1">
      <alignment horizontal="left" vertical="top" wrapText="1"/>
    </xf>
    <xf numFmtId="10" fontId="18" fillId="0" borderId="18" xfId="8" applyNumberFormat="1" applyFont="1" applyBorder="1" applyAlignment="1">
      <alignment horizontal="left" vertical="top" wrapText="1"/>
    </xf>
    <xf numFmtId="0" fontId="20" fillId="5" borderId="17" xfId="0" applyFont="1" applyFill="1" applyBorder="1" applyAlignment="1" applyProtection="1">
      <alignment vertical="top" wrapText="1"/>
    </xf>
    <xf numFmtId="0" fontId="20" fillId="5" borderId="1" xfId="0" applyFont="1" applyFill="1" applyBorder="1" applyAlignment="1" applyProtection="1">
      <alignment vertical="top" wrapText="1"/>
    </xf>
    <xf numFmtId="0" fontId="3" fillId="9" borderId="18" xfId="0" applyFont="1" applyFill="1" applyBorder="1" applyAlignment="1" applyProtection="1">
      <alignment horizontal="left" vertical="top" wrapText="1"/>
      <protection locked="0"/>
    </xf>
    <xf numFmtId="0" fontId="7" fillId="10" borderId="18" xfId="0" applyFont="1" applyFill="1" applyBorder="1" applyAlignment="1" applyProtection="1">
      <alignment horizontal="left" vertical="top" wrapText="1"/>
    </xf>
    <xf numFmtId="0" fontId="0" fillId="8" borderId="0" xfId="0" applyFill="1" applyAlignment="1" applyProtection="1">
      <alignment horizontal="left" vertical="top"/>
    </xf>
    <xf numFmtId="0" fontId="5" fillId="7" borderId="18" xfId="0" applyFont="1" applyFill="1" applyBorder="1" applyAlignment="1" applyProtection="1">
      <alignment horizontal="left" vertical="top" wrapText="1"/>
    </xf>
    <xf numFmtId="0" fontId="5" fillId="7" borderId="18" xfId="7" applyFont="1" applyFill="1" applyBorder="1" applyAlignment="1">
      <alignment horizontal="left" vertical="top" wrapText="1"/>
    </xf>
    <xf numFmtId="0" fontId="3" fillId="0" borderId="18" xfId="6" applyFont="1" applyFill="1" applyBorder="1" applyAlignment="1" applyProtection="1">
      <alignment horizontal="left" vertical="top" wrapText="1"/>
    </xf>
    <xf numFmtId="10" fontId="3" fillId="0" borderId="18" xfId="6" applyNumberFormat="1" applyFont="1" applyFill="1" applyBorder="1" applyAlignment="1" applyProtection="1">
      <alignment horizontal="left" vertical="top" wrapText="1"/>
    </xf>
    <xf numFmtId="0" fontId="18" fillId="0" borderId="18" xfId="0" applyFont="1" applyBorder="1" applyAlignment="1">
      <alignment horizontal="left" vertical="top" wrapText="1"/>
    </xf>
    <xf numFmtId="0" fontId="4" fillId="8" borderId="0" xfId="0" applyFont="1" applyFill="1" applyProtection="1"/>
    <xf numFmtId="0" fontId="4" fillId="0" borderId="0" xfId="0" applyFont="1" applyFill="1" applyProtection="1"/>
    <xf numFmtId="0" fontId="4" fillId="8" borderId="0" xfId="0" applyFont="1" applyFill="1" applyAlignment="1" applyProtection="1">
      <alignment vertical="top"/>
    </xf>
    <xf numFmtId="10" fontId="4" fillId="0" borderId="0" xfId="0" applyNumberFormat="1" applyFont="1" applyFill="1" applyAlignment="1" applyProtection="1">
      <alignment wrapText="1"/>
    </xf>
    <xf numFmtId="10" fontId="4" fillId="9" borderId="0" xfId="0" applyNumberFormat="1" applyFont="1" applyFill="1" applyAlignment="1" applyProtection="1">
      <alignment wrapText="1"/>
    </xf>
    <xf numFmtId="0" fontId="4" fillId="0" borderId="0" xfId="0" applyFont="1" applyFill="1" applyAlignment="1" applyProtection="1">
      <alignment wrapText="1"/>
    </xf>
    <xf numFmtId="0" fontId="4" fillId="9" borderId="0" xfId="0" applyFont="1" applyFill="1" applyAlignment="1" applyProtection="1">
      <alignment wrapText="1"/>
    </xf>
    <xf numFmtId="0" fontId="3" fillId="0" borderId="18" xfId="0" applyFont="1" applyBorder="1" applyAlignment="1">
      <alignment horizontal="left" vertical="top" wrapText="1"/>
    </xf>
    <xf numFmtId="0" fontId="3" fillId="0" borderId="18" xfId="0" applyFont="1" applyBorder="1" applyAlignment="1">
      <alignment horizontal="left" vertical="top"/>
    </xf>
    <xf numFmtId="0" fontId="5" fillId="4" borderId="6" xfId="0" applyFont="1" applyFill="1" applyBorder="1" applyProtection="1">
      <protection locked="0"/>
    </xf>
    <xf numFmtId="0" fontId="4" fillId="0" borderId="18" xfId="0" quotePrefix="1" applyFont="1" applyFill="1" applyBorder="1" applyAlignment="1" applyProtection="1">
      <alignment horizontal="left" vertical="top" wrapText="1"/>
    </xf>
    <xf numFmtId="0" fontId="3" fillId="0" borderId="46" xfId="14" applyFont="1" applyBorder="1" applyAlignment="1">
      <alignment vertical="top" wrapText="1"/>
    </xf>
    <xf numFmtId="0" fontId="3" fillId="0" borderId="46" xfId="14" applyFont="1" applyBorder="1" applyAlignment="1">
      <alignment horizontal="left" vertical="top" wrapText="1"/>
    </xf>
    <xf numFmtId="0" fontId="3" fillId="0" borderId="18" xfId="14" applyFont="1" applyBorder="1" applyAlignment="1">
      <alignment vertical="top" wrapText="1"/>
    </xf>
    <xf numFmtId="0" fontId="18" fillId="0" borderId="18" xfId="0" applyFont="1" applyFill="1" applyBorder="1" applyAlignment="1" applyProtection="1">
      <alignment horizontal="left" vertical="top" wrapText="1"/>
      <protection locked="0"/>
    </xf>
    <xf numFmtId="0" fontId="5" fillId="4" borderId="10" xfId="15" applyFont="1" applyFill="1" applyBorder="1"/>
    <xf numFmtId="0" fontId="5" fillId="4" borderId="11" xfId="15" applyFont="1" applyFill="1" applyBorder="1"/>
    <xf numFmtId="0" fontId="3" fillId="0" borderId="0" xfId="15"/>
    <xf numFmtId="0" fontId="5" fillId="5" borderId="1" xfId="15" applyFont="1" applyFill="1" applyBorder="1" applyAlignment="1">
      <alignment horizontal="left" vertical="center" wrapText="1"/>
    </xf>
    <xf numFmtId="166" fontId="3" fillId="0" borderId="1" xfId="15" applyNumberFormat="1" applyBorder="1" applyAlignment="1">
      <alignment horizontal="left" vertical="top"/>
    </xf>
    <xf numFmtId="14" fontId="3" fillId="0" borderId="10" xfId="15" applyNumberFormat="1" applyBorder="1" applyAlignment="1">
      <alignment horizontal="left" vertical="top"/>
    </xf>
    <xf numFmtId="14" fontId="3" fillId="0" borderId="1" xfId="15" applyNumberFormat="1" applyBorder="1" applyAlignment="1">
      <alignment horizontal="left" vertical="top"/>
    </xf>
    <xf numFmtId="166" fontId="3" fillId="0" borderId="10" xfId="15" applyNumberFormat="1" applyBorder="1" applyAlignment="1">
      <alignment horizontal="left" vertical="top"/>
    </xf>
    <xf numFmtId="0" fontId="5" fillId="5" borderId="2" xfId="0" applyFont="1" applyFill="1" applyBorder="1" applyAlignment="1">
      <alignment vertical="top" wrapText="1"/>
    </xf>
    <xf numFmtId="0" fontId="5" fillId="5" borderId="19" xfId="0" applyFont="1" applyFill="1" applyBorder="1" applyAlignment="1">
      <alignment vertical="top" wrapText="1"/>
    </xf>
    <xf numFmtId="0" fontId="5" fillId="5" borderId="51" xfId="0" applyFont="1" applyFill="1" applyBorder="1" applyAlignment="1">
      <alignment vertical="top" wrapText="1"/>
    </xf>
    <xf numFmtId="0" fontId="5" fillId="5" borderId="19" xfId="0" applyFont="1" applyFill="1" applyBorder="1" applyAlignment="1">
      <alignment horizontal="left" vertical="top" wrapText="1"/>
    </xf>
    <xf numFmtId="0" fontId="5" fillId="5" borderId="50" xfId="0" applyFont="1" applyFill="1" applyBorder="1" applyAlignment="1">
      <alignment horizontal="left" vertical="top" wrapText="1"/>
    </xf>
    <xf numFmtId="0" fontId="3" fillId="15" borderId="19" xfId="0" applyFont="1" applyFill="1" applyBorder="1" applyAlignment="1">
      <alignment vertical="top" wrapText="1"/>
    </xf>
    <xf numFmtId="0" fontId="3" fillId="15" borderId="19" xfId="0" applyFont="1" applyFill="1" applyBorder="1"/>
    <xf numFmtId="0" fontId="3" fillId="15" borderId="19" xfId="0" applyFont="1" applyFill="1" applyBorder="1" applyAlignment="1">
      <alignment horizontal="left" vertical="top" wrapText="1"/>
    </xf>
    <xf numFmtId="0" fontId="3" fillId="15" borderId="50" xfId="0" applyFont="1" applyFill="1" applyBorder="1" applyAlignment="1">
      <alignment horizontal="left" vertical="top" wrapText="1"/>
    </xf>
    <xf numFmtId="0" fontId="3" fillId="0" borderId="19" xfId="0" applyFont="1" applyBorder="1" applyAlignment="1">
      <alignment vertical="top" wrapText="1"/>
    </xf>
    <xf numFmtId="0" fontId="3" fillId="0" borderId="19" xfId="1" applyBorder="1" applyAlignment="1">
      <alignment horizontal="left" vertical="top" wrapText="1"/>
    </xf>
    <xf numFmtId="0" fontId="3" fillId="0" borderId="19" xfId="0" applyFont="1" applyBorder="1"/>
    <xf numFmtId="0" fontId="3" fillId="0" borderId="19" xfId="0" applyFont="1" applyBorder="1" applyAlignment="1">
      <alignment horizontal="left" vertical="top" wrapText="1"/>
    </xf>
    <xf numFmtId="0" fontId="3" fillId="0" borderId="50" xfId="0" applyFont="1" applyBorder="1" applyAlignment="1">
      <alignment horizontal="left" vertical="top" wrapText="1"/>
    </xf>
    <xf numFmtId="0" fontId="11" fillId="15" borderId="19" xfId="0" applyFont="1" applyFill="1" applyBorder="1"/>
    <xf numFmtId="0" fontId="11" fillId="0" borderId="19" xfId="0" applyFont="1" applyBorder="1"/>
    <xf numFmtId="0" fontId="3" fillId="0" borderId="19" xfId="1" applyBorder="1" applyAlignment="1">
      <alignment vertical="top" wrapText="1"/>
    </xf>
    <xf numFmtId="0" fontId="18" fillId="15" borderId="19" xfId="0" applyFont="1" applyFill="1" applyBorder="1" applyAlignment="1">
      <alignment horizontal="left" vertical="top" wrapText="1"/>
    </xf>
    <xf numFmtId="0" fontId="3" fillId="15" borderId="19" xfId="3" applyFont="1" applyFill="1" applyBorder="1" applyAlignment="1">
      <alignment vertical="top" wrapText="1"/>
    </xf>
    <xf numFmtId="0" fontId="3" fillId="9" borderId="50" xfId="0" applyFont="1" applyFill="1" applyBorder="1" applyAlignment="1">
      <alignment horizontal="left" vertical="top" wrapText="1"/>
    </xf>
    <xf numFmtId="0" fontId="3" fillId="15" borderId="19" xfId="5" applyFill="1" applyBorder="1" applyAlignment="1">
      <alignment vertical="top" wrapText="1"/>
    </xf>
    <xf numFmtId="0" fontId="3" fillId="0" borderId="19" xfId="5" applyBorder="1" applyAlignment="1">
      <alignment horizontal="left" vertical="top" wrapText="1"/>
    </xf>
    <xf numFmtId="0" fontId="3" fillId="0" borderId="19" xfId="5" applyBorder="1" applyAlignment="1">
      <alignment vertical="top" wrapText="1"/>
    </xf>
    <xf numFmtId="0" fontId="3" fillId="15" borderId="36" xfId="0" applyFont="1" applyFill="1" applyBorder="1" applyAlignment="1">
      <alignment vertical="top" wrapText="1"/>
    </xf>
    <xf numFmtId="0" fontId="18" fillId="15" borderId="36" xfId="5" applyFont="1" applyFill="1" applyBorder="1" applyAlignment="1">
      <alignment horizontal="left" vertical="top" wrapText="1"/>
    </xf>
    <xf numFmtId="0" fontId="18" fillId="15" borderId="36" xfId="0" applyFont="1" applyFill="1" applyBorder="1" applyAlignment="1">
      <alignment horizontal="left" vertical="top" wrapText="1"/>
    </xf>
    <xf numFmtId="0" fontId="18" fillId="15" borderId="36" xfId="1" applyFont="1" applyFill="1" applyBorder="1" applyAlignment="1">
      <alignment horizontal="left" vertical="top" wrapText="1"/>
    </xf>
    <xf numFmtId="0" fontId="11" fillId="15" borderId="36" xfId="0" applyFont="1" applyFill="1" applyBorder="1"/>
    <xf numFmtId="0" fontId="3" fillId="15" borderId="36" xfId="5" applyFill="1" applyBorder="1" applyAlignment="1">
      <alignment vertical="top" wrapText="1"/>
    </xf>
    <xf numFmtId="0" fontId="3" fillId="15" borderId="36" xfId="0" applyFont="1" applyFill="1" applyBorder="1" applyAlignment="1">
      <alignment horizontal="left" vertical="top" wrapText="1"/>
    </xf>
    <xf numFmtId="0" fontId="3" fillId="15" borderId="18" xfId="0" applyFont="1" applyFill="1" applyBorder="1" applyAlignment="1">
      <alignment horizontal="left" vertical="top" wrapText="1"/>
    </xf>
    <xf numFmtId="0" fontId="5" fillId="7" borderId="40" xfId="0" applyFont="1" applyFill="1" applyBorder="1" applyAlignment="1" applyProtection="1">
      <alignment horizontal="left" vertical="top" wrapText="1"/>
    </xf>
    <xf numFmtId="0" fontId="18" fillId="0" borderId="40" xfId="0" applyFont="1" applyFill="1" applyBorder="1" applyAlignment="1" applyProtection="1">
      <alignment horizontal="left" vertical="top" wrapText="1"/>
    </xf>
    <xf numFmtId="0" fontId="20" fillId="5" borderId="2" xfId="0" applyFont="1" applyFill="1" applyBorder="1" applyAlignment="1">
      <alignment vertical="top" wrapText="1"/>
    </xf>
    <xf numFmtId="10" fontId="5" fillId="5" borderId="2" xfId="0" applyNumberFormat="1" applyFont="1" applyFill="1" applyBorder="1" applyAlignment="1">
      <alignment vertical="top" wrapText="1"/>
    </xf>
    <xf numFmtId="0" fontId="5" fillId="7" borderId="2" xfId="0" applyFont="1" applyFill="1" applyBorder="1" applyAlignment="1">
      <alignment vertical="top" wrapText="1"/>
    </xf>
    <xf numFmtId="0" fontId="25" fillId="8" borderId="52" xfId="0" applyFont="1" applyFill="1" applyBorder="1"/>
    <xf numFmtId="0" fontId="5" fillId="8" borderId="2" xfId="0" applyFont="1" applyFill="1" applyBorder="1" applyAlignment="1">
      <alignment horizontal="center" vertical="top" wrapText="1"/>
    </xf>
    <xf numFmtId="0" fontId="5" fillId="8" borderId="2" xfId="0" applyFont="1" applyFill="1" applyBorder="1" applyAlignment="1">
      <alignment vertical="top" wrapText="1"/>
    </xf>
    <xf numFmtId="0" fontId="5" fillId="8" borderId="53" xfId="0" applyFont="1" applyFill="1" applyBorder="1" applyAlignment="1">
      <alignment vertical="top" wrapText="1"/>
    </xf>
    <xf numFmtId="10" fontId="18" fillId="15" borderId="19" xfId="0" applyNumberFormat="1" applyFont="1" applyFill="1" applyBorder="1" applyAlignment="1">
      <alignment horizontal="left" vertical="top" wrapText="1"/>
    </xf>
    <xf numFmtId="0" fontId="3" fillId="15" borderId="51" xfId="0" applyFont="1" applyFill="1" applyBorder="1" applyAlignment="1">
      <alignment vertical="top" wrapText="1"/>
    </xf>
    <xf numFmtId="0" fontId="3" fillId="15" borderId="19" xfId="14" applyFont="1" applyFill="1" applyBorder="1" applyAlignment="1">
      <alignment vertical="top" wrapText="1"/>
    </xf>
    <xf numFmtId="0" fontId="3" fillId="15" borderId="54" xfId="14" applyFont="1" applyFill="1" applyBorder="1" applyAlignment="1">
      <alignment horizontal="left" vertical="top" wrapText="1"/>
    </xf>
    <xf numFmtId="0" fontId="14" fillId="8" borderId="55" xfId="0" applyFont="1" applyFill="1" applyBorder="1" applyAlignment="1">
      <alignment vertical="top"/>
    </xf>
    <xf numFmtId="0" fontId="14" fillId="15" borderId="19" xfId="0" applyFont="1" applyFill="1" applyBorder="1" applyAlignment="1">
      <alignment horizontal="left" vertical="top" wrapText="1"/>
    </xf>
    <xf numFmtId="0" fontId="18" fillId="15" borderId="50" xfId="0" applyFont="1" applyFill="1" applyBorder="1" applyAlignment="1">
      <alignment horizontal="left" vertical="top" wrapText="1"/>
    </xf>
    <xf numFmtId="0" fontId="18" fillId="0" borderId="19" xfId="0" applyFont="1" applyBorder="1" applyAlignment="1">
      <alignment horizontal="left" vertical="top" wrapText="1"/>
    </xf>
    <xf numFmtId="10" fontId="18" fillId="0" borderId="19" xfId="0" applyNumberFormat="1" applyFont="1" applyBorder="1" applyAlignment="1">
      <alignment horizontal="left" vertical="top" wrapText="1"/>
    </xf>
    <xf numFmtId="0" fontId="3" fillId="0" borderId="51" xfId="0" applyFont="1" applyBorder="1" applyAlignment="1">
      <alignment vertical="top" wrapText="1"/>
    </xf>
    <xf numFmtId="0" fontId="3" fillId="0" borderId="19" xfId="0" applyFont="1" applyBorder="1" applyAlignment="1">
      <alignment vertical="top"/>
    </xf>
    <xf numFmtId="0" fontId="3" fillId="0" borderId="56" xfId="14" applyFont="1" applyBorder="1" applyAlignment="1">
      <alignment vertical="top" wrapText="1"/>
    </xf>
    <xf numFmtId="0" fontId="14" fillId="8" borderId="52" xfId="0" applyFont="1" applyFill="1" applyBorder="1" applyAlignment="1">
      <alignment vertical="top"/>
    </xf>
    <xf numFmtId="0" fontId="14" fillId="0" borderId="19" xfId="0" applyFont="1" applyBorder="1" applyAlignment="1">
      <alignment horizontal="left" vertical="top" wrapText="1"/>
    </xf>
    <xf numFmtId="0" fontId="18" fillId="0" borderId="50" xfId="0" applyFont="1" applyBorder="1" applyAlignment="1">
      <alignment horizontal="left" vertical="top" wrapText="1"/>
    </xf>
    <xf numFmtId="0" fontId="3" fillId="15" borderId="57" xfId="14" applyFont="1" applyFill="1" applyBorder="1" applyAlignment="1">
      <alignment vertical="top" wrapText="1"/>
    </xf>
    <xf numFmtId="10" fontId="18" fillId="0" borderId="58" xfId="6" applyNumberFormat="1" applyFont="1" applyBorder="1" applyAlignment="1">
      <alignment horizontal="left" vertical="top" wrapText="1"/>
    </xf>
    <xf numFmtId="0" fontId="3" fillId="0" borderId="57" xfId="14" applyFont="1" applyBorder="1" applyAlignment="1">
      <alignment vertical="top" wrapText="1"/>
    </xf>
    <xf numFmtId="10" fontId="18" fillId="15" borderId="19" xfId="6" applyNumberFormat="1" applyFont="1" applyFill="1" applyBorder="1" applyAlignment="1">
      <alignment horizontal="left" vertical="top" wrapText="1"/>
    </xf>
    <xf numFmtId="10" fontId="18" fillId="0" borderId="19" xfId="6" applyNumberFormat="1" applyFont="1" applyBorder="1" applyAlignment="1">
      <alignment horizontal="left" vertical="top" wrapText="1"/>
    </xf>
    <xf numFmtId="10" fontId="18" fillId="0" borderId="19" xfId="8" applyNumberFormat="1" applyFont="1" applyBorder="1" applyAlignment="1">
      <alignment horizontal="left" vertical="top" wrapText="1"/>
    </xf>
    <xf numFmtId="0" fontId="19" fillId="0" borderId="19" xfId="0" applyFont="1" applyBorder="1" applyAlignment="1">
      <alignment horizontal="left" vertical="top" wrapText="1"/>
    </xf>
    <xf numFmtId="0" fontId="3" fillId="0" borderId="19" xfId="6" applyFont="1" applyBorder="1" applyAlignment="1">
      <alignment horizontal="left" vertical="top" wrapText="1"/>
    </xf>
    <xf numFmtId="10" fontId="3" fillId="0" borderId="19" xfId="6" applyNumberFormat="1" applyFont="1" applyBorder="1" applyAlignment="1">
      <alignment horizontal="left" vertical="top" wrapText="1"/>
    </xf>
    <xf numFmtId="10" fontId="18" fillId="15" borderId="19" xfId="8" applyNumberFormat="1" applyFont="1" applyFill="1" applyBorder="1" applyAlignment="1">
      <alignment horizontal="left" vertical="top" wrapText="1"/>
    </xf>
    <xf numFmtId="0" fontId="18" fillId="0" borderId="36" xfId="0" applyFont="1" applyBorder="1" applyAlignment="1">
      <alignment horizontal="left" vertical="top" wrapText="1"/>
    </xf>
    <xf numFmtId="0" fontId="3" fillId="0" borderId="36" xfId="0" applyFont="1" applyBorder="1" applyAlignment="1">
      <alignment horizontal="left" vertical="top" wrapText="1"/>
    </xf>
    <xf numFmtId="0" fontId="3" fillId="0" borderId="29" xfId="0" applyFont="1" applyBorder="1" applyAlignment="1">
      <alignment vertical="top" wrapText="1"/>
    </xf>
    <xf numFmtId="0" fontId="3" fillId="0" borderId="36" xfId="0" applyFont="1" applyBorder="1" applyAlignment="1">
      <alignment vertical="top" wrapText="1"/>
    </xf>
    <xf numFmtId="0" fontId="3" fillId="0" borderId="59" xfId="14" applyFont="1" applyBorder="1" applyAlignment="1">
      <alignment vertical="top" wrapText="1"/>
    </xf>
    <xf numFmtId="0" fontId="14" fillId="8" borderId="60" xfId="0" applyFont="1" applyFill="1" applyBorder="1" applyAlignment="1">
      <alignment vertical="top"/>
    </xf>
    <xf numFmtId="0" fontId="14" fillId="0" borderId="36" xfId="0" applyFont="1" applyBorder="1" applyAlignment="1">
      <alignment horizontal="left" vertical="top" wrapText="1"/>
    </xf>
    <xf numFmtId="0" fontId="14" fillId="15" borderId="52" xfId="0" applyFont="1" applyFill="1" applyBorder="1" applyAlignment="1">
      <alignment vertical="top"/>
    </xf>
    <xf numFmtId="0" fontId="14" fillId="0" borderId="52" xfId="0" applyFont="1" applyBorder="1" applyAlignment="1">
      <alignment vertical="top"/>
    </xf>
    <xf numFmtId="10" fontId="18" fillId="15" borderId="36" xfId="0" applyNumberFormat="1" applyFont="1" applyFill="1" applyBorder="1" applyAlignment="1">
      <alignment horizontal="left" vertical="top" wrapText="1"/>
    </xf>
    <xf numFmtId="0" fontId="3" fillId="15" borderId="29" xfId="0" applyFont="1" applyFill="1" applyBorder="1" applyAlignment="1">
      <alignment vertical="top" wrapText="1"/>
    </xf>
    <xf numFmtId="0" fontId="3" fillId="15" borderId="59" xfId="14" applyFont="1" applyFill="1" applyBorder="1" applyAlignment="1">
      <alignment vertical="top" wrapText="1"/>
    </xf>
    <xf numFmtId="0" fontId="14" fillId="15" borderId="36" xfId="0" applyFont="1" applyFill="1" applyBorder="1" applyAlignment="1">
      <alignment horizontal="left" vertical="top" wrapText="1"/>
    </xf>
    <xf numFmtId="0" fontId="18" fillId="15" borderId="18" xfId="0" applyFont="1" applyFill="1" applyBorder="1" applyAlignment="1">
      <alignment horizontal="left" vertical="top" wrapText="1"/>
    </xf>
    <xf numFmtId="0" fontId="18" fillId="0" borderId="40" xfId="0" applyFont="1" applyBorder="1" applyAlignment="1">
      <alignment horizontal="left" vertical="top" wrapText="1"/>
    </xf>
    <xf numFmtId="0" fontId="3" fillId="15" borderId="19" xfId="6" applyFont="1" applyFill="1" applyBorder="1" applyAlignment="1">
      <alignment horizontal="left" vertical="top" wrapText="1"/>
    </xf>
    <xf numFmtId="10" fontId="3" fillId="15" borderId="19" xfId="6" applyNumberFormat="1" applyFont="1" applyFill="1" applyBorder="1" applyAlignment="1">
      <alignment horizontal="left" vertical="top" wrapText="1"/>
    </xf>
    <xf numFmtId="0" fontId="3" fillId="0" borderId="19" xfId="14" applyFont="1" applyBorder="1" applyAlignment="1">
      <alignment vertical="top" wrapText="1"/>
    </xf>
    <xf numFmtId="0" fontId="3" fillId="0" borderId="61" xfId="14" applyFont="1" applyBorder="1" applyAlignment="1">
      <alignment vertical="top" wrapText="1"/>
    </xf>
    <xf numFmtId="0" fontId="3" fillId="9" borderId="36" xfId="0" applyFont="1" applyFill="1" applyBorder="1" applyAlignment="1">
      <alignment horizontal="left" vertical="top" wrapText="1"/>
    </xf>
    <xf numFmtId="0" fontId="18" fillId="0" borderId="40" xfId="0" applyFont="1" applyFill="1" applyBorder="1" applyAlignment="1">
      <alignment horizontal="left" vertical="top" wrapText="1"/>
    </xf>
    <xf numFmtId="0" fontId="0" fillId="9" borderId="63" xfId="0" applyFill="1" applyBorder="1" applyProtection="1"/>
    <xf numFmtId="0" fontId="26" fillId="2" borderId="2" xfId="0" applyFont="1" applyFill="1" applyBorder="1" applyAlignment="1" applyProtection="1">
      <alignment horizontal="left"/>
    </xf>
    <xf numFmtId="0" fontId="27" fillId="2" borderId="3" xfId="0" applyFont="1" applyFill="1" applyBorder="1" applyProtection="1"/>
    <xf numFmtId="0" fontId="27" fillId="2" borderId="4" xfId="0" applyFont="1" applyFill="1" applyBorder="1" applyProtection="1"/>
    <xf numFmtId="0" fontId="28" fillId="9" borderId="0" xfId="0" applyFont="1" applyFill="1" applyProtection="1"/>
    <xf numFmtId="0" fontId="28" fillId="0" borderId="0" xfId="0" applyFont="1" applyProtection="1"/>
    <xf numFmtId="0" fontId="26" fillId="2" borderId="5" xfId="0" applyFont="1" applyFill="1" applyBorder="1" applyAlignment="1" applyProtection="1">
      <alignment horizontal="left"/>
    </xf>
    <xf numFmtId="0" fontId="29" fillId="2" borderId="0" xfId="0" applyFont="1" applyFill="1" applyProtection="1"/>
    <xf numFmtId="0" fontId="29" fillId="2" borderId="6" xfId="0" applyFont="1" applyFill="1" applyBorder="1" applyProtection="1"/>
    <xf numFmtId="0" fontId="30" fillId="2" borderId="5" xfId="0" applyFont="1" applyFill="1" applyBorder="1" applyAlignment="1" applyProtection="1">
      <alignment horizontal="left"/>
    </xf>
    <xf numFmtId="0" fontId="27" fillId="2" borderId="0" xfId="0" applyFont="1" applyFill="1" applyProtection="1"/>
    <xf numFmtId="0" fontId="27" fillId="2" borderId="6" xfId="0" applyFont="1" applyFill="1" applyBorder="1" applyProtection="1"/>
    <xf numFmtId="0" fontId="27" fillId="2" borderId="7" xfId="0" applyFont="1" applyFill="1" applyBorder="1" applyProtection="1"/>
    <xf numFmtId="0" fontId="27" fillId="2" borderId="8" xfId="0" applyFont="1" applyFill="1" applyBorder="1" applyProtection="1"/>
    <xf numFmtId="0" fontId="31" fillId="3" borderId="2" xfId="0" applyFont="1" applyFill="1" applyBorder="1" applyAlignment="1" applyProtection="1">
      <alignment horizontal="left" vertical="center"/>
    </xf>
    <xf numFmtId="0" fontId="31" fillId="3" borderId="3" xfId="0" applyFont="1" applyFill="1" applyBorder="1" applyAlignment="1" applyProtection="1">
      <alignment vertical="center"/>
    </xf>
    <xf numFmtId="0" fontId="31" fillId="3" borderId="4" xfId="0" applyFont="1" applyFill="1" applyBorder="1" applyAlignment="1" applyProtection="1">
      <alignment vertical="center"/>
    </xf>
    <xf numFmtId="0" fontId="28" fillId="9" borderId="0" xfId="0" applyFont="1" applyFill="1" applyAlignment="1" applyProtection="1">
      <alignment horizontal="left"/>
    </xf>
    <xf numFmtId="0" fontId="28" fillId="9" borderId="6" xfId="0" applyFont="1" applyFill="1" applyBorder="1" applyProtection="1"/>
    <xf numFmtId="0" fontId="31" fillId="4" borderId="10" xfId="0" applyFont="1" applyFill="1" applyBorder="1" applyAlignment="1" applyProtection="1">
      <alignment horizontal="left" vertical="center"/>
    </xf>
    <xf numFmtId="0" fontId="31" fillId="4" borderId="11" xfId="0" applyFont="1" applyFill="1" applyBorder="1" applyAlignment="1" applyProtection="1">
      <alignment vertical="center"/>
    </xf>
    <xf numFmtId="0" fontId="31" fillId="4" borderId="12" xfId="0" applyFont="1" applyFill="1" applyBorder="1" applyAlignment="1" applyProtection="1">
      <alignment vertical="center"/>
    </xf>
    <xf numFmtId="0" fontId="31" fillId="9" borderId="10" xfId="0" applyFont="1" applyFill="1" applyBorder="1" applyAlignment="1" applyProtection="1">
      <alignment horizontal="left" vertical="center"/>
    </xf>
    <xf numFmtId="0" fontId="31" fillId="9" borderId="13" xfId="0" applyFont="1" applyFill="1" applyBorder="1" applyAlignment="1" applyProtection="1">
      <alignment vertical="center"/>
    </xf>
    <xf numFmtId="0" fontId="27" fillId="0" borderId="30" xfId="0" applyFont="1" applyBorder="1" applyAlignment="1" applyProtection="1">
      <alignment horizontal="left" vertical="top" wrapText="1"/>
      <protection locked="0"/>
    </xf>
    <xf numFmtId="14" fontId="27" fillId="0" borderId="30" xfId="0" quotePrefix="1" applyNumberFormat="1" applyFont="1" applyBorder="1" applyAlignment="1" applyProtection="1">
      <alignment horizontal="left" vertical="top" wrapText="1"/>
      <protection locked="0"/>
    </xf>
    <xf numFmtId="164" fontId="27" fillId="0" borderId="30" xfId="0" applyNumberFormat="1" applyFont="1" applyBorder="1" applyAlignment="1" applyProtection="1">
      <alignment horizontal="left" vertical="top" wrapText="1"/>
      <protection locked="0"/>
    </xf>
    <xf numFmtId="0" fontId="31" fillId="0" borderId="10" xfId="0" applyFont="1" applyBorder="1" applyAlignment="1" applyProtection="1">
      <alignment horizontal="left" vertical="center"/>
    </xf>
    <xf numFmtId="0" fontId="28" fillId="5" borderId="10" xfId="0" applyFont="1" applyFill="1" applyBorder="1" applyAlignment="1" applyProtection="1">
      <alignment horizontal="left" vertical="center"/>
    </xf>
    <xf numFmtId="0" fontId="28" fillId="5" borderId="11" xfId="0" applyFont="1" applyFill="1" applyBorder="1" applyAlignment="1" applyProtection="1">
      <alignment vertical="center"/>
    </xf>
    <xf numFmtId="0" fontId="28" fillId="5" borderId="12" xfId="0" applyFont="1" applyFill="1" applyBorder="1" applyAlignment="1" applyProtection="1">
      <alignment vertical="center"/>
    </xf>
    <xf numFmtId="0" fontId="30" fillId="9" borderId="12" xfId="0" applyFont="1" applyFill="1" applyBorder="1" applyAlignment="1" applyProtection="1">
      <alignment vertical="center" wrapText="1"/>
    </xf>
    <xf numFmtId="0" fontId="30" fillId="0" borderId="12" xfId="0" applyFont="1" applyBorder="1" applyAlignment="1" applyProtection="1">
      <alignment horizontal="left" vertical="top" wrapText="1"/>
      <protection locked="0"/>
    </xf>
    <xf numFmtId="165" fontId="30" fillId="9" borderId="12" xfId="0" applyNumberFormat="1" applyFont="1" applyFill="1" applyBorder="1" applyAlignment="1" applyProtection="1">
      <alignment vertical="center" wrapText="1"/>
    </xf>
    <xf numFmtId="165" fontId="30" fillId="0" borderId="12" xfId="0" applyNumberFormat="1" applyFont="1" applyBorder="1" applyAlignment="1" applyProtection="1">
      <alignment horizontal="left" vertical="top" wrapText="1"/>
      <protection locked="0"/>
    </xf>
    <xf numFmtId="0" fontId="27" fillId="9" borderId="0" xfId="0" applyFont="1" applyFill="1" applyAlignment="1">
      <alignment horizontal="left" vertical="center"/>
    </xf>
    <xf numFmtId="0" fontId="28" fillId="0" borderId="0" xfId="0" applyFont="1" applyAlignment="1" applyProtection="1">
      <alignment horizontal="left"/>
    </xf>
    <xf numFmtId="14" fontId="27" fillId="0" borderId="0" xfId="0" applyNumberFormat="1" applyFont="1" applyFill="1" applyProtection="1"/>
    <xf numFmtId="0" fontId="27" fillId="0" borderId="0" xfId="0" applyFont="1" applyFill="1" applyProtection="1"/>
    <xf numFmtId="0" fontId="32" fillId="11" borderId="18" xfId="0" applyFont="1" applyFill="1" applyBorder="1" applyAlignment="1" applyProtection="1">
      <alignment wrapText="1"/>
    </xf>
    <xf numFmtId="0" fontId="32" fillId="11" borderId="40" xfId="0" applyFont="1" applyFill="1" applyBorder="1" applyAlignment="1" applyProtection="1">
      <alignment wrapText="1"/>
    </xf>
    <xf numFmtId="0" fontId="33" fillId="12" borderId="35" xfId="0" applyFont="1" applyFill="1" applyBorder="1" applyAlignment="1" applyProtection="1">
      <alignment wrapText="1"/>
    </xf>
    <xf numFmtId="0" fontId="33" fillId="12" borderId="25" xfId="0" applyFont="1" applyFill="1" applyBorder="1" applyAlignment="1" applyProtection="1">
      <alignment wrapText="1"/>
    </xf>
    <xf numFmtId="0" fontId="5" fillId="4" borderId="11" xfId="0" applyNumberFormat="1" applyFont="1" applyFill="1" applyBorder="1" applyProtection="1">
      <protection locked="0"/>
    </xf>
    <xf numFmtId="0" fontId="5" fillId="8" borderId="2" xfId="0" applyNumberFormat="1" applyFont="1" applyFill="1" applyBorder="1" applyAlignment="1">
      <alignment horizontal="center" vertical="top" wrapText="1"/>
    </xf>
    <xf numFmtId="0" fontId="5" fillId="8" borderId="2" xfId="0" applyNumberFormat="1" applyFont="1" applyFill="1" applyBorder="1" applyAlignment="1">
      <alignment vertical="top" wrapText="1"/>
    </xf>
    <xf numFmtId="0" fontId="14" fillId="15" borderId="19" xfId="0" applyNumberFormat="1" applyFont="1" applyFill="1" applyBorder="1" applyAlignment="1">
      <alignment horizontal="left" vertical="top" wrapText="1"/>
    </xf>
    <xf numFmtId="0" fontId="14" fillId="0" borderId="19" xfId="0" applyNumberFormat="1" applyFont="1" applyBorder="1" applyAlignment="1">
      <alignment horizontal="left" vertical="top" wrapText="1"/>
    </xf>
    <xf numFmtId="0" fontId="14" fillId="0" borderId="19" xfId="0" quotePrefix="1" applyNumberFormat="1" applyFont="1" applyBorder="1" applyAlignment="1">
      <alignment horizontal="left" vertical="top" wrapText="1"/>
    </xf>
    <xf numFmtId="0" fontId="14" fillId="0" borderId="36" xfId="0" applyNumberFormat="1" applyFont="1" applyBorder="1" applyAlignment="1">
      <alignment horizontal="left" vertical="top" wrapText="1"/>
    </xf>
    <xf numFmtId="0" fontId="4" fillId="8" borderId="0" xfId="0" applyNumberFormat="1" applyFont="1" applyFill="1" applyAlignment="1" applyProtection="1">
      <alignment vertical="top" wrapText="1"/>
    </xf>
    <xf numFmtId="0" fontId="4" fillId="0" borderId="0" xfId="0" applyNumberFormat="1" applyFont="1" applyFill="1" applyProtection="1"/>
    <xf numFmtId="0" fontId="4" fillId="9" borderId="0" xfId="0" applyNumberFormat="1" applyFont="1" applyFill="1" applyProtection="1"/>
    <xf numFmtId="0" fontId="3" fillId="0" borderId="18" xfId="0" applyFont="1" applyFill="1" applyBorder="1" applyAlignment="1">
      <alignment horizontal="left" vertical="top" wrapText="1"/>
    </xf>
    <xf numFmtId="0" fontId="27" fillId="3" borderId="5" xfId="0" applyFont="1" applyFill="1" applyBorder="1" applyAlignment="1" applyProtection="1">
      <alignment horizontal="left" vertical="top" wrapText="1"/>
    </xf>
    <xf numFmtId="0" fontId="27" fillId="3" borderId="0" xfId="0" applyFont="1" applyFill="1" applyAlignment="1" applyProtection="1">
      <alignment horizontal="left" vertical="top" wrapText="1"/>
    </xf>
    <xf numFmtId="0" fontId="27" fillId="3" borderId="6" xfId="0" applyFont="1" applyFill="1" applyBorder="1" applyAlignment="1" applyProtection="1">
      <alignment horizontal="left" vertical="top" wrapText="1"/>
    </xf>
    <xf numFmtId="0" fontId="27" fillId="3" borderId="9" xfId="0" applyFont="1" applyFill="1" applyBorder="1" applyAlignment="1" applyProtection="1">
      <alignment horizontal="left" vertical="top" wrapText="1"/>
    </xf>
    <xf numFmtId="0" fontId="27" fillId="3" borderId="7" xfId="0" applyFont="1" applyFill="1" applyBorder="1" applyAlignment="1" applyProtection="1">
      <alignment horizontal="left" vertical="top" wrapText="1"/>
    </xf>
    <xf numFmtId="0" fontId="27" fillId="3" borderId="8" xfId="0" applyFont="1" applyFill="1" applyBorder="1" applyAlignment="1" applyProtection="1">
      <alignment horizontal="left" vertical="top" wrapText="1"/>
    </xf>
    <xf numFmtId="0" fontId="6" fillId="9" borderId="45" xfId="0" applyFont="1" applyFill="1" applyBorder="1" applyAlignment="1">
      <alignment horizontal="left" vertical="top" wrapText="1"/>
    </xf>
    <xf numFmtId="0" fontId="3" fillId="0" borderId="19" xfId="0" applyFont="1" applyFill="1" applyBorder="1" applyAlignment="1" applyProtection="1">
      <alignment horizontal="left" vertical="top" wrapText="1"/>
    </xf>
    <xf numFmtId="0" fontId="3" fillId="0" borderId="20" xfId="0" applyFont="1" applyFill="1" applyBorder="1" applyAlignment="1" applyProtection="1">
      <alignment horizontal="left" vertical="top" wrapText="1"/>
    </xf>
    <xf numFmtId="0" fontId="3" fillId="0" borderId="21" xfId="0" applyFont="1" applyFill="1" applyBorder="1" applyAlignment="1" applyProtection="1">
      <alignment horizontal="left" vertical="top" wrapText="1"/>
    </xf>
    <xf numFmtId="0" fontId="3" fillId="0" borderId="23" xfId="0" applyFont="1" applyFill="1" applyBorder="1" applyAlignment="1" applyProtection="1">
      <alignment horizontal="left" vertical="top" wrapText="1"/>
    </xf>
    <xf numFmtId="0" fontId="3" fillId="0" borderId="24" xfId="0" applyFont="1" applyFill="1" applyBorder="1" applyAlignment="1" applyProtection="1">
      <alignment horizontal="left" vertical="top" wrapText="1"/>
    </xf>
    <xf numFmtId="0" fontId="3" fillId="0" borderId="25" xfId="0" applyFont="1" applyFill="1" applyBorder="1" applyAlignment="1" applyProtection="1">
      <alignment horizontal="left" vertical="top" wrapText="1"/>
    </xf>
    <xf numFmtId="0" fontId="5" fillId="6" borderId="19" xfId="0" applyFont="1" applyFill="1" applyBorder="1" applyAlignment="1" applyProtection="1">
      <alignment horizontal="left" vertical="top"/>
    </xf>
    <xf numFmtId="0" fontId="5" fillId="6" borderId="20" xfId="0" applyFont="1" applyFill="1" applyBorder="1" applyAlignment="1" applyProtection="1">
      <alignment horizontal="left" vertical="top"/>
    </xf>
    <xf numFmtId="0" fontId="5" fillId="6" borderId="21" xfId="0" applyFont="1" applyFill="1" applyBorder="1" applyAlignment="1" applyProtection="1">
      <alignment horizontal="left" vertical="top"/>
    </xf>
    <xf numFmtId="0" fontId="5" fillId="6" borderId="23" xfId="0" applyFont="1" applyFill="1" applyBorder="1" applyAlignment="1" applyProtection="1">
      <alignment horizontal="left" vertical="top"/>
    </xf>
    <xf numFmtId="0" fontId="5" fillId="6" borderId="24" xfId="0" applyFont="1" applyFill="1" applyBorder="1" applyAlignment="1" applyProtection="1">
      <alignment horizontal="left" vertical="top"/>
    </xf>
    <xf numFmtId="0" fontId="5" fillId="6" borderId="25" xfId="0" applyFont="1" applyFill="1" applyBorder="1" applyAlignment="1" applyProtection="1">
      <alignment horizontal="left" vertical="top"/>
    </xf>
    <xf numFmtId="0" fontId="3" fillId="9" borderId="19" xfId="0" applyFont="1" applyFill="1" applyBorder="1" applyAlignment="1" applyProtection="1">
      <alignment horizontal="left" vertical="top" wrapText="1"/>
    </xf>
    <xf numFmtId="0" fontId="3" fillId="9" borderId="20" xfId="0" applyFont="1" applyFill="1" applyBorder="1" applyAlignment="1" applyProtection="1">
      <alignment horizontal="left" vertical="top" wrapText="1"/>
    </xf>
    <xf numFmtId="0" fontId="3" fillId="9" borderId="21" xfId="0" applyFont="1" applyFill="1" applyBorder="1" applyAlignment="1" applyProtection="1">
      <alignment horizontal="left" vertical="top" wrapText="1"/>
    </xf>
    <xf numFmtId="0" fontId="3" fillId="9" borderId="23" xfId="0" applyFont="1" applyFill="1" applyBorder="1" applyAlignment="1" applyProtection="1">
      <alignment horizontal="left" vertical="top" wrapText="1"/>
    </xf>
    <xf numFmtId="0" fontId="3" fillId="9" borderId="24" xfId="0" applyFont="1" applyFill="1" applyBorder="1" applyAlignment="1" applyProtection="1">
      <alignment horizontal="left" vertical="top" wrapText="1"/>
    </xf>
    <xf numFmtId="0" fontId="3" fillId="9" borderId="25" xfId="0" applyFont="1" applyFill="1" applyBorder="1" applyAlignment="1" applyProtection="1">
      <alignment horizontal="left" vertical="top" wrapText="1"/>
    </xf>
    <xf numFmtId="0" fontId="3" fillId="9" borderId="2" xfId="0" applyFont="1" applyFill="1" applyBorder="1" applyAlignment="1" applyProtection="1">
      <alignment horizontal="left" vertical="top" wrapText="1"/>
    </xf>
    <xf numFmtId="0" fontId="3" fillId="9" borderId="3" xfId="0" applyFont="1" applyFill="1" applyBorder="1" applyAlignment="1" applyProtection="1">
      <alignment horizontal="left" vertical="top" wrapText="1"/>
    </xf>
    <xf numFmtId="0" fontId="3" fillId="9" borderId="14" xfId="0" applyFont="1" applyFill="1" applyBorder="1" applyAlignment="1" applyProtection="1">
      <alignment horizontal="left" vertical="top" wrapText="1"/>
    </xf>
    <xf numFmtId="0" fontId="3" fillId="9" borderId="5" xfId="0" applyFont="1" applyFill="1" applyBorder="1" applyAlignment="1" applyProtection="1">
      <alignment horizontal="left" vertical="top" wrapText="1"/>
    </xf>
    <xf numFmtId="0" fontId="3" fillId="9" borderId="0" xfId="0" applyFont="1" applyFill="1" applyAlignment="1" applyProtection="1">
      <alignment horizontal="left" vertical="top" wrapText="1"/>
    </xf>
    <xf numFmtId="0" fontId="3" fillId="9" borderId="16" xfId="0" applyFont="1" applyFill="1" applyBorder="1" applyAlignment="1" applyProtection="1">
      <alignment horizontal="left" vertical="top" wrapText="1"/>
    </xf>
    <xf numFmtId="0" fontId="3" fillId="9" borderId="9" xfId="0" applyFont="1" applyFill="1" applyBorder="1" applyAlignment="1" applyProtection="1">
      <alignment horizontal="left" vertical="top" wrapText="1"/>
    </xf>
    <xf numFmtId="0" fontId="3" fillId="9" borderId="7" xfId="0" applyFont="1" applyFill="1" applyBorder="1" applyAlignment="1" applyProtection="1">
      <alignment horizontal="left" vertical="top" wrapText="1"/>
    </xf>
    <xf numFmtId="0" fontId="3" fillId="9" borderId="15" xfId="0" applyFont="1" applyFill="1" applyBorder="1" applyAlignment="1" applyProtection="1">
      <alignment horizontal="left" vertical="top" wrapText="1"/>
    </xf>
    <xf numFmtId="0" fontId="3" fillId="9" borderId="64" xfId="0" applyFont="1" applyFill="1" applyBorder="1" applyAlignment="1" applyProtection="1">
      <alignment horizontal="left" vertical="top" wrapText="1"/>
    </xf>
    <xf numFmtId="0" fontId="3" fillId="9" borderId="65" xfId="0" applyFont="1" applyFill="1" applyBorder="1" applyAlignment="1" applyProtection="1">
      <alignment horizontal="left" vertical="top" wrapText="1"/>
    </xf>
    <xf numFmtId="0" fontId="3" fillId="9" borderId="29" xfId="0" applyFont="1" applyFill="1" applyBorder="1" applyAlignment="1" applyProtection="1">
      <alignment horizontal="left" vertical="top"/>
    </xf>
    <xf numFmtId="0" fontId="3" fillId="9" borderId="11" xfId="0" applyFont="1" applyFill="1" applyBorder="1" applyAlignment="1" applyProtection="1">
      <alignment horizontal="left" vertical="top"/>
    </xf>
    <xf numFmtId="0" fontId="3" fillId="9" borderId="13" xfId="0" applyFont="1" applyFill="1" applyBorder="1" applyAlignment="1" applyProtection="1">
      <alignment horizontal="left" vertical="top"/>
    </xf>
    <xf numFmtId="0" fontId="3" fillId="9" borderId="31" xfId="0" applyFont="1" applyFill="1" applyBorder="1" applyAlignment="1" applyProtection="1">
      <alignment horizontal="left" vertical="top"/>
    </xf>
    <xf numFmtId="0" fontId="3" fillId="9" borderId="44" xfId="0" applyFont="1" applyFill="1" applyBorder="1" applyAlignment="1" applyProtection="1">
      <alignment horizontal="left" vertical="top"/>
    </xf>
    <xf numFmtId="0" fontId="3" fillId="9" borderId="32" xfId="0" applyFont="1" applyFill="1" applyBorder="1" applyAlignment="1" applyProtection="1">
      <alignment horizontal="left" vertical="top"/>
    </xf>
    <xf numFmtId="0" fontId="3" fillId="0" borderId="22" xfId="0" applyFont="1" applyFill="1" applyBorder="1" applyAlignment="1" applyProtection="1">
      <alignment horizontal="left" vertical="top" wrapText="1"/>
    </xf>
    <xf numFmtId="0" fontId="3" fillId="0" borderId="0" xfId="0" applyFont="1" applyFill="1" applyAlignment="1" applyProtection="1">
      <alignment horizontal="left" vertical="top" wrapText="1"/>
    </xf>
    <xf numFmtId="0" fontId="3" fillId="0" borderId="6" xfId="0" applyFont="1" applyFill="1" applyBorder="1" applyAlignment="1" applyProtection="1">
      <alignment horizontal="left" vertical="top" wrapText="1"/>
    </xf>
    <xf numFmtId="0" fontId="3" fillId="9" borderId="3" xfId="0" applyFont="1" applyFill="1" applyBorder="1" applyAlignment="1" applyProtection="1">
      <alignment horizontal="left" vertical="top"/>
    </xf>
    <xf numFmtId="0" fontId="3" fillId="9" borderId="14" xfId="0" applyFont="1" applyFill="1" applyBorder="1" applyAlignment="1" applyProtection="1">
      <alignment horizontal="left" vertical="top"/>
    </xf>
    <xf numFmtId="0" fontId="3" fillId="9" borderId="5" xfId="0" applyFont="1" applyFill="1" applyBorder="1" applyAlignment="1" applyProtection="1">
      <alignment horizontal="left" vertical="top"/>
    </xf>
    <xf numFmtId="0" fontId="3" fillId="9" borderId="0" xfId="0" applyFont="1" applyFill="1" applyAlignment="1" applyProtection="1">
      <alignment horizontal="left" vertical="top"/>
    </xf>
    <xf numFmtId="0" fontId="3" fillId="9" borderId="16" xfId="0" applyFont="1" applyFill="1" applyBorder="1" applyAlignment="1" applyProtection="1">
      <alignment horizontal="left" vertical="top"/>
    </xf>
    <xf numFmtId="0" fontId="3" fillId="9" borderId="22" xfId="0" applyFont="1" applyFill="1" applyBorder="1" applyAlignment="1" applyProtection="1">
      <alignment horizontal="left" vertical="top" wrapText="1"/>
    </xf>
    <xf numFmtId="0" fontId="3" fillId="9" borderId="6" xfId="0" applyFont="1" applyFill="1" applyBorder="1" applyAlignment="1" applyProtection="1">
      <alignment horizontal="left" vertical="top" wrapText="1"/>
    </xf>
    <xf numFmtId="0" fontId="3" fillId="9" borderId="10" xfId="0" applyFont="1" applyFill="1" applyBorder="1" applyAlignment="1" applyProtection="1">
      <alignment horizontal="left" vertical="top"/>
    </xf>
    <xf numFmtId="0" fontId="3" fillId="9" borderId="39" xfId="0" applyFont="1" applyFill="1" applyBorder="1" applyAlignment="1" applyProtection="1">
      <alignment horizontal="left" vertical="top"/>
    </xf>
    <xf numFmtId="0" fontId="3" fillId="9" borderId="37" xfId="0" applyFont="1" applyFill="1" applyBorder="1" applyAlignment="1" applyProtection="1">
      <alignment horizontal="left" vertical="top"/>
    </xf>
    <xf numFmtId="0" fontId="3" fillId="9" borderId="40" xfId="0" applyFont="1" applyFill="1" applyBorder="1" applyAlignment="1" applyProtection="1">
      <alignment horizontal="left" vertical="top"/>
    </xf>
    <xf numFmtId="0" fontId="3" fillId="9" borderId="58" xfId="0" applyFont="1" applyFill="1" applyBorder="1" applyAlignment="1" applyProtection="1">
      <alignment horizontal="left" vertical="top"/>
    </xf>
    <xf numFmtId="0" fontId="3" fillId="9" borderId="20" xfId="0" applyFont="1" applyFill="1" applyBorder="1" applyAlignment="1" applyProtection="1">
      <alignment horizontal="left" vertical="top"/>
    </xf>
    <xf numFmtId="0" fontId="3" fillId="9" borderId="62" xfId="0" applyFont="1" applyFill="1" applyBorder="1" applyAlignment="1" applyProtection="1">
      <alignment horizontal="left" vertical="top"/>
    </xf>
    <xf numFmtId="0" fontId="3" fillId="9" borderId="63" xfId="0" applyFont="1" applyFill="1" applyBorder="1" applyAlignment="1" applyProtection="1">
      <alignment horizontal="left" vertical="top" wrapText="1"/>
    </xf>
    <xf numFmtId="0" fontId="3" fillId="9" borderId="63" xfId="0" applyFont="1" applyFill="1" applyBorder="1" applyAlignment="1" applyProtection="1">
      <alignment horizontal="left" vertical="top"/>
    </xf>
  </cellXfs>
  <cellStyles count="16">
    <cellStyle name="Calculation 2" xfId="12" xr:uid="{C5F6234A-6519-45D0-8947-8C4B41BF738D}"/>
    <cellStyle name="Normal" xfId="0" builtinId="0"/>
    <cellStyle name="Normal 2" xfId="1" xr:uid="{00000000-0005-0000-0000-000001000000}"/>
    <cellStyle name="Normal 2 2" xfId="2" xr:uid="{00000000-0005-0000-0000-000002000000}"/>
    <cellStyle name="Normal 257" xfId="3" xr:uid="{00000000-0005-0000-0000-000003000000}"/>
    <cellStyle name="Normal 257 2" xfId="14" xr:uid="{72E945AC-D859-42D1-BA3A-5E49BF923B48}"/>
    <cellStyle name="Normal 3" xfId="4" xr:uid="{00000000-0005-0000-0000-000004000000}"/>
    <cellStyle name="Normal 4" xfId="5" xr:uid="{00000000-0005-0000-0000-000005000000}"/>
    <cellStyle name="Normal 5" xfId="6" xr:uid="{00000000-0005-0000-0000-000006000000}"/>
    <cellStyle name="Normal 6" xfId="7" xr:uid="{00000000-0005-0000-0000-000007000000}"/>
    <cellStyle name="Normal 6 2" xfId="9" xr:uid="{80703607-039E-438C-BF08-C57156F2776D}"/>
    <cellStyle name="Normal 6 2 2" xfId="15" xr:uid="{51E8770C-E066-40C4-B116-4642E4D1257C}"/>
    <cellStyle name="Normal 7" xfId="10" xr:uid="{82087F1B-E46F-4E8C-9472-DD693C1CAAC2}"/>
    <cellStyle name="Normal_Sheet1" xfId="8" xr:uid="{00000000-0005-0000-0000-000008000000}"/>
    <cellStyle name="Note 2" xfId="13" xr:uid="{589E2C1B-6084-4FEF-919F-F791B28043E0}"/>
    <cellStyle name="Output 2" xfId="11" xr:uid="{2F75EB1B-4C1D-4115-8DE8-E0F62EC399B4}"/>
  </cellStyles>
  <dxfs count="66">
    <dxf>
      <font>
        <b/>
        <i val="0"/>
        <color rgb="FFFF0000"/>
      </font>
      <fill>
        <patternFill>
          <bgColor rgb="FFFFFF00"/>
        </patternFill>
      </fill>
    </dxf>
    <dxf>
      <font>
        <b/>
        <i val="0"/>
        <color rgb="FFFF0000"/>
      </font>
      <fill>
        <patternFill>
          <bgColor rgb="FFFFFF00"/>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b/>
        <i val="0"/>
        <color rgb="FFFF0000"/>
      </font>
      <fill>
        <patternFill>
          <bgColor rgb="FFFFFF00"/>
        </patternFill>
      </fill>
    </dxf>
    <dxf>
      <font>
        <b/>
        <i val="0"/>
        <color rgb="FFFF0000"/>
      </font>
      <fill>
        <patternFill>
          <bgColor rgb="FFFFFF00"/>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b/>
        <i val="0"/>
        <color rgb="FFFF0000"/>
      </font>
      <fill>
        <patternFill>
          <bgColor rgb="FFFFFF00"/>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b/>
        <i val="0"/>
        <color rgb="FFFF0000"/>
      </font>
      <fill>
        <patternFill>
          <bgColor rgb="FFFFFF00"/>
        </patternFill>
      </fill>
    </dxf>
    <dxf>
      <font>
        <b/>
        <i val="0"/>
        <color rgb="FFFF0000"/>
      </font>
      <fill>
        <patternFill>
          <bgColor rgb="FFFFFF00"/>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b/>
        <i val="0"/>
        <color rgb="FFFF0000"/>
      </font>
      <fill>
        <patternFill>
          <bgColor rgb="FFFFFF00"/>
        </patternFill>
      </fill>
    </dxf>
    <dxf>
      <font>
        <color theme="0"/>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ndense val="0"/>
        <extend val="0"/>
        <color indexed="10"/>
      </font>
      <fill>
        <patternFill>
          <bgColor indexed="43"/>
        </patternFill>
      </fill>
    </dxf>
    <dxf>
      <fill>
        <patternFill>
          <bgColor rgb="FFFFFF00"/>
        </patternFill>
      </fill>
    </dxf>
    <dxf>
      <font>
        <condense val="0"/>
        <extend val="0"/>
        <color indexed="10"/>
      </font>
      <fill>
        <patternFill>
          <bgColor indexed="43"/>
        </patternFill>
      </fill>
    </dxf>
    <dxf>
      <fill>
        <patternFill>
          <bgColor rgb="FFFFFF00"/>
        </patternFill>
      </fill>
    </dxf>
    <dxf>
      <font>
        <condense val="0"/>
        <extend val="0"/>
        <color indexed="10"/>
      </font>
      <fill>
        <patternFill>
          <bgColor indexed="43"/>
        </patternFill>
      </fill>
    </dxf>
    <dxf>
      <fill>
        <patternFill>
          <bgColor rgb="FFFFFF00"/>
        </patternFill>
      </fill>
    </dxf>
    <dxf>
      <font>
        <condense val="0"/>
        <extend val="0"/>
        <color indexed="10"/>
      </font>
      <fill>
        <patternFill>
          <bgColor indexed="43"/>
        </patternFill>
      </fill>
    </dxf>
    <dxf>
      <fill>
        <patternFill>
          <bgColor rgb="FFFFFF00"/>
        </patternFill>
      </fill>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1E5FE"/>
      <rgbColor rgb="00A4BED4"/>
      <rgbColor rgb="00E3E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7209632</xdr:colOff>
      <xdr:row>0</xdr:row>
      <xdr:rowOff>90488</xdr:rowOff>
    </xdr:from>
    <xdr:to>
      <xdr:col>2</xdr:col>
      <xdr:colOff>7209632</xdr:colOff>
      <xdr:row>6</xdr:row>
      <xdr:rowOff>90305</xdr:rowOff>
    </xdr:to>
    <xdr:pic>
      <xdr:nvPicPr>
        <xdr:cNvPr id="3" name="Picture 2" descr="The official logo of the IRS" title="IRS Logo">
          <a:extLst>
            <a:ext uri="{FF2B5EF4-FFF2-40B4-BE49-F238E27FC236}">
              <a16:creationId xmlns:a16="http://schemas.microsoft.com/office/drawing/2014/main" id="{A241F81D-56E8-4BF9-9EDF-540D905BE57B}"/>
            </a:ext>
          </a:extLst>
        </xdr:cNvPr>
        <xdr:cNvPicPr/>
      </xdr:nvPicPr>
      <xdr:blipFill>
        <a:blip xmlns:r="http://schemas.openxmlformats.org/officeDocument/2006/relationships" r:embed="rId1"/>
        <a:srcRect/>
        <a:stretch>
          <a:fillRect/>
        </a:stretch>
      </xdr:blipFill>
      <xdr:spPr bwMode="auto">
        <a:xfrm>
          <a:off x="7203282" y="71438"/>
          <a:ext cx="1186815" cy="115697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K511"/>
  <sheetViews>
    <sheetView tabSelected="1" zoomScale="130" zoomScaleNormal="130" workbookViewId="0"/>
  </sheetViews>
  <sheetFormatPr defaultColWidth="11.453125" defaultRowHeight="14" x14ac:dyDescent="0.3"/>
  <cols>
    <col min="1" max="1" width="11.453125" style="314" customWidth="1"/>
    <col min="2" max="2" width="11.453125" style="283" customWidth="1"/>
    <col min="3" max="3" width="108.26953125" style="283" customWidth="1"/>
    <col min="4" max="63" width="11.453125" style="282"/>
    <col min="64" max="16384" width="11.453125" style="283"/>
  </cols>
  <sheetData>
    <row r="1" spans="1:3" ht="15.5" x14ac:dyDescent="0.35">
      <c r="A1" s="279" t="s">
        <v>0</v>
      </c>
      <c r="B1" s="280"/>
      <c r="C1" s="281"/>
    </row>
    <row r="2" spans="1:3" ht="15.5" x14ac:dyDescent="0.35">
      <c r="A2" s="284" t="s">
        <v>1</v>
      </c>
      <c r="B2" s="285"/>
      <c r="C2" s="286"/>
    </row>
    <row r="3" spans="1:3" x14ac:dyDescent="0.3">
      <c r="A3" s="287"/>
      <c r="B3" s="288"/>
      <c r="C3" s="289"/>
    </row>
    <row r="4" spans="1:3" x14ac:dyDescent="0.3">
      <c r="A4" s="287" t="s">
        <v>2</v>
      </c>
      <c r="B4" s="288"/>
      <c r="C4" s="289"/>
    </row>
    <row r="5" spans="1:3" x14ac:dyDescent="0.3">
      <c r="A5" s="287" t="s">
        <v>3</v>
      </c>
      <c r="B5" s="288"/>
      <c r="C5" s="289"/>
    </row>
    <row r="6" spans="1:3" x14ac:dyDescent="0.3">
      <c r="A6" s="287" t="s">
        <v>4</v>
      </c>
      <c r="B6" s="288"/>
      <c r="C6" s="289"/>
    </row>
    <row r="7" spans="1:3" x14ac:dyDescent="0.3">
      <c r="A7" s="287"/>
      <c r="B7" s="290"/>
      <c r="C7" s="291"/>
    </row>
    <row r="8" spans="1:3" ht="18" customHeight="1" x14ac:dyDescent="0.3">
      <c r="A8" s="292" t="s">
        <v>5</v>
      </c>
      <c r="B8" s="293"/>
      <c r="C8" s="294"/>
    </row>
    <row r="9" spans="1:3" ht="12.75" customHeight="1" x14ac:dyDescent="0.3">
      <c r="A9" s="332" t="s">
        <v>6</v>
      </c>
      <c r="B9" s="333"/>
      <c r="C9" s="334"/>
    </row>
    <row r="10" spans="1:3" ht="14.5" customHeight="1" x14ac:dyDescent="0.3">
      <c r="A10" s="332"/>
      <c r="B10" s="333"/>
      <c r="C10" s="334"/>
    </row>
    <row r="11" spans="1:3" ht="14.5" customHeight="1" x14ac:dyDescent="0.3">
      <c r="A11" s="332"/>
      <c r="B11" s="333"/>
      <c r="C11" s="334"/>
    </row>
    <row r="12" spans="1:3" ht="14.5" customHeight="1" x14ac:dyDescent="0.3">
      <c r="A12" s="332"/>
      <c r="B12" s="333"/>
      <c r="C12" s="334"/>
    </row>
    <row r="13" spans="1:3" ht="14.5" customHeight="1" x14ac:dyDescent="0.3">
      <c r="A13" s="332"/>
      <c r="B13" s="333"/>
      <c r="C13" s="334"/>
    </row>
    <row r="14" spans="1:3" ht="4.5" customHeight="1" x14ac:dyDescent="0.3">
      <c r="A14" s="335"/>
      <c r="B14" s="336"/>
      <c r="C14" s="337"/>
    </row>
    <row r="15" spans="1:3" s="282" customFormat="1" x14ac:dyDescent="0.3">
      <c r="A15" s="295"/>
      <c r="C15" s="296"/>
    </row>
    <row r="16" spans="1:3" x14ac:dyDescent="0.3">
      <c r="A16" s="297" t="s">
        <v>7</v>
      </c>
      <c r="B16" s="298"/>
      <c r="C16" s="299"/>
    </row>
    <row r="17" spans="1:3" x14ac:dyDescent="0.3">
      <c r="A17" s="300" t="s">
        <v>8</v>
      </c>
      <c r="B17" s="301"/>
      <c r="C17" s="302"/>
    </row>
    <row r="18" spans="1:3" x14ac:dyDescent="0.3">
      <c r="A18" s="300" t="s">
        <v>9</v>
      </c>
      <c r="B18" s="301"/>
      <c r="C18" s="302"/>
    </row>
    <row r="19" spans="1:3" x14ac:dyDescent="0.3">
      <c r="A19" s="300" t="s">
        <v>10</v>
      </c>
      <c r="B19" s="301"/>
      <c r="C19" s="302"/>
    </row>
    <row r="20" spans="1:3" x14ac:dyDescent="0.3">
      <c r="A20" s="300" t="s">
        <v>11</v>
      </c>
      <c r="B20" s="301"/>
      <c r="C20" s="303"/>
    </row>
    <row r="21" spans="1:3" x14ac:dyDescent="0.3">
      <c r="A21" s="300" t="s">
        <v>12</v>
      </c>
      <c r="B21" s="301"/>
      <c r="C21" s="304"/>
    </row>
    <row r="22" spans="1:3" x14ac:dyDescent="0.3">
      <c r="A22" s="300" t="s">
        <v>13</v>
      </c>
      <c r="B22" s="301"/>
      <c r="C22" s="302"/>
    </row>
    <row r="23" spans="1:3" x14ac:dyDescent="0.3">
      <c r="A23" s="300" t="s">
        <v>14</v>
      </c>
      <c r="B23" s="301"/>
      <c r="C23" s="302"/>
    </row>
    <row r="24" spans="1:3" x14ac:dyDescent="0.3">
      <c r="A24" s="300" t="s">
        <v>15</v>
      </c>
      <c r="B24" s="301"/>
      <c r="C24" s="302"/>
    </row>
    <row r="25" spans="1:3" x14ac:dyDescent="0.3">
      <c r="A25" s="300" t="s">
        <v>16</v>
      </c>
      <c r="B25" s="301"/>
      <c r="C25" s="302"/>
    </row>
    <row r="26" spans="1:3" x14ac:dyDescent="0.3">
      <c r="A26" s="305" t="s">
        <v>17</v>
      </c>
      <c r="B26" s="301"/>
      <c r="C26" s="302"/>
    </row>
    <row r="27" spans="1:3" x14ac:dyDescent="0.3">
      <c r="A27" s="305" t="s">
        <v>18</v>
      </c>
      <c r="B27" s="301"/>
      <c r="C27" s="302"/>
    </row>
    <row r="28" spans="1:3" s="282" customFormat="1" x14ac:dyDescent="0.3">
      <c r="A28" s="295"/>
      <c r="C28" s="296"/>
    </row>
    <row r="29" spans="1:3" x14ac:dyDescent="0.3">
      <c r="A29" s="297" t="s">
        <v>19</v>
      </c>
      <c r="B29" s="298"/>
      <c r="C29" s="299"/>
    </row>
    <row r="30" spans="1:3" x14ac:dyDescent="0.3">
      <c r="A30" s="306"/>
      <c r="B30" s="307"/>
      <c r="C30" s="308"/>
    </row>
    <row r="31" spans="1:3" x14ac:dyDescent="0.3">
      <c r="A31" s="300" t="s">
        <v>20</v>
      </c>
      <c r="B31" s="309"/>
      <c r="C31" s="310"/>
    </row>
    <row r="32" spans="1:3" x14ac:dyDescent="0.3">
      <c r="A32" s="300" t="s">
        <v>21</v>
      </c>
      <c r="B32" s="309"/>
      <c r="C32" s="310"/>
    </row>
    <row r="33" spans="1:3" ht="12.75" customHeight="1" x14ac:dyDescent="0.3">
      <c r="A33" s="300" t="s">
        <v>22</v>
      </c>
      <c r="B33" s="309"/>
      <c r="C33" s="310"/>
    </row>
    <row r="34" spans="1:3" ht="12.75" customHeight="1" x14ac:dyDescent="0.3">
      <c r="A34" s="300" t="s">
        <v>23</v>
      </c>
      <c r="B34" s="311"/>
      <c r="C34" s="312"/>
    </row>
    <row r="35" spans="1:3" x14ac:dyDescent="0.3">
      <c r="A35" s="300" t="s">
        <v>24</v>
      </c>
      <c r="B35" s="309"/>
      <c r="C35" s="310"/>
    </row>
    <row r="36" spans="1:3" x14ac:dyDescent="0.3">
      <c r="A36" s="306"/>
      <c r="B36" s="307"/>
      <c r="C36" s="308"/>
    </row>
    <row r="37" spans="1:3" x14ac:dyDescent="0.3">
      <c r="A37" s="300" t="s">
        <v>20</v>
      </c>
      <c r="B37" s="309"/>
      <c r="C37" s="310"/>
    </row>
    <row r="38" spans="1:3" x14ac:dyDescent="0.3">
      <c r="A38" s="300" t="s">
        <v>21</v>
      </c>
      <c r="B38" s="309"/>
      <c r="C38" s="310"/>
    </row>
    <row r="39" spans="1:3" x14ac:dyDescent="0.3">
      <c r="A39" s="300" t="s">
        <v>22</v>
      </c>
      <c r="B39" s="309"/>
      <c r="C39" s="310"/>
    </row>
    <row r="40" spans="1:3" x14ac:dyDescent="0.3">
      <c r="A40" s="300" t="s">
        <v>23</v>
      </c>
      <c r="B40" s="311"/>
      <c r="C40" s="312"/>
    </row>
    <row r="41" spans="1:3" x14ac:dyDescent="0.3">
      <c r="A41" s="300" t="s">
        <v>24</v>
      </c>
      <c r="B41" s="309"/>
      <c r="C41" s="310"/>
    </row>
    <row r="42" spans="1:3" s="282" customFormat="1" x14ac:dyDescent="0.3">
      <c r="A42" s="295"/>
    </row>
    <row r="43" spans="1:3" s="282" customFormat="1" x14ac:dyDescent="0.3">
      <c r="A43" s="313" t="s">
        <v>25</v>
      </c>
    </row>
    <row r="44" spans="1:3" s="282" customFormat="1" x14ac:dyDescent="0.3">
      <c r="A44" s="313" t="s">
        <v>26</v>
      </c>
    </row>
    <row r="45" spans="1:3" s="282" customFormat="1" x14ac:dyDescent="0.3">
      <c r="A45" s="313" t="s">
        <v>27</v>
      </c>
    </row>
    <row r="46" spans="1:3" s="282" customFormat="1" x14ac:dyDescent="0.3">
      <c r="A46" s="295"/>
    </row>
    <row r="47" spans="1:3" s="282" customFormat="1" ht="12.75" hidden="1" customHeight="1" x14ac:dyDescent="0.3">
      <c r="A47" s="295" t="s">
        <v>28</v>
      </c>
    </row>
    <row r="48" spans="1:3" s="282" customFormat="1" ht="12.75" hidden="1" customHeight="1" x14ac:dyDescent="0.3">
      <c r="A48" s="295" t="s">
        <v>29</v>
      </c>
    </row>
    <row r="49" spans="1:1" s="282" customFormat="1" ht="12.75" hidden="1" customHeight="1" x14ac:dyDescent="0.3">
      <c r="A49" s="295" t="s">
        <v>30</v>
      </c>
    </row>
    <row r="50" spans="1:1" s="282" customFormat="1" x14ac:dyDescent="0.3">
      <c r="A50" s="295"/>
    </row>
    <row r="51" spans="1:1" s="282" customFormat="1" x14ac:dyDescent="0.3">
      <c r="A51" s="295"/>
    </row>
    <row r="52" spans="1:1" s="282" customFormat="1" x14ac:dyDescent="0.3">
      <c r="A52" s="295"/>
    </row>
    <row r="53" spans="1:1" s="282" customFormat="1" x14ac:dyDescent="0.3">
      <c r="A53" s="295"/>
    </row>
    <row r="54" spans="1:1" s="282" customFormat="1" x14ac:dyDescent="0.3">
      <c r="A54" s="295"/>
    </row>
    <row r="55" spans="1:1" s="282" customFormat="1" x14ac:dyDescent="0.3">
      <c r="A55" s="295"/>
    </row>
    <row r="56" spans="1:1" s="282" customFormat="1" x14ac:dyDescent="0.3">
      <c r="A56" s="295"/>
    </row>
    <row r="57" spans="1:1" s="282" customFormat="1" x14ac:dyDescent="0.3">
      <c r="A57" s="295"/>
    </row>
    <row r="58" spans="1:1" s="282" customFormat="1" x14ac:dyDescent="0.3">
      <c r="A58" s="295"/>
    </row>
    <row r="59" spans="1:1" s="282" customFormat="1" x14ac:dyDescent="0.3">
      <c r="A59" s="295"/>
    </row>
    <row r="60" spans="1:1" s="282" customFormat="1" x14ac:dyDescent="0.3">
      <c r="A60" s="295"/>
    </row>
    <row r="61" spans="1:1" s="282" customFormat="1" x14ac:dyDescent="0.3">
      <c r="A61" s="295"/>
    </row>
    <row r="62" spans="1:1" s="282" customFormat="1" x14ac:dyDescent="0.3">
      <c r="A62" s="295"/>
    </row>
    <row r="63" spans="1:1" s="282" customFormat="1" x14ac:dyDescent="0.3">
      <c r="A63" s="295"/>
    </row>
    <row r="64" spans="1:1" s="282" customFormat="1" x14ac:dyDescent="0.3">
      <c r="A64" s="295"/>
    </row>
    <row r="65" spans="1:1" s="282" customFormat="1" x14ac:dyDescent="0.3">
      <c r="A65" s="295"/>
    </row>
    <row r="66" spans="1:1" s="282" customFormat="1" x14ac:dyDescent="0.3">
      <c r="A66" s="295"/>
    </row>
    <row r="67" spans="1:1" s="282" customFormat="1" x14ac:dyDescent="0.3">
      <c r="A67" s="295"/>
    </row>
    <row r="68" spans="1:1" s="282" customFormat="1" x14ac:dyDescent="0.3">
      <c r="A68" s="295"/>
    </row>
    <row r="69" spans="1:1" s="282" customFormat="1" x14ac:dyDescent="0.3">
      <c r="A69" s="295"/>
    </row>
    <row r="70" spans="1:1" s="282" customFormat="1" x14ac:dyDescent="0.3">
      <c r="A70" s="295"/>
    </row>
    <row r="71" spans="1:1" s="282" customFormat="1" x14ac:dyDescent="0.3">
      <c r="A71" s="295"/>
    </row>
    <row r="72" spans="1:1" s="282" customFormat="1" x14ac:dyDescent="0.3">
      <c r="A72" s="295"/>
    </row>
    <row r="73" spans="1:1" s="282" customFormat="1" x14ac:dyDescent="0.3">
      <c r="A73" s="295"/>
    </row>
    <row r="74" spans="1:1" s="282" customFormat="1" x14ac:dyDescent="0.3">
      <c r="A74" s="295"/>
    </row>
    <row r="75" spans="1:1" s="282" customFormat="1" x14ac:dyDescent="0.3">
      <c r="A75" s="295"/>
    </row>
    <row r="76" spans="1:1" s="282" customFormat="1" x14ac:dyDescent="0.3">
      <c r="A76" s="295"/>
    </row>
    <row r="77" spans="1:1" s="282" customFormat="1" x14ac:dyDescent="0.3">
      <c r="A77" s="295"/>
    </row>
    <row r="78" spans="1:1" s="282" customFormat="1" x14ac:dyDescent="0.3">
      <c r="A78" s="295"/>
    </row>
    <row r="79" spans="1:1" s="282" customFormat="1" x14ac:dyDescent="0.3">
      <c r="A79" s="295"/>
    </row>
    <row r="80" spans="1:1" s="282" customFormat="1" x14ac:dyDescent="0.3">
      <c r="A80" s="295"/>
    </row>
    <row r="81" spans="1:1" s="282" customFormat="1" x14ac:dyDescent="0.3">
      <c r="A81" s="295"/>
    </row>
    <row r="82" spans="1:1" s="282" customFormat="1" x14ac:dyDescent="0.3">
      <c r="A82" s="295"/>
    </row>
    <row r="83" spans="1:1" s="282" customFormat="1" x14ac:dyDescent="0.3">
      <c r="A83" s="295"/>
    </row>
    <row r="84" spans="1:1" s="282" customFormat="1" x14ac:dyDescent="0.3">
      <c r="A84" s="295"/>
    </row>
    <row r="85" spans="1:1" s="282" customFormat="1" x14ac:dyDescent="0.3">
      <c r="A85" s="295"/>
    </row>
    <row r="86" spans="1:1" s="282" customFormat="1" x14ac:dyDescent="0.3">
      <c r="A86" s="295"/>
    </row>
    <row r="87" spans="1:1" s="282" customFormat="1" x14ac:dyDescent="0.3">
      <c r="A87" s="295"/>
    </row>
    <row r="88" spans="1:1" s="282" customFormat="1" x14ac:dyDescent="0.3">
      <c r="A88" s="295"/>
    </row>
    <row r="89" spans="1:1" s="282" customFormat="1" x14ac:dyDescent="0.3">
      <c r="A89" s="295"/>
    </row>
    <row r="90" spans="1:1" s="282" customFormat="1" x14ac:dyDescent="0.3">
      <c r="A90" s="295"/>
    </row>
    <row r="91" spans="1:1" s="282" customFormat="1" x14ac:dyDescent="0.3">
      <c r="A91" s="295"/>
    </row>
    <row r="92" spans="1:1" s="282" customFormat="1" x14ac:dyDescent="0.3">
      <c r="A92" s="295"/>
    </row>
    <row r="93" spans="1:1" s="282" customFormat="1" x14ac:dyDescent="0.3">
      <c r="A93" s="295"/>
    </row>
    <row r="94" spans="1:1" s="282" customFormat="1" x14ac:dyDescent="0.3">
      <c r="A94" s="295"/>
    </row>
    <row r="95" spans="1:1" s="282" customFormat="1" x14ac:dyDescent="0.3">
      <c r="A95" s="295"/>
    </row>
    <row r="96" spans="1:1" s="282" customFormat="1" x14ac:dyDescent="0.3">
      <c r="A96" s="295"/>
    </row>
    <row r="97" spans="1:1" s="282" customFormat="1" x14ac:dyDescent="0.3">
      <c r="A97" s="295"/>
    </row>
    <row r="98" spans="1:1" s="282" customFormat="1" x14ac:dyDescent="0.3">
      <c r="A98" s="295"/>
    </row>
    <row r="99" spans="1:1" s="282" customFormat="1" x14ac:dyDescent="0.3">
      <c r="A99" s="295"/>
    </row>
    <row r="100" spans="1:1" s="282" customFormat="1" x14ac:dyDescent="0.3">
      <c r="A100" s="295"/>
    </row>
    <row r="101" spans="1:1" s="282" customFormat="1" x14ac:dyDescent="0.3">
      <c r="A101" s="295"/>
    </row>
    <row r="102" spans="1:1" s="282" customFormat="1" x14ac:dyDescent="0.3">
      <c r="A102" s="295"/>
    </row>
    <row r="103" spans="1:1" s="282" customFormat="1" x14ac:dyDescent="0.3">
      <c r="A103" s="295"/>
    </row>
    <row r="104" spans="1:1" s="282" customFormat="1" x14ac:dyDescent="0.3">
      <c r="A104" s="295"/>
    </row>
    <row r="105" spans="1:1" s="282" customFormat="1" x14ac:dyDescent="0.3">
      <c r="A105" s="295"/>
    </row>
    <row r="106" spans="1:1" s="282" customFormat="1" x14ac:dyDescent="0.3">
      <c r="A106" s="295"/>
    </row>
    <row r="107" spans="1:1" s="282" customFormat="1" x14ac:dyDescent="0.3">
      <c r="A107" s="295"/>
    </row>
    <row r="108" spans="1:1" s="282" customFormat="1" x14ac:dyDescent="0.3">
      <c r="A108" s="295"/>
    </row>
    <row r="109" spans="1:1" s="282" customFormat="1" x14ac:dyDescent="0.3">
      <c r="A109" s="295"/>
    </row>
    <row r="110" spans="1:1" s="282" customFormat="1" x14ac:dyDescent="0.3">
      <c r="A110" s="295"/>
    </row>
    <row r="111" spans="1:1" s="282" customFormat="1" x14ac:dyDescent="0.3">
      <c r="A111" s="295"/>
    </row>
    <row r="112" spans="1:1" s="282" customFormat="1" x14ac:dyDescent="0.3">
      <c r="A112" s="295"/>
    </row>
    <row r="113" spans="1:1" s="282" customFormat="1" x14ac:dyDescent="0.3">
      <c r="A113" s="295"/>
    </row>
    <row r="114" spans="1:1" s="282" customFormat="1" x14ac:dyDescent="0.3">
      <c r="A114" s="295"/>
    </row>
    <row r="115" spans="1:1" s="282" customFormat="1" x14ac:dyDescent="0.3">
      <c r="A115" s="295"/>
    </row>
    <row r="116" spans="1:1" s="282" customFormat="1" x14ac:dyDescent="0.3">
      <c r="A116" s="295"/>
    </row>
    <row r="117" spans="1:1" s="282" customFormat="1" x14ac:dyDescent="0.3">
      <c r="A117" s="295"/>
    </row>
    <row r="118" spans="1:1" s="282" customFormat="1" x14ac:dyDescent="0.3">
      <c r="A118" s="295"/>
    </row>
    <row r="119" spans="1:1" s="282" customFormat="1" x14ac:dyDescent="0.3">
      <c r="A119" s="295"/>
    </row>
    <row r="120" spans="1:1" s="282" customFormat="1" x14ac:dyDescent="0.3">
      <c r="A120" s="295"/>
    </row>
    <row r="121" spans="1:1" s="282" customFormat="1" x14ac:dyDescent="0.3">
      <c r="A121" s="295"/>
    </row>
    <row r="122" spans="1:1" s="282" customFormat="1" x14ac:dyDescent="0.3">
      <c r="A122" s="295"/>
    </row>
    <row r="123" spans="1:1" s="282" customFormat="1" x14ac:dyDescent="0.3">
      <c r="A123" s="295"/>
    </row>
    <row r="124" spans="1:1" s="282" customFormat="1" x14ac:dyDescent="0.3">
      <c r="A124" s="295"/>
    </row>
    <row r="125" spans="1:1" s="282" customFormat="1" x14ac:dyDescent="0.3">
      <c r="A125" s="295"/>
    </row>
    <row r="126" spans="1:1" s="282" customFormat="1" x14ac:dyDescent="0.3">
      <c r="A126" s="295"/>
    </row>
    <row r="127" spans="1:1" s="282" customFormat="1" x14ac:dyDescent="0.3">
      <c r="A127" s="295"/>
    </row>
    <row r="128" spans="1:1" s="282" customFormat="1" x14ac:dyDescent="0.3">
      <c r="A128" s="295"/>
    </row>
    <row r="129" spans="1:1" s="282" customFormat="1" x14ac:dyDescent="0.3">
      <c r="A129" s="295"/>
    </row>
    <row r="130" spans="1:1" s="282" customFormat="1" x14ac:dyDescent="0.3">
      <c r="A130" s="295"/>
    </row>
    <row r="131" spans="1:1" s="282" customFormat="1" x14ac:dyDescent="0.3">
      <c r="A131" s="295"/>
    </row>
    <row r="132" spans="1:1" s="282" customFormat="1" x14ac:dyDescent="0.3">
      <c r="A132" s="295"/>
    </row>
    <row r="133" spans="1:1" s="282" customFormat="1" x14ac:dyDescent="0.3">
      <c r="A133" s="295"/>
    </row>
    <row r="134" spans="1:1" s="282" customFormat="1" x14ac:dyDescent="0.3">
      <c r="A134" s="295"/>
    </row>
    <row r="135" spans="1:1" s="282" customFormat="1" x14ac:dyDescent="0.3">
      <c r="A135" s="295"/>
    </row>
    <row r="136" spans="1:1" s="282" customFormat="1" x14ac:dyDescent="0.3">
      <c r="A136" s="295"/>
    </row>
    <row r="137" spans="1:1" s="282" customFormat="1" x14ac:dyDescent="0.3">
      <c r="A137" s="295"/>
    </row>
    <row r="138" spans="1:1" s="282" customFormat="1" x14ac:dyDescent="0.3">
      <c r="A138" s="295"/>
    </row>
    <row r="139" spans="1:1" s="282" customFormat="1" x14ac:dyDescent="0.3">
      <c r="A139" s="295"/>
    </row>
    <row r="140" spans="1:1" s="282" customFormat="1" x14ac:dyDescent="0.3">
      <c r="A140" s="295"/>
    </row>
    <row r="141" spans="1:1" s="282" customFormat="1" x14ac:dyDescent="0.3">
      <c r="A141" s="295"/>
    </row>
    <row r="142" spans="1:1" s="282" customFormat="1" x14ac:dyDescent="0.3">
      <c r="A142" s="295"/>
    </row>
    <row r="143" spans="1:1" s="282" customFormat="1" x14ac:dyDescent="0.3">
      <c r="A143" s="295"/>
    </row>
    <row r="144" spans="1:1" s="282" customFormat="1" x14ac:dyDescent="0.3">
      <c r="A144" s="295"/>
    </row>
    <row r="145" spans="1:1" s="282" customFormat="1" x14ac:dyDescent="0.3">
      <c r="A145" s="295"/>
    </row>
    <row r="146" spans="1:1" s="282" customFormat="1" x14ac:dyDescent="0.3">
      <c r="A146" s="295"/>
    </row>
    <row r="147" spans="1:1" s="282" customFormat="1" x14ac:dyDescent="0.3">
      <c r="A147" s="295"/>
    </row>
    <row r="148" spans="1:1" s="282" customFormat="1" x14ac:dyDescent="0.3">
      <c r="A148" s="295"/>
    </row>
    <row r="149" spans="1:1" s="282" customFormat="1" x14ac:dyDescent="0.3">
      <c r="A149" s="295"/>
    </row>
    <row r="150" spans="1:1" s="282" customFormat="1" x14ac:dyDescent="0.3">
      <c r="A150" s="295"/>
    </row>
    <row r="151" spans="1:1" s="282" customFormat="1" x14ac:dyDescent="0.3">
      <c r="A151" s="295"/>
    </row>
    <row r="152" spans="1:1" s="282" customFormat="1" x14ac:dyDescent="0.3">
      <c r="A152" s="295"/>
    </row>
    <row r="153" spans="1:1" s="282" customFormat="1" x14ac:dyDescent="0.3">
      <c r="A153" s="295"/>
    </row>
    <row r="154" spans="1:1" s="282" customFormat="1" x14ac:dyDescent="0.3">
      <c r="A154" s="295"/>
    </row>
    <row r="155" spans="1:1" s="282" customFormat="1" x14ac:dyDescent="0.3">
      <c r="A155" s="295"/>
    </row>
    <row r="156" spans="1:1" s="282" customFormat="1" x14ac:dyDescent="0.3">
      <c r="A156" s="295"/>
    </row>
    <row r="157" spans="1:1" s="282" customFormat="1" x14ac:dyDescent="0.3">
      <c r="A157" s="295"/>
    </row>
    <row r="158" spans="1:1" s="282" customFormat="1" x14ac:dyDescent="0.3">
      <c r="A158" s="295"/>
    </row>
    <row r="159" spans="1:1" s="282" customFormat="1" x14ac:dyDescent="0.3">
      <c r="A159" s="295"/>
    </row>
    <row r="160" spans="1:1" s="282" customFormat="1" x14ac:dyDescent="0.3">
      <c r="A160" s="295"/>
    </row>
    <row r="161" spans="1:1" s="282" customFormat="1" x14ac:dyDescent="0.3">
      <c r="A161" s="295"/>
    </row>
    <row r="162" spans="1:1" s="282" customFormat="1" x14ac:dyDescent="0.3">
      <c r="A162" s="295"/>
    </row>
    <row r="163" spans="1:1" s="282" customFormat="1" x14ac:dyDescent="0.3">
      <c r="A163" s="295"/>
    </row>
    <row r="164" spans="1:1" s="282" customFormat="1" x14ac:dyDescent="0.3">
      <c r="A164" s="295"/>
    </row>
    <row r="165" spans="1:1" s="282" customFormat="1" x14ac:dyDescent="0.3">
      <c r="A165" s="295"/>
    </row>
    <row r="166" spans="1:1" s="282" customFormat="1" x14ac:dyDescent="0.3">
      <c r="A166" s="295"/>
    </row>
    <row r="167" spans="1:1" s="282" customFormat="1" x14ac:dyDescent="0.3">
      <c r="A167" s="295"/>
    </row>
    <row r="168" spans="1:1" s="282" customFormat="1" x14ac:dyDescent="0.3">
      <c r="A168" s="295"/>
    </row>
    <row r="169" spans="1:1" s="282" customFormat="1" x14ac:dyDescent="0.3">
      <c r="A169" s="295"/>
    </row>
    <row r="170" spans="1:1" s="282" customFormat="1" x14ac:dyDescent="0.3">
      <c r="A170" s="295"/>
    </row>
    <row r="171" spans="1:1" s="282" customFormat="1" x14ac:dyDescent="0.3">
      <c r="A171" s="295"/>
    </row>
    <row r="172" spans="1:1" s="282" customFormat="1" x14ac:dyDescent="0.3">
      <c r="A172" s="295"/>
    </row>
    <row r="173" spans="1:1" s="282" customFormat="1" x14ac:dyDescent="0.3">
      <c r="A173" s="295"/>
    </row>
    <row r="174" spans="1:1" s="282" customFormat="1" x14ac:dyDescent="0.3">
      <c r="A174" s="295"/>
    </row>
    <row r="175" spans="1:1" s="282" customFormat="1" x14ac:dyDescent="0.3">
      <c r="A175" s="295"/>
    </row>
    <row r="176" spans="1:1" s="282" customFormat="1" x14ac:dyDescent="0.3">
      <c r="A176" s="295"/>
    </row>
    <row r="177" spans="1:1" s="282" customFormat="1" x14ac:dyDescent="0.3">
      <c r="A177" s="295"/>
    </row>
    <row r="178" spans="1:1" s="282" customFormat="1" x14ac:dyDescent="0.3">
      <c r="A178" s="295"/>
    </row>
    <row r="179" spans="1:1" s="282" customFormat="1" x14ac:dyDescent="0.3">
      <c r="A179" s="295"/>
    </row>
    <row r="180" spans="1:1" s="282" customFormat="1" x14ac:dyDescent="0.3">
      <c r="A180" s="295"/>
    </row>
    <row r="181" spans="1:1" s="282" customFormat="1" x14ac:dyDescent="0.3">
      <c r="A181" s="295"/>
    </row>
    <row r="182" spans="1:1" s="282" customFormat="1" x14ac:dyDescent="0.3">
      <c r="A182" s="295"/>
    </row>
    <row r="183" spans="1:1" s="282" customFormat="1" x14ac:dyDescent="0.3">
      <c r="A183" s="295"/>
    </row>
    <row r="184" spans="1:1" s="282" customFormat="1" x14ac:dyDescent="0.3">
      <c r="A184" s="295"/>
    </row>
    <row r="185" spans="1:1" s="282" customFormat="1" x14ac:dyDescent="0.3">
      <c r="A185" s="295"/>
    </row>
    <row r="186" spans="1:1" s="282" customFormat="1" x14ac:dyDescent="0.3">
      <c r="A186" s="295"/>
    </row>
    <row r="187" spans="1:1" s="282" customFormat="1" x14ac:dyDescent="0.3">
      <c r="A187" s="295"/>
    </row>
    <row r="188" spans="1:1" s="282" customFormat="1" x14ac:dyDescent="0.3">
      <c r="A188" s="295"/>
    </row>
    <row r="189" spans="1:1" s="282" customFormat="1" x14ac:dyDescent="0.3">
      <c r="A189" s="295"/>
    </row>
    <row r="190" spans="1:1" s="282" customFormat="1" x14ac:dyDescent="0.3">
      <c r="A190" s="295"/>
    </row>
    <row r="191" spans="1:1" s="282" customFormat="1" x14ac:dyDescent="0.3">
      <c r="A191" s="295"/>
    </row>
    <row r="192" spans="1:1" s="282" customFormat="1" x14ac:dyDescent="0.3">
      <c r="A192" s="295"/>
    </row>
    <row r="193" spans="1:1" s="282" customFormat="1" x14ac:dyDescent="0.3">
      <c r="A193" s="295"/>
    </row>
    <row r="194" spans="1:1" s="282" customFormat="1" x14ac:dyDescent="0.3">
      <c r="A194" s="295"/>
    </row>
    <row r="195" spans="1:1" s="282" customFormat="1" x14ac:dyDescent="0.3">
      <c r="A195" s="295"/>
    </row>
    <row r="196" spans="1:1" s="282" customFormat="1" x14ac:dyDescent="0.3">
      <c r="A196" s="295"/>
    </row>
    <row r="197" spans="1:1" s="282" customFormat="1" x14ac:dyDescent="0.3">
      <c r="A197" s="295"/>
    </row>
    <row r="198" spans="1:1" s="282" customFormat="1" x14ac:dyDescent="0.3">
      <c r="A198" s="295"/>
    </row>
    <row r="199" spans="1:1" s="282" customFormat="1" x14ac:dyDescent="0.3">
      <c r="A199" s="295"/>
    </row>
    <row r="200" spans="1:1" s="282" customFormat="1" x14ac:dyDescent="0.3">
      <c r="A200" s="295"/>
    </row>
    <row r="201" spans="1:1" s="282" customFormat="1" x14ac:dyDescent="0.3">
      <c r="A201" s="295"/>
    </row>
    <row r="202" spans="1:1" s="282" customFormat="1" x14ac:dyDescent="0.3">
      <c r="A202" s="295"/>
    </row>
    <row r="203" spans="1:1" s="282" customFormat="1" x14ac:dyDescent="0.3">
      <c r="A203" s="295"/>
    </row>
    <row r="204" spans="1:1" s="282" customFormat="1" x14ac:dyDescent="0.3">
      <c r="A204" s="295"/>
    </row>
    <row r="205" spans="1:1" s="282" customFormat="1" x14ac:dyDescent="0.3">
      <c r="A205" s="295"/>
    </row>
    <row r="206" spans="1:1" s="282" customFormat="1" x14ac:dyDescent="0.3">
      <c r="A206" s="295"/>
    </row>
    <row r="207" spans="1:1" s="282" customFormat="1" x14ac:dyDescent="0.3">
      <c r="A207" s="295"/>
    </row>
    <row r="208" spans="1:1" s="282" customFormat="1" x14ac:dyDescent="0.3">
      <c r="A208" s="295"/>
    </row>
    <row r="209" spans="1:1" s="282" customFormat="1" x14ac:dyDescent="0.3">
      <c r="A209" s="295"/>
    </row>
    <row r="210" spans="1:1" s="282" customFormat="1" x14ac:dyDescent="0.3">
      <c r="A210" s="295"/>
    </row>
    <row r="211" spans="1:1" s="282" customFormat="1" x14ac:dyDescent="0.3">
      <c r="A211" s="295"/>
    </row>
    <row r="212" spans="1:1" s="282" customFormat="1" x14ac:dyDescent="0.3">
      <c r="A212" s="295"/>
    </row>
    <row r="213" spans="1:1" s="282" customFormat="1" x14ac:dyDescent="0.3">
      <c r="A213" s="295"/>
    </row>
    <row r="214" spans="1:1" s="282" customFormat="1" x14ac:dyDescent="0.3">
      <c r="A214" s="295"/>
    </row>
    <row r="215" spans="1:1" s="282" customFormat="1" x14ac:dyDescent="0.3">
      <c r="A215" s="295"/>
    </row>
    <row r="216" spans="1:1" s="282" customFormat="1" x14ac:dyDescent="0.3">
      <c r="A216" s="295"/>
    </row>
    <row r="217" spans="1:1" s="282" customFormat="1" x14ac:dyDescent="0.3">
      <c r="A217" s="295"/>
    </row>
    <row r="218" spans="1:1" s="282" customFormat="1" x14ac:dyDescent="0.3">
      <c r="A218" s="295"/>
    </row>
    <row r="219" spans="1:1" s="282" customFormat="1" x14ac:dyDescent="0.3">
      <c r="A219" s="295"/>
    </row>
    <row r="220" spans="1:1" s="282" customFormat="1" x14ac:dyDescent="0.3">
      <c r="A220" s="295"/>
    </row>
    <row r="221" spans="1:1" s="282" customFormat="1" x14ac:dyDescent="0.3">
      <c r="A221" s="295"/>
    </row>
    <row r="222" spans="1:1" s="282" customFormat="1" x14ac:dyDescent="0.3">
      <c r="A222" s="295"/>
    </row>
    <row r="223" spans="1:1" s="282" customFormat="1" x14ac:dyDescent="0.3">
      <c r="A223" s="295"/>
    </row>
    <row r="224" spans="1:1" s="282" customFormat="1" x14ac:dyDescent="0.3">
      <c r="A224" s="295"/>
    </row>
    <row r="225" spans="1:1" s="282" customFormat="1" x14ac:dyDescent="0.3">
      <c r="A225" s="295"/>
    </row>
    <row r="226" spans="1:1" s="282" customFormat="1" x14ac:dyDescent="0.3">
      <c r="A226" s="295"/>
    </row>
    <row r="227" spans="1:1" s="282" customFormat="1" x14ac:dyDescent="0.3">
      <c r="A227" s="295"/>
    </row>
    <row r="228" spans="1:1" s="282" customFormat="1" x14ac:dyDescent="0.3">
      <c r="A228" s="295"/>
    </row>
    <row r="229" spans="1:1" s="282" customFormat="1" x14ac:dyDescent="0.3">
      <c r="A229" s="295"/>
    </row>
    <row r="230" spans="1:1" s="282" customFormat="1" x14ac:dyDescent="0.3">
      <c r="A230" s="295"/>
    </row>
    <row r="231" spans="1:1" s="282" customFormat="1" x14ac:dyDescent="0.3">
      <c r="A231" s="295"/>
    </row>
    <row r="232" spans="1:1" s="282" customFormat="1" x14ac:dyDescent="0.3">
      <c r="A232" s="295"/>
    </row>
    <row r="233" spans="1:1" s="282" customFormat="1" x14ac:dyDescent="0.3">
      <c r="A233" s="295"/>
    </row>
    <row r="234" spans="1:1" s="282" customFormat="1" x14ac:dyDescent="0.3">
      <c r="A234" s="295"/>
    </row>
    <row r="235" spans="1:1" s="282" customFormat="1" x14ac:dyDescent="0.3">
      <c r="A235" s="295"/>
    </row>
    <row r="236" spans="1:1" s="282" customFormat="1" x14ac:dyDescent="0.3">
      <c r="A236" s="295"/>
    </row>
    <row r="237" spans="1:1" s="282" customFormat="1" x14ac:dyDescent="0.3">
      <c r="A237" s="295"/>
    </row>
    <row r="238" spans="1:1" s="282" customFormat="1" x14ac:dyDescent="0.3">
      <c r="A238" s="295"/>
    </row>
    <row r="239" spans="1:1" s="282" customFormat="1" x14ac:dyDescent="0.3">
      <c r="A239" s="295"/>
    </row>
    <row r="240" spans="1:1" s="282" customFormat="1" x14ac:dyDescent="0.3">
      <c r="A240" s="295"/>
    </row>
    <row r="241" spans="1:1" s="282" customFormat="1" x14ac:dyDescent="0.3">
      <c r="A241" s="295"/>
    </row>
    <row r="242" spans="1:1" s="282" customFormat="1" x14ac:dyDescent="0.3">
      <c r="A242" s="295"/>
    </row>
    <row r="243" spans="1:1" s="282" customFormat="1" x14ac:dyDescent="0.3">
      <c r="A243" s="295"/>
    </row>
    <row r="244" spans="1:1" s="282" customFormat="1" x14ac:dyDescent="0.3">
      <c r="A244" s="295"/>
    </row>
    <row r="245" spans="1:1" s="282" customFormat="1" x14ac:dyDescent="0.3">
      <c r="A245" s="295"/>
    </row>
    <row r="246" spans="1:1" s="282" customFormat="1" x14ac:dyDescent="0.3">
      <c r="A246" s="295"/>
    </row>
    <row r="247" spans="1:1" s="282" customFormat="1" x14ac:dyDescent="0.3">
      <c r="A247" s="295"/>
    </row>
    <row r="248" spans="1:1" s="282" customFormat="1" x14ac:dyDescent="0.3">
      <c r="A248" s="295"/>
    </row>
    <row r="249" spans="1:1" s="282" customFormat="1" x14ac:dyDescent="0.3">
      <c r="A249" s="295"/>
    </row>
    <row r="250" spans="1:1" s="282" customFormat="1" x14ac:dyDescent="0.3">
      <c r="A250" s="295"/>
    </row>
    <row r="251" spans="1:1" s="282" customFormat="1" x14ac:dyDescent="0.3">
      <c r="A251" s="295"/>
    </row>
    <row r="252" spans="1:1" s="282" customFormat="1" x14ac:dyDescent="0.3">
      <c r="A252" s="295"/>
    </row>
    <row r="253" spans="1:1" s="282" customFormat="1" x14ac:dyDescent="0.3">
      <c r="A253" s="295"/>
    </row>
    <row r="254" spans="1:1" s="282" customFormat="1" x14ac:dyDescent="0.3">
      <c r="A254" s="295"/>
    </row>
    <row r="255" spans="1:1" s="282" customFormat="1" x14ac:dyDescent="0.3">
      <c r="A255" s="295"/>
    </row>
    <row r="256" spans="1:1" s="282" customFormat="1" x14ac:dyDescent="0.3">
      <c r="A256" s="295"/>
    </row>
    <row r="257" spans="1:1" s="282" customFormat="1" x14ac:dyDescent="0.3">
      <c r="A257" s="295"/>
    </row>
    <row r="258" spans="1:1" s="282" customFormat="1" x14ac:dyDescent="0.3">
      <c r="A258" s="295"/>
    </row>
    <row r="259" spans="1:1" s="282" customFormat="1" x14ac:dyDescent="0.3">
      <c r="A259" s="295"/>
    </row>
    <row r="260" spans="1:1" s="282" customFormat="1" x14ac:dyDescent="0.3">
      <c r="A260" s="295"/>
    </row>
    <row r="261" spans="1:1" s="282" customFormat="1" x14ac:dyDescent="0.3">
      <c r="A261" s="295"/>
    </row>
    <row r="262" spans="1:1" s="282" customFormat="1" x14ac:dyDescent="0.3">
      <c r="A262" s="295"/>
    </row>
    <row r="263" spans="1:1" s="282" customFormat="1" x14ac:dyDescent="0.3">
      <c r="A263" s="295"/>
    </row>
    <row r="264" spans="1:1" s="282" customFormat="1" x14ac:dyDescent="0.3">
      <c r="A264" s="295"/>
    </row>
    <row r="265" spans="1:1" s="282" customFormat="1" x14ac:dyDescent="0.3">
      <c r="A265" s="295"/>
    </row>
    <row r="266" spans="1:1" s="282" customFormat="1" x14ac:dyDescent="0.3">
      <c r="A266" s="295"/>
    </row>
    <row r="267" spans="1:1" s="282" customFormat="1" x14ac:dyDescent="0.3">
      <c r="A267" s="295"/>
    </row>
    <row r="268" spans="1:1" s="282" customFormat="1" x14ac:dyDescent="0.3">
      <c r="A268" s="295"/>
    </row>
    <row r="269" spans="1:1" s="282" customFormat="1" x14ac:dyDescent="0.3">
      <c r="A269" s="295"/>
    </row>
    <row r="270" spans="1:1" s="282" customFormat="1" x14ac:dyDescent="0.3">
      <c r="A270" s="295"/>
    </row>
    <row r="271" spans="1:1" s="282" customFormat="1" x14ac:dyDescent="0.3">
      <c r="A271" s="295"/>
    </row>
    <row r="272" spans="1:1" s="282" customFormat="1" x14ac:dyDescent="0.3">
      <c r="A272" s="295"/>
    </row>
    <row r="273" spans="1:1" s="282" customFormat="1" x14ac:dyDescent="0.3">
      <c r="A273" s="295"/>
    </row>
    <row r="274" spans="1:1" s="282" customFormat="1" x14ac:dyDescent="0.3">
      <c r="A274" s="295"/>
    </row>
    <row r="275" spans="1:1" s="282" customFormat="1" x14ac:dyDescent="0.3">
      <c r="A275" s="295"/>
    </row>
    <row r="276" spans="1:1" s="282" customFormat="1" x14ac:dyDescent="0.3">
      <c r="A276" s="295"/>
    </row>
    <row r="277" spans="1:1" s="282" customFormat="1" x14ac:dyDescent="0.3">
      <c r="A277" s="295"/>
    </row>
    <row r="278" spans="1:1" s="282" customFormat="1" x14ac:dyDescent="0.3">
      <c r="A278" s="295"/>
    </row>
    <row r="279" spans="1:1" s="282" customFormat="1" x14ac:dyDescent="0.3">
      <c r="A279" s="295"/>
    </row>
    <row r="280" spans="1:1" s="282" customFormat="1" x14ac:dyDescent="0.3">
      <c r="A280" s="295"/>
    </row>
    <row r="281" spans="1:1" s="282" customFormat="1" x14ac:dyDescent="0.3">
      <c r="A281" s="295"/>
    </row>
    <row r="282" spans="1:1" s="282" customFormat="1" x14ac:dyDescent="0.3">
      <c r="A282" s="295"/>
    </row>
    <row r="283" spans="1:1" s="282" customFormat="1" x14ac:dyDescent="0.3">
      <c r="A283" s="295"/>
    </row>
    <row r="284" spans="1:1" s="282" customFormat="1" x14ac:dyDescent="0.3">
      <c r="A284" s="295"/>
    </row>
    <row r="285" spans="1:1" s="282" customFormat="1" x14ac:dyDescent="0.3">
      <c r="A285" s="295"/>
    </row>
    <row r="286" spans="1:1" s="282" customFormat="1" x14ac:dyDescent="0.3">
      <c r="A286" s="295"/>
    </row>
    <row r="287" spans="1:1" s="282" customFormat="1" x14ac:dyDescent="0.3">
      <c r="A287" s="295"/>
    </row>
    <row r="288" spans="1:1" s="282" customFormat="1" x14ac:dyDescent="0.3">
      <c r="A288" s="295"/>
    </row>
    <row r="289" spans="1:1" s="282" customFormat="1" x14ac:dyDescent="0.3">
      <c r="A289" s="295"/>
    </row>
    <row r="290" spans="1:1" s="282" customFormat="1" x14ac:dyDescent="0.3">
      <c r="A290" s="295"/>
    </row>
    <row r="291" spans="1:1" s="282" customFormat="1" x14ac:dyDescent="0.3">
      <c r="A291" s="295"/>
    </row>
    <row r="292" spans="1:1" s="282" customFormat="1" x14ac:dyDescent="0.3">
      <c r="A292" s="295"/>
    </row>
    <row r="293" spans="1:1" s="282" customFormat="1" x14ac:dyDescent="0.3">
      <c r="A293" s="295"/>
    </row>
    <row r="294" spans="1:1" s="282" customFormat="1" x14ac:dyDescent="0.3">
      <c r="A294" s="295"/>
    </row>
    <row r="295" spans="1:1" s="282" customFormat="1" x14ac:dyDescent="0.3">
      <c r="A295" s="295"/>
    </row>
    <row r="296" spans="1:1" s="282" customFormat="1" x14ac:dyDescent="0.3">
      <c r="A296" s="295"/>
    </row>
    <row r="297" spans="1:1" s="282" customFormat="1" x14ac:dyDescent="0.3">
      <c r="A297" s="295"/>
    </row>
    <row r="298" spans="1:1" s="282" customFormat="1" x14ac:dyDescent="0.3">
      <c r="A298" s="295"/>
    </row>
    <row r="299" spans="1:1" s="282" customFormat="1" x14ac:dyDescent="0.3">
      <c r="A299" s="295"/>
    </row>
    <row r="300" spans="1:1" s="282" customFormat="1" x14ac:dyDescent="0.3">
      <c r="A300" s="295"/>
    </row>
    <row r="301" spans="1:1" s="282" customFormat="1" x14ac:dyDescent="0.3">
      <c r="A301" s="295"/>
    </row>
    <row r="302" spans="1:1" s="282" customFormat="1" x14ac:dyDescent="0.3">
      <c r="A302" s="295"/>
    </row>
    <row r="303" spans="1:1" s="282" customFormat="1" x14ac:dyDescent="0.3">
      <c r="A303" s="295"/>
    </row>
    <row r="304" spans="1:1" s="282" customFormat="1" x14ac:dyDescent="0.3">
      <c r="A304" s="295"/>
    </row>
    <row r="305" spans="1:1" s="282" customFormat="1" x14ac:dyDescent="0.3">
      <c r="A305" s="295"/>
    </row>
    <row r="306" spans="1:1" s="282" customFormat="1" x14ac:dyDescent="0.3">
      <c r="A306" s="295"/>
    </row>
    <row r="307" spans="1:1" s="282" customFormat="1" x14ac:dyDescent="0.3">
      <c r="A307" s="295"/>
    </row>
    <row r="308" spans="1:1" s="282" customFormat="1" x14ac:dyDescent="0.3">
      <c r="A308" s="295"/>
    </row>
    <row r="309" spans="1:1" s="282" customFormat="1" x14ac:dyDescent="0.3">
      <c r="A309" s="295"/>
    </row>
    <row r="310" spans="1:1" s="282" customFormat="1" x14ac:dyDescent="0.3">
      <c r="A310" s="295"/>
    </row>
    <row r="311" spans="1:1" s="282" customFormat="1" x14ac:dyDescent="0.3">
      <c r="A311" s="295"/>
    </row>
    <row r="312" spans="1:1" s="282" customFormat="1" x14ac:dyDescent="0.3">
      <c r="A312" s="295"/>
    </row>
    <row r="313" spans="1:1" s="282" customFormat="1" x14ac:dyDescent="0.3">
      <c r="A313" s="295"/>
    </row>
    <row r="314" spans="1:1" s="282" customFormat="1" x14ac:dyDescent="0.3">
      <c r="A314" s="295"/>
    </row>
    <row r="315" spans="1:1" s="282" customFormat="1" x14ac:dyDescent="0.3">
      <c r="A315" s="295"/>
    </row>
    <row r="316" spans="1:1" s="282" customFormat="1" x14ac:dyDescent="0.3">
      <c r="A316" s="295"/>
    </row>
    <row r="317" spans="1:1" s="282" customFormat="1" x14ac:dyDescent="0.3">
      <c r="A317" s="295"/>
    </row>
    <row r="318" spans="1:1" s="282" customFormat="1" x14ac:dyDescent="0.3">
      <c r="A318" s="295"/>
    </row>
    <row r="319" spans="1:1" s="282" customFormat="1" x14ac:dyDescent="0.3">
      <c r="A319" s="295"/>
    </row>
    <row r="320" spans="1:1" s="282" customFormat="1" x14ac:dyDescent="0.3">
      <c r="A320" s="295"/>
    </row>
    <row r="321" spans="1:1" s="282" customFormat="1" x14ac:dyDescent="0.3">
      <c r="A321" s="295"/>
    </row>
    <row r="322" spans="1:1" s="282" customFormat="1" x14ac:dyDescent="0.3">
      <c r="A322" s="295"/>
    </row>
    <row r="323" spans="1:1" s="282" customFormat="1" x14ac:dyDescent="0.3">
      <c r="A323" s="295"/>
    </row>
    <row r="324" spans="1:1" s="282" customFormat="1" x14ac:dyDescent="0.3">
      <c r="A324" s="295"/>
    </row>
    <row r="325" spans="1:1" s="282" customFormat="1" x14ac:dyDescent="0.3">
      <c r="A325" s="295"/>
    </row>
    <row r="326" spans="1:1" s="282" customFormat="1" x14ac:dyDescent="0.3">
      <c r="A326" s="295"/>
    </row>
    <row r="327" spans="1:1" s="282" customFormat="1" x14ac:dyDescent="0.3">
      <c r="A327" s="295"/>
    </row>
    <row r="328" spans="1:1" s="282" customFormat="1" x14ac:dyDescent="0.3">
      <c r="A328" s="295"/>
    </row>
    <row r="329" spans="1:1" s="282" customFormat="1" x14ac:dyDescent="0.3">
      <c r="A329" s="295"/>
    </row>
    <row r="330" spans="1:1" s="282" customFormat="1" x14ac:dyDescent="0.3">
      <c r="A330" s="295"/>
    </row>
    <row r="331" spans="1:1" s="282" customFormat="1" x14ac:dyDescent="0.3">
      <c r="A331" s="295"/>
    </row>
    <row r="332" spans="1:1" s="282" customFormat="1" x14ac:dyDescent="0.3">
      <c r="A332" s="295"/>
    </row>
    <row r="333" spans="1:1" s="282" customFormat="1" x14ac:dyDescent="0.3">
      <c r="A333" s="295"/>
    </row>
    <row r="334" spans="1:1" s="282" customFormat="1" x14ac:dyDescent="0.3">
      <c r="A334" s="295"/>
    </row>
    <row r="335" spans="1:1" s="282" customFormat="1" x14ac:dyDescent="0.3">
      <c r="A335" s="295"/>
    </row>
    <row r="336" spans="1:1" s="282" customFormat="1" x14ac:dyDescent="0.3">
      <c r="A336" s="295"/>
    </row>
    <row r="337" spans="1:1" s="282" customFormat="1" x14ac:dyDescent="0.3">
      <c r="A337" s="295"/>
    </row>
    <row r="338" spans="1:1" s="282" customFormat="1" x14ac:dyDescent="0.3">
      <c r="A338" s="295"/>
    </row>
    <row r="339" spans="1:1" s="282" customFormat="1" x14ac:dyDescent="0.3">
      <c r="A339" s="295"/>
    </row>
    <row r="340" spans="1:1" s="282" customFormat="1" x14ac:dyDescent="0.3">
      <c r="A340" s="295"/>
    </row>
    <row r="341" spans="1:1" s="282" customFormat="1" x14ac:dyDescent="0.3">
      <c r="A341" s="295"/>
    </row>
    <row r="342" spans="1:1" s="282" customFormat="1" x14ac:dyDescent="0.3">
      <c r="A342" s="295"/>
    </row>
    <row r="343" spans="1:1" s="282" customFormat="1" x14ac:dyDescent="0.3">
      <c r="A343" s="295"/>
    </row>
    <row r="344" spans="1:1" s="282" customFormat="1" x14ac:dyDescent="0.3">
      <c r="A344" s="295"/>
    </row>
    <row r="345" spans="1:1" s="282" customFormat="1" x14ac:dyDescent="0.3">
      <c r="A345" s="295"/>
    </row>
    <row r="346" spans="1:1" s="282" customFormat="1" x14ac:dyDescent="0.3">
      <c r="A346" s="295"/>
    </row>
    <row r="347" spans="1:1" s="282" customFormat="1" x14ac:dyDescent="0.3">
      <c r="A347" s="295"/>
    </row>
    <row r="348" spans="1:1" s="282" customFormat="1" x14ac:dyDescent="0.3">
      <c r="A348" s="295"/>
    </row>
    <row r="349" spans="1:1" s="282" customFormat="1" x14ac:dyDescent="0.3">
      <c r="A349" s="295"/>
    </row>
    <row r="350" spans="1:1" s="282" customFormat="1" x14ac:dyDescent="0.3">
      <c r="A350" s="295"/>
    </row>
    <row r="351" spans="1:1" s="282" customFormat="1" x14ac:dyDescent="0.3">
      <c r="A351" s="295"/>
    </row>
    <row r="352" spans="1:1" s="282" customFormat="1" x14ac:dyDescent="0.3">
      <c r="A352" s="295"/>
    </row>
    <row r="353" spans="1:1" s="282" customFormat="1" x14ac:dyDescent="0.3">
      <c r="A353" s="295"/>
    </row>
    <row r="354" spans="1:1" s="282" customFormat="1" x14ac:dyDescent="0.3">
      <c r="A354" s="295"/>
    </row>
    <row r="355" spans="1:1" s="282" customFormat="1" x14ac:dyDescent="0.3">
      <c r="A355" s="295"/>
    </row>
    <row r="356" spans="1:1" s="282" customFormat="1" x14ac:dyDescent="0.3">
      <c r="A356" s="295"/>
    </row>
    <row r="357" spans="1:1" s="282" customFormat="1" x14ac:dyDescent="0.3">
      <c r="A357" s="295"/>
    </row>
    <row r="358" spans="1:1" s="282" customFormat="1" x14ac:dyDescent="0.3">
      <c r="A358" s="295"/>
    </row>
    <row r="359" spans="1:1" s="282" customFormat="1" x14ac:dyDescent="0.3">
      <c r="A359" s="295"/>
    </row>
    <row r="360" spans="1:1" s="282" customFormat="1" x14ac:dyDescent="0.3">
      <c r="A360" s="295"/>
    </row>
    <row r="361" spans="1:1" s="282" customFormat="1" x14ac:dyDescent="0.3">
      <c r="A361" s="295"/>
    </row>
    <row r="362" spans="1:1" s="282" customFormat="1" x14ac:dyDescent="0.3">
      <c r="A362" s="295"/>
    </row>
    <row r="363" spans="1:1" s="282" customFormat="1" x14ac:dyDescent="0.3">
      <c r="A363" s="295"/>
    </row>
    <row r="364" spans="1:1" s="282" customFormat="1" x14ac:dyDescent="0.3">
      <c r="A364" s="295"/>
    </row>
    <row r="365" spans="1:1" s="282" customFormat="1" x14ac:dyDescent="0.3">
      <c r="A365" s="295"/>
    </row>
    <row r="366" spans="1:1" s="282" customFormat="1" x14ac:dyDescent="0.3">
      <c r="A366" s="295"/>
    </row>
    <row r="367" spans="1:1" s="282" customFormat="1" x14ac:dyDescent="0.3">
      <c r="A367" s="295"/>
    </row>
    <row r="368" spans="1:1" s="282" customFormat="1" x14ac:dyDescent="0.3">
      <c r="A368" s="295"/>
    </row>
    <row r="369" spans="1:1" s="282" customFormat="1" x14ac:dyDescent="0.3">
      <c r="A369" s="295"/>
    </row>
    <row r="370" spans="1:1" s="282" customFormat="1" x14ac:dyDescent="0.3">
      <c r="A370" s="295"/>
    </row>
    <row r="371" spans="1:1" s="282" customFormat="1" x14ac:dyDescent="0.3">
      <c r="A371" s="295"/>
    </row>
    <row r="372" spans="1:1" s="282" customFormat="1" x14ac:dyDescent="0.3">
      <c r="A372" s="295"/>
    </row>
    <row r="373" spans="1:1" s="282" customFormat="1" x14ac:dyDescent="0.3">
      <c r="A373" s="295"/>
    </row>
    <row r="374" spans="1:1" s="282" customFormat="1" x14ac:dyDescent="0.3">
      <c r="A374" s="295"/>
    </row>
    <row r="375" spans="1:1" s="282" customFormat="1" x14ac:dyDescent="0.3">
      <c r="A375" s="295"/>
    </row>
    <row r="376" spans="1:1" s="282" customFormat="1" x14ac:dyDescent="0.3">
      <c r="A376" s="295"/>
    </row>
    <row r="377" spans="1:1" s="282" customFormat="1" x14ac:dyDescent="0.3">
      <c r="A377" s="295"/>
    </row>
    <row r="378" spans="1:1" s="282" customFormat="1" x14ac:dyDescent="0.3">
      <c r="A378" s="295"/>
    </row>
    <row r="379" spans="1:1" s="282" customFormat="1" x14ac:dyDescent="0.3">
      <c r="A379" s="295"/>
    </row>
    <row r="380" spans="1:1" s="282" customFormat="1" x14ac:dyDescent="0.3">
      <c r="A380" s="295"/>
    </row>
    <row r="381" spans="1:1" s="282" customFormat="1" x14ac:dyDescent="0.3">
      <c r="A381" s="295"/>
    </row>
    <row r="382" spans="1:1" s="282" customFormat="1" x14ac:dyDescent="0.3">
      <c r="A382" s="295"/>
    </row>
    <row r="383" spans="1:1" s="282" customFormat="1" x14ac:dyDescent="0.3">
      <c r="A383" s="295"/>
    </row>
    <row r="384" spans="1:1" s="282" customFormat="1" x14ac:dyDescent="0.3">
      <c r="A384" s="295"/>
    </row>
    <row r="385" spans="1:1" s="282" customFormat="1" x14ac:dyDescent="0.3">
      <c r="A385" s="295"/>
    </row>
    <row r="386" spans="1:1" s="282" customFormat="1" x14ac:dyDescent="0.3">
      <c r="A386" s="295"/>
    </row>
    <row r="387" spans="1:1" s="282" customFormat="1" x14ac:dyDescent="0.3">
      <c r="A387" s="295"/>
    </row>
    <row r="388" spans="1:1" s="282" customFormat="1" x14ac:dyDescent="0.3">
      <c r="A388" s="295"/>
    </row>
    <row r="389" spans="1:1" s="282" customFormat="1" x14ac:dyDescent="0.3">
      <c r="A389" s="295"/>
    </row>
    <row r="390" spans="1:1" s="282" customFormat="1" x14ac:dyDescent="0.3">
      <c r="A390" s="295"/>
    </row>
    <row r="391" spans="1:1" s="282" customFormat="1" x14ac:dyDescent="0.3">
      <c r="A391" s="295"/>
    </row>
    <row r="392" spans="1:1" s="282" customFormat="1" x14ac:dyDescent="0.3">
      <c r="A392" s="295"/>
    </row>
    <row r="393" spans="1:1" s="282" customFormat="1" x14ac:dyDescent="0.3">
      <c r="A393" s="295"/>
    </row>
    <row r="394" spans="1:1" s="282" customFormat="1" x14ac:dyDescent="0.3">
      <c r="A394" s="295"/>
    </row>
    <row r="395" spans="1:1" s="282" customFormat="1" x14ac:dyDescent="0.3">
      <c r="A395" s="295"/>
    </row>
    <row r="396" spans="1:1" s="282" customFormat="1" x14ac:dyDescent="0.3">
      <c r="A396" s="295"/>
    </row>
    <row r="397" spans="1:1" s="282" customFormat="1" x14ac:dyDescent="0.3">
      <c r="A397" s="295"/>
    </row>
    <row r="398" spans="1:1" s="282" customFormat="1" x14ac:dyDescent="0.3">
      <c r="A398" s="295"/>
    </row>
    <row r="399" spans="1:1" s="282" customFormat="1" x14ac:dyDescent="0.3">
      <c r="A399" s="295"/>
    </row>
    <row r="400" spans="1:1" s="282" customFormat="1" x14ac:dyDescent="0.3">
      <c r="A400" s="295"/>
    </row>
    <row r="401" spans="1:1" s="282" customFormat="1" x14ac:dyDescent="0.3">
      <c r="A401" s="295"/>
    </row>
    <row r="402" spans="1:1" s="282" customFormat="1" x14ac:dyDescent="0.3">
      <c r="A402" s="295"/>
    </row>
    <row r="403" spans="1:1" s="282" customFormat="1" x14ac:dyDescent="0.3">
      <c r="A403" s="295"/>
    </row>
    <row r="404" spans="1:1" s="282" customFormat="1" x14ac:dyDescent="0.3">
      <c r="A404" s="295"/>
    </row>
    <row r="405" spans="1:1" s="282" customFormat="1" x14ac:dyDescent="0.3">
      <c r="A405" s="295"/>
    </row>
    <row r="406" spans="1:1" s="282" customFormat="1" x14ac:dyDescent="0.3">
      <c r="A406" s="295"/>
    </row>
    <row r="407" spans="1:1" s="282" customFormat="1" x14ac:dyDescent="0.3">
      <c r="A407" s="295"/>
    </row>
    <row r="408" spans="1:1" s="282" customFormat="1" x14ac:dyDescent="0.3">
      <c r="A408" s="295"/>
    </row>
    <row r="409" spans="1:1" s="282" customFormat="1" x14ac:dyDescent="0.3">
      <c r="A409" s="295"/>
    </row>
    <row r="410" spans="1:1" s="282" customFormat="1" x14ac:dyDescent="0.3">
      <c r="A410" s="295"/>
    </row>
    <row r="411" spans="1:1" s="282" customFormat="1" x14ac:dyDescent="0.3">
      <c r="A411" s="295"/>
    </row>
    <row r="412" spans="1:1" s="282" customFormat="1" x14ac:dyDescent="0.3">
      <c r="A412" s="295"/>
    </row>
    <row r="413" spans="1:1" s="282" customFormat="1" x14ac:dyDescent="0.3">
      <c r="A413" s="295"/>
    </row>
    <row r="414" spans="1:1" s="282" customFormat="1" x14ac:dyDescent="0.3">
      <c r="A414" s="295"/>
    </row>
    <row r="415" spans="1:1" s="282" customFormat="1" x14ac:dyDescent="0.3">
      <c r="A415" s="295"/>
    </row>
    <row r="416" spans="1:1" s="282" customFormat="1" x14ac:dyDescent="0.3">
      <c r="A416" s="295"/>
    </row>
    <row r="417" spans="1:1" s="282" customFormat="1" x14ac:dyDescent="0.3">
      <c r="A417" s="295"/>
    </row>
    <row r="418" spans="1:1" s="282" customFormat="1" x14ac:dyDescent="0.3">
      <c r="A418" s="295"/>
    </row>
    <row r="419" spans="1:1" s="282" customFormat="1" x14ac:dyDescent="0.3">
      <c r="A419" s="295"/>
    </row>
    <row r="420" spans="1:1" s="282" customFormat="1" x14ac:dyDescent="0.3">
      <c r="A420" s="295"/>
    </row>
    <row r="421" spans="1:1" s="282" customFormat="1" x14ac:dyDescent="0.3">
      <c r="A421" s="295"/>
    </row>
    <row r="422" spans="1:1" s="282" customFormat="1" x14ac:dyDescent="0.3">
      <c r="A422" s="295"/>
    </row>
    <row r="423" spans="1:1" s="282" customFormat="1" x14ac:dyDescent="0.3">
      <c r="A423" s="295"/>
    </row>
    <row r="424" spans="1:1" s="282" customFormat="1" x14ac:dyDescent="0.3">
      <c r="A424" s="295"/>
    </row>
    <row r="425" spans="1:1" s="282" customFormat="1" x14ac:dyDescent="0.3">
      <c r="A425" s="295"/>
    </row>
    <row r="426" spans="1:1" s="282" customFormat="1" x14ac:dyDescent="0.3">
      <c r="A426" s="295"/>
    </row>
    <row r="427" spans="1:1" s="282" customFormat="1" x14ac:dyDescent="0.3">
      <c r="A427" s="295"/>
    </row>
    <row r="428" spans="1:1" s="282" customFormat="1" x14ac:dyDescent="0.3">
      <c r="A428" s="295"/>
    </row>
    <row r="429" spans="1:1" s="282" customFormat="1" x14ac:dyDescent="0.3">
      <c r="A429" s="295"/>
    </row>
    <row r="430" spans="1:1" s="282" customFormat="1" x14ac:dyDescent="0.3">
      <c r="A430" s="295"/>
    </row>
    <row r="431" spans="1:1" s="282" customFormat="1" x14ac:dyDescent="0.3">
      <c r="A431" s="295"/>
    </row>
    <row r="432" spans="1:1" s="282" customFormat="1" x14ac:dyDescent="0.3">
      <c r="A432" s="295"/>
    </row>
    <row r="433" spans="1:1" s="282" customFormat="1" x14ac:dyDescent="0.3">
      <c r="A433" s="295"/>
    </row>
    <row r="434" spans="1:1" s="282" customFormat="1" x14ac:dyDescent="0.3">
      <c r="A434" s="295"/>
    </row>
    <row r="435" spans="1:1" s="282" customFormat="1" x14ac:dyDescent="0.3">
      <c r="A435" s="295"/>
    </row>
    <row r="436" spans="1:1" s="282" customFormat="1" x14ac:dyDescent="0.3">
      <c r="A436" s="295"/>
    </row>
    <row r="437" spans="1:1" s="282" customFormat="1" x14ac:dyDescent="0.3">
      <c r="A437" s="295"/>
    </row>
    <row r="438" spans="1:1" s="282" customFormat="1" x14ac:dyDescent="0.3">
      <c r="A438" s="295"/>
    </row>
    <row r="439" spans="1:1" s="282" customFormat="1" x14ac:dyDescent="0.3">
      <c r="A439" s="295"/>
    </row>
    <row r="440" spans="1:1" s="282" customFormat="1" x14ac:dyDescent="0.3">
      <c r="A440" s="295"/>
    </row>
    <row r="441" spans="1:1" s="282" customFormat="1" x14ac:dyDescent="0.3">
      <c r="A441" s="295"/>
    </row>
    <row r="442" spans="1:1" s="282" customFormat="1" x14ac:dyDescent="0.3">
      <c r="A442" s="295"/>
    </row>
    <row r="443" spans="1:1" s="282" customFormat="1" x14ac:dyDescent="0.3">
      <c r="A443" s="295"/>
    </row>
    <row r="444" spans="1:1" s="282" customFormat="1" x14ac:dyDescent="0.3">
      <c r="A444" s="295"/>
    </row>
    <row r="445" spans="1:1" s="282" customFormat="1" x14ac:dyDescent="0.3">
      <c r="A445" s="295"/>
    </row>
    <row r="446" spans="1:1" s="282" customFormat="1" x14ac:dyDescent="0.3">
      <c r="A446" s="295"/>
    </row>
    <row r="447" spans="1:1" s="282" customFormat="1" x14ac:dyDescent="0.3">
      <c r="A447" s="295"/>
    </row>
    <row r="448" spans="1:1" s="282" customFormat="1" x14ac:dyDescent="0.3">
      <c r="A448" s="295"/>
    </row>
    <row r="449" spans="1:1" s="282" customFormat="1" x14ac:dyDescent="0.3">
      <c r="A449" s="295"/>
    </row>
    <row r="450" spans="1:1" s="282" customFormat="1" x14ac:dyDescent="0.3">
      <c r="A450" s="295"/>
    </row>
    <row r="451" spans="1:1" s="282" customFormat="1" x14ac:dyDescent="0.3">
      <c r="A451" s="295"/>
    </row>
    <row r="452" spans="1:1" s="282" customFormat="1" x14ac:dyDescent="0.3">
      <c r="A452" s="295"/>
    </row>
    <row r="453" spans="1:1" s="282" customFormat="1" x14ac:dyDescent="0.3">
      <c r="A453" s="295"/>
    </row>
    <row r="454" spans="1:1" s="282" customFormat="1" x14ac:dyDescent="0.3">
      <c r="A454" s="295"/>
    </row>
    <row r="455" spans="1:1" s="282" customFormat="1" x14ac:dyDescent="0.3">
      <c r="A455" s="295"/>
    </row>
    <row r="456" spans="1:1" s="282" customFormat="1" x14ac:dyDescent="0.3">
      <c r="A456" s="295"/>
    </row>
    <row r="457" spans="1:1" s="282" customFormat="1" x14ac:dyDescent="0.3">
      <c r="A457" s="295"/>
    </row>
    <row r="458" spans="1:1" s="282" customFormat="1" x14ac:dyDescent="0.3">
      <c r="A458" s="295"/>
    </row>
    <row r="459" spans="1:1" s="282" customFormat="1" x14ac:dyDescent="0.3">
      <c r="A459" s="295"/>
    </row>
    <row r="460" spans="1:1" s="282" customFormat="1" x14ac:dyDescent="0.3">
      <c r="A460" s="295"/>
    </row>
    <row r="461" spans="1:1" s="282" customFormat="1" x14ac:dyDescent="0.3">
      <c r="A461" s="295"/>
    </row>
    <row r="462" spans="1:1" s="282" customFormat="1" x14ac:dyDescent="0.3">
      <c r="A462" s="295"/>
    </row>
    <row r="463" spans="1:1" s="282" customFormat="1" x14ac:dyDescent="0.3">
      <c r="A463" s="295"/>
    </row>
    <row r="464" spans="1:1" s="282" customFormat="1" x14ac:dyDescent="0.3">
      <c r="A464" s="295"/>
    </row>
    <row r="465" spans="1:1" s="282" customFormat="1" x14ac:dyDescent="0.3">
      <c r="A465" s="295"/>
    </row>
    <row r="466" spans="1:1" s="282" customFormat="1" x14ac:dyDescent="0.3">
      <c r="A466" s="295"/>
    </row>
    <row r="467" spans="1:1" s="282" customFormat="1" x14ac:dyDescent="0.3">
      <c r="A467" s="295"/>
    </row>
    <row r="468" spans="1:1" s="282" customFormat="1" x14ac:dyDescent="0.3">
      <c r="A468" s="295"/>
    </row>
    <row r="469" spans="1:1" s="282" customFormat="1" x14ac:dyDescent="0.3">
      <c r="A469" s="295"/>
    </row>
    <row r="470" spans="1:1" s="282" customFormat="1" x14ac:dyDescent="0.3">
      <c r="A470" s="295"/>
    </row>
    <row r="471" spans="1:1" s="282" customFormat="1" x14ac:dyDescent="0.3">
      <c r="A471" s="295"/>
    </row>
    <row r="472" spans="1:1" s="282" customFormat="1" x14ac:dyDescent="0.3">
      <c r="A472" s="295"/>
    </row>
    <row r="473" spans="1:1" s="282" customFormat="1" x14ac:dyDescent="0.3">
      <c r="A473" s="295"/>
    </row>
    <row r="474" spans="1:1" s="282" customFormat="1" x14ac:dyDescent="0.3">
      <c r="A474" s="295"/>
    </row>
    <row r="475" spans="1:1" s="282" customFormat="1" x14ac:dyDescent="0.3">
      <c r="A475" s="295"/>
    </row>
    <row r="476" spans="1:1" s="282" customFormat="1" x14ac:dyDescent="0.3">
      <c r="A476" s="295"/>
    </row>
    <row r="477" spans="1:1" s="282" customFormat="1" x14ac:dyDescent="0.3">
      <c r="A477" s="295"/>
    </row>
    <row r="478" spans="1:1" s="282" customFormat="1" x14ac:dyDescent="0.3">
      <c r="A478" s="295"/>
    </row>
    <row r="479" spans="1:1" s="282" customFormat="1" x14ac:dyDescent="0.3">
      <c r="A479" s="295"/>
    </row>
    <row r="480" spans="1:1" s="282" customFormat="1" x14ac:dyDescent="0.3">
      <c r="A480" s="295"/>
    </row>
    <row r="481" spans="1:1" s="282" customFormat="1" x14ac:dyDescent="0.3">
      <c r="A481" s="295"/>
    </row>
    <row r="482" spans="1:1" s="282" customFormat="1" x14ac:dyDescent="0.3">
      <c r="A482" s="295"/>
    </row>
    <row r="483" spans="1:1" s="282" customFormat="1" x14ac:dyDescent="0.3">
      <c r="A483" s="295"/>
    </row>
    <row r="484" spans="1:1" s="282" customFormat="1" x14ac:dyDescent="0.3">
      <c r="A484" s="295"/>
    </row>
    <row r="485" spans="1:1" s="282" customFormat="1" x14ac:dyDescent="0.3">
      <c r="A485" s="295"/>
    </row>
    <row r="486" spans="1:1" s="282" customFormat="1" x14ac:dyDescent="0.3">
      <c r="A486" s="295"/>
    </row>
    <row r="487" spans="1:1" s="282" customFormat="1" x14ac:dyDescent="0.3">
      <c r="A487" s="295"/>
    </row>
    <row r="488" spans="1:1" s="282" customFormat="1" x14ac:dyDescent="0.3">
      <c r="A488" s="295"/>
    </row>
    <row r="489" spans="1:1" s="282" customFormat="1" x14ac:dyDescent="0.3">
      <c r="A489" s="295"/>
    </row>
    <row r="490" spans="1:1" s="282" customFormat="1" x14ac:dyDescent="0.3">
      <c r="A490" s="295"/>
    </row>
    <row r="491" spans="1:1" s="282" customFormat="1" x14ac:dyDescent="0.3">
      <c r="A491" s="295"/>
    </row>
    <row r="492" spans="1:1" s="282" customFormat="1" x14ac:dyDescent="0.3">
      <c r="A492" s="295"/>
    </row>
    <row r="493" spans="1:1" s="282" customFormat="1" x14ac:dyDescent="0.3">
      <c r="A493" s="295"/>
    </row>
    <row r="494" spans="1:1" s="282" customFormat="1" x14ac:dyDescent="0.3">
      <c r="A494" s="295"/>
    </row>
    <row r="495" spans="1:1" s="282" customFormat="1" x14ac:dyDescent="0.3">
      <c r="A495" s="295"/>
    </row>
    <row r="496" spans="1:1" s="282" customFormat="1" x14ac:dyDescent="0.3">
      <c r="A496" s="295"/>
    </row>
    <row r="497" spans="1:1" s="282" customFormat="1" x14ac:dyDescent="0.3">
      <c r="A497" s="295"/>
    </row>
    <row r="498" spans="1:1" s="282" customFormat="1" x14ac:dyDescent="0.3">
      <c r="A498" s="295"/>
    </row>
    <row r="499" spans="1:1" s="282" customFormat="1" x14ac:dyDescent="0.3">
      <c r="A499" s="295"/>
    </row>
    <row r="500" spans="1:1" s="282" customFormat="1" x14ac:dyDescent="0.3">
      <c r="A500" s="295"/>
    </row>
    <row r="501" spans="1:1" s="282" customFormat="1" x14ac:dyDescent="0.3">
      <c r="A501" s="295"/>
    </row>
    <row r="502" spans="1:1" s="282" customFormat="1" x14ac:dyDescent="0.3">
      <c r="A502" s="295"/>
    </row>
    <row r="503" spans="1:1" s="282" customFormat="1" x14ac:dyDescent="0.3">
      <c r="A503" s="295"/>
    </row>
    <row r="504" spans="1:1" s="282" customFormat="1" x14ac:dyDescent="0.3">
      <c r="A504" s="295"/>
    </row>
    <row r="505" spans="1:1" s="282" customFormat="1" x14ac:dyDescent="0.3">
      <c r="A505" s="295"/>
    </row>
    <row r="506" spans="1:1" s="282" customFormat="1" x14ac:dyDescent="0.3">
      <c r="A506" s="295"/>
    </row>
    <row r="507" spans="1:1" s="282" customFormat="1" x14ac:dyDescent="0.3">
      <c r="A507" s="295"/>
    </row>
    <row r="508" spans="1:1" s="282" customFormat="1" x14ac:dyDescent="0.3">
      <c r="A508" s="295"/>
    </row>
    <row r="509" spans="1:1" s="282" customFormat="1" x14ac:dyDescent="0.3">
      <c r="A509" s="295"/>
    </row>
    <row r="510" spans="1:1" s="282" customFormat="1" x14ac:dyDescent="0.3">
      <c r="A510" s="295"/>
    </row>
    <row r="511" spans="1:1" s="282" customFormat="1" x14ac:dyDescent="0.3">
      <c r="A511" s="295"/>
    </row>
  </sheetData>
  <mergeCells count="1">
    <mergeCell ref="A9:C14"/>
  </mergeCells>
  <dataValidations count="11">
    <dataValidation allowBlank="1" showInputMessage="1" showErrorMessage="1" prompt="Insert tester name and organization" sqref="C23" xr:uid="{00000000-0002-0000-0000-000000000000}"/>
    <dataValidation type="list" allowBlank="1" showInputMessage="1" showErrorMessage="1" prompt="Select logical network location of device" sqref="C26" xr:uid="{00000000-0002-0000-0000-000001000000}">
      <formula1>$A$47:$A$49</formula1>
    </dataValidation>
    <dataValidation allowBlank="1" showInputMessage="1" showErrorMessage="1" prompt="Insert device function" sqref="C27" xr:uid="{00000000-0002-0000-0000-000002000000}"/>
    <dataValidation allowBlank="1" showInputMessage="1" showErrorMessage="1" prompt="Insert operating system version (major and minor release/version)" sqref="C25" xr:uid="{00000000-0002-0000-0000-000003000000}"/>
    <dataValidation allowBlank="1" showInputMessage="1" showErrorMessage="1" prompt="Insert device/host name" sqref="C24" xr:uid="{00000000-0002-0000-0000-000004000000}"/>
    <dataValidation allowBlank="1" showInputMessage="1" showErrorMessage="1" prompt="Insert agency code(s) for all shared agencies" sqref="C22" xr:uid="{00000000-0002-0000-0000-000005000000}"/>
    <dataValidation allowBlank="1" showInputMessage="1" showErrorMessage="1" prompt="Insert date of closing conference" sqref="C21" xr:uid="{00000000-0002-0000-0000-000006000000}"/>
    <dataValidation allowBlank="1" showInputMessage="1" showErrorMessage="1" prompt="Insert date testing occurred" sqref="C20" xr:uid="{00000000-0002-0000-0000-000007000000}"/>
    <dataValidation allowBlank="1" showInputMessage="1" showErrorMessage="1" prompt="Insert city, state and address or building number" sqref="C19" xr:uid="{00000000-0002-0000-0000-000008000000}"/>
    <dataValidation allowBlank="1" showInputMessage="1" showErrorMessage="1" prompt="Insert complete agency code" sqref="C18" xr:uid="{00000000-0002-0000-0000-000009000000}"/>
    <dataValidation allowBlank="1" showInputMessage="1" showErrorMessage="1" prompt="Insert complete agency name" sqref="C17" xr:uid="{00000000-0002-0000-0000-00000A000000}"/>
  </dataValidation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BA54C-2273-471B-85D6-1740AF381546}">
  <sheetPr>
    <pageSetUpPr fitToPage="1"/>
  </sheetPr>
  <dimension ref="A1:D392"/>
  <sheetViews>
    <sheetView showGridLines="0" zoomScale="160" zoomScaleNormal="160" workbookViewId="0">
      <pane ySplit="1" topLeftCell="A2" activePane="bottomLeft" state="frozen"/>
      <selection activeCell="Z1" sqref="Z1:Z1048576"/>
      <selection pane="bottomLeft" activeCell="C392" sqref="C392"/>
    </sheetView>
  </sheetViews>
  <sheetFormatPr defaultColWidth="0" defaultRowHeight="12.5" x14ac:dyDescent="0.25"/>
  <cols>
    <col min="1" max="1" width="8.7265625" style="186" customWidth="1"/>
    <col min="2" max="2" width="21.26953125" style="186" customWidth="1"/>
    <col min="3" max="3" width="97.26953125" style="186" customWidth="1"/>
    <col min="4" max="4" width="12.54296875" style="186" customWidth="1"/>
    <col min="5" max="16384" width="8.7265625" style="186" hidden="1"/>
  </cols>
  <sheetData>
    <row r="1" spans="1:4" ht="13" x14ac:dyDescent="0.3">
      <c r="A1" s="184" t="s">
        <v>1134</v>
      </c>
      <c r="B1" s="185"/>
      <c r="C1" s="185"/>
      <c r="D1" s="185"/>
    </row>
    <row r="2" spans="1:4" ht="12.4" customHeight="1" x14ac:dyDescent="0.25">
      <c r="A2" s="187" t="s">
        <v>1135</v>
      </c>
      <c r="B2" s="187" t="s">
        <v>1157</v>
      </c>
      <c r="C2" s="187" t="s">
        <v>1137</v>
      </c>
      <c r="D2" s="187" t="s">
        <v>1158</v>
      </c>
    </row>
    <row r="3" spans="1:4" x14ac:dyDescent="0.25">
      <c r="A3" s="188">
        <v>6</v>
      </c>
      <c r="B3" s="188" t="s">
        <v>1159</v>
      </c>
      <c r="C3" s="188" t="s">
        <v>1160</v>
      </c>
      <c r="D3" s="190">
        <v>45529</v>
      </c>
    </row>
    <row r="4" spans="1:4" x14ac:dyDescent="0.25">
      <c r="A4" s="188">
        <v>6</v>
      </c>
      <c r="B4" s="188" t="s">
        <v>1159</v>
      </c>
      <c r="C4" s="188" t="s">
        <v>1161</v>
      </c>
      <c r="D4" s="190">
        <v>45529</v>
      </c>
    </row>
    <row r="5" spans="1:4" x14ac:dyDescent="0.25">
      <c r="A5" s="188">
        <v>6</v>
      </c>
      <c r="B5" s="188" t="s">
        <v>166</v>
      </c>
      <c r="C5" s="188" t="s">
        <v>1162</v>
      </c>
      <c r="D5" s="190">
        <v>45529</v>
      </c>
    </row>
    <row r="6" spans="1:4" x14ac:dyDescent="0.25">
      <c r="A6" s="191">
        <v>6</v>
      </c>
      <c r="B6" s="189" t="s">
        <v>313</v>
      </c>
      <c r="C6" s="176" t="s">
        <v>1163</v>
      </c>
      <c r="D6" s="190">
        <v>45529</v>
      </c>
    </row>
    <row r="7" spans="1:4" x14ac:dyDescent="0.25">
      <c r="A7" s="191">
        <v>6</v>
      </c>
      <c r="B7" s="189" t="s">
        <v>422</v>
      </c>
      <c r="C7" s="176" t="s">
        <v>1163</v>
      </c>
      <c r="D7" s="190">
        <v>45529</v>
      </c>
    </row>
    <row r="8" spans="1:4" x14ac:dyDescent="0.25">
      <c r="A8" s="191">
        <v>6</v>
      </c>
      <c r="B8" s="189" t="s">
        <v>514</v>
      </c>
      <c r="C8" s="176" t="s">
        <v>1163</v>
      </c>
      <c r="D8" s="190">
        <v>45529</v>
      </c>
    </row>
    <row r="9" spans="1:4" x14ac:dyDescent="0.25">
      <c r="A9" s="191">
        <v>6</v>
      </c>
      <c r="B9" s="189" t="s">
        <v>435</v>
      </c>
      <c r="C9" s="176" t="s">
        <v>1163</v>
      </c>
      <c r="D9" s="190">
        <v>45529</v>
      </c>
    </row>
    <row r="10" spans="1:4" x14ac:dyDescent="0.25">
      <c r="A10" s="191">
        <v>6</v>
      </c>
      <c r="B10" s="189" t="s">
        <v>445</v>
      </c>
      <c r="C10" s="176" t="s">
        <v>1163</v>
      </c>
      <c r="D10" s="190">
        <v>45529</v>
      </c>
    </row>
    <row r="11" spans="1:4" x14ac:dyDescent="0.25">
      <c r="A11" s="191">
        <v>6</v>
      </c>
      <c r="B11" s="189" t="s">
        <v>457</v>
      </c>
      <c r="C11" s="176" t="s">
        <v>1163</v>
      </c>
      <c r="D11" s="190">
        <v>45529</v>
      </c>
    </row>
    <row r="12" spans="1:4" x14ac:dyDescent="0.25">
      <c r="A12" s="191">
        <v>6</v>
      </c>
      <c r="B12" s="189" t="s">
        <v>469</v>
      </c>
      <c r="C12" s="176" t="s">
        <v>1163</v>
      </c>
      <c r="D12" s="190">
        <v>45529</v>
      </c>
    </row>
    <row r="13" spans="1:4" x14ac:dyDescent="0.25">
      <c r="A13" s="191">
        <v>6</v>
      </c>
      <c r="B13" s="189" t="s">
        <v>479</v>
      </c>
      <c r="C13" s="176" t="s">
        <v>1163</v>
      </c>
      <c r="D13" s="190">
        <v>45529</v>
      </c>
    </row>
    <row r="14" spans="1:4" x14ac:dyDescent="0.25">
      <c r="A14" s="191">
        <v>6</v>
      </c>
      <c r="B14" s="189" t="s">
        <v>490</v>
      </c>
      <c r="C14" s="176" t="s">
        <v>1163</v>
      </c>
      <c r="D14" s="190">
        <v>45529</v>
      </c>
    </row>
    <row r="15" spans="1:4" x14ac:dyDescent="0.25">
      <c r="A15" s="191">
        <v>6</v>
      </c>
      <c r="B15" s="189" t="s">
        <v>502</v>
      </c>
      <c r="C15" s="176" t="s">
        <v>1163</v>
      </c>
      <c r="D15" s="190">
        <v>45529</v>
      </c>
    </row>
    <row r="16" spans="1:4" x14ac:dyDescent="0.25">
      <c r="A16" s="191">
        <v>6</v>
      </c>
      <c r="B16" s="189" t="s">
        <v>590</v>
      </c>
      <c r="C16" s="176" t="s">
        <v>1163</v>
      </c>
      <c r="D16" s="190">
        <v>45529</v>
      </c>
    </row>
    <row r="17" spans="1:4" x14ac:dyDescent="0.25">
      <c r="A17" s="191">
        <v>6</v>
      </c>
      <c r="B17" s="189" t="s">
        <v>524</v>
      </c>
      <c r="C17" s="176" t="s">
        <v>1163</v>
      </c>
      <c r="D17" s="190">
        <v>45529</v>
      </c>
    </row>
    <row r="18" spans="1:4" x14ac:dyDescent="0.25">
      <c r="A18" s="191">
        <v>6</v>
      </c>
      <c r="B18" s="189" t="s">
        <v>533</v>
      </c>
      <c r="C18" s="176" t="s">
        <v>1163</v>
      </c>
      <c r="D18" s="190">
        <v>45529</v>
      </c>
    </row>
    <row r="19" spans="1:4" x14ac:dyDescent="0.25">
      <c r="A19" s="191">
        <v>6</v>
      </c>
      <c r="B19" s="189" t="s">
        <v>542</v>
      </c>
      <c r="C19" s="176" t="s">
        <v>1163</v>
      </c>
      <c r="D19" s="190">
        <v>45529</v>
      </c>
    </row>
    <row r="20" spans="1:4" x14ac:dyDescent="0.25">
      <c r="A20" s="191">
        <v>6</v>
      </c>
      <c r="B20" s="189" t="s">
        <v>551</v>
      </c>
      <c r="C20" s="176" t="s">
        <v>1163</v>
      </c>
      <c r="D20" s="190">
        <v>45529</v>
      </c>
    </row>
    <row r="21" spans="1:4" x14ac:dyDescent="0.25">
      <c r="A21" s="191">
        <v>6</v>
      </c>
      <c r="B21" s="189" t="s">
        <v>562</v>
      </c>
      <c r="C21" s="176" t="s">
        <v>1163</v>
      </c>
      <c r="D21" s="190">
        <v>45529</v>
      </c>
    </row>
    <row r="22" spans="1:4" x14ac:dyDescent="0.25">
      <c r="A22" s="191">
        <v>6</v>
      </c>
      <c r="B22" s="189" t="s">
        <v>572</v>
      </c>
      <c r="C22" s="176" t="s">
        <v>1163</v>
      </c>
      <c r="D22" s="190">
        <v>45529</v>
      </c>
    </row>
    <row r="23" spans="1:4" x14ac:dyDescent="0.25">
      <c r="A23" s="191">
        <v>6</v>
      </c>
      <c r="B23" s="189" t="s">
        <v>581</v>
      </c>
      <c r="C23" s="176" t="s">
        <v>1163</v>
      </c>
      <c r="D23" s="190">
        <v>45529</v>
      </c>
    </row>
    <row r="24" spans="1:4" x14ac:dyDescent="0.25">
      <c r="A24" s="191">
        <v>6</v>
      </c>
      <c r="B24" s="189" t="s">
        <v>342</v>
      </c>
      <c r="C24" s="176" t="s">
        <v>1163</v>
      </c>
      <c r="D24" s="190">
        <v>45529</v>
      </c>
    </row>
    <row r="25" spans="1:4" x14ac:dyDescent="0.25">
      <c r="A25" s="191">
        <v>6</v>
      </c>
      <c r="B25" s="189" t="s">
        <v>621</v>
      </c>
      <c r="C25" s="176" t="s">
        <v>1163</v>
      </c>
      <c r="D25" s="190">
        <v>45529</v>
      </c>
    </row>
    <row r="26" spans="1:4" x14ac:dyDescent="0.25">
      <c r="A26" s="191">
        <v>6</v>
      </c>
      <c r="B26" s="189" t="s">
        <v>354</v>
      </c>
      <c r="C26" s="176" t="s">
        <v>1163</v>
      </c>
      <c r="D26" s="190">
        <v>45529</v>
      </c>
    </row>
    <row r="27" spans="1:4" x14ac:dyDescent="0.25">
      <c r="A27" s="191">
        <v>6</v>
      </c>
      <c r="B27" s="189" t="s">
        <v>366</v>
      </c>
      <c r="C27" s="176" t="s">
        <v>1163</v>
      </c>
      <c r="D27" s="190">
        <v>45529</v>
      </c>
    </row>
    <row r="28" spans="1:4" x14ac:dyDescent="0.25">
      <c r="A28" s="191">
        <v>6</v>
      </c>
      <c r="B28" s="189" t="s">
        <v>373</v>
      </c>
      <c r="C28" s="176" t="s">
        <v>1163</v>
      </c>
      <c r="D28" s="190">
        <v>45529</v>
      </c>
    </row>
    <row r="29" spans="1:4" x14ac:dyDescent="0.25">
      <c r="A29" s="191">
        <v>6</v>
      </c>
      <c r="B29" s="189" t="s">
        <v>655</v>
      </c>
      <c r="C29" s="176" t="s">
        <v>1163</v>
      </c>
      <c r="D29" s="190">
        <v>45529</v>
      </c>
    </row>
    <row r="30" spans="1:4" x14ac:dyDescent="0.25">
      <c r="A30" s="191">
        <v>6</v>
      </c>
      <c r="B30" s="189" t="s">
        <v>664</v>
      </c>
      <c r="C30" s="176" t="s">
        <v>1163</v>
      </c>
      <c r="D30" s="190">
        <v>45529</v>
      </c>
    </row>
    <row r="31" spans="1:4" x14ac:dyDescent="0.25">
      <c r="A31" s="191">
        <v>6</v>
      </c>
      <c r="B31" s="189" t="s">
        <v>602</v>
      </c>
      <c r="C31" s="176" t="s">
        <v>1163</v>
      </c>
      <c r="D31" s="190">
        <v>45529</v>
      </c>
    </row>
    <row r="32" spans="1:4" x14ac:dyDescent="0.25">
      <c r="A32" s="191">
        <v>6</v>
      </c>
      <c r="B32" s="189" t="s">
        <v>612</v>
      </c>
      <c r="C32" s="176" t="s">
        <v>1163</v>
      </c>
      <c r="D32" s="190">
        <v>45529</v>
      </c>
    </row>
    <row r="33" spans="1:4" x14ac:dyDescent="0.25">
      <c r="A33" s="191">
        <v>6</v>
      </c>
      <c r="B33" s="189" t="s">
        <v>380</v>
      </c>
      <c r="C33" s="176" t="s">
        <v>1163</v>
      </c>
      <c r="D33" s="190">
        <v>45529</v>
      </c>
    </row>
    <row r="34" spans="1:4" x14ac:dyDescent="0.25">
      <c r="A34" s="191">
        <v>6</v>
      </c>
      <c r="B34" s="189" t="s">
        <v>633</v>
      </c>
      <c r="C34" s="176" t="s">
        <v>1163</v>
      </c>
      <c r="D34" s="190">
        <v>45529</v>
      </c>
    </row>
    <row r="35" spans="1:4" x14ac:dyDescent="0.25">
      <c r="A35" s="191">
        <v>6</v>
      </c>
      <c r="B35" s="189" t="s">
        <v>645</v>
      </c>
      <c r="C35" s="176" t="s">
        <v>1163</v>
      </c>
      <c r="D35" s="190">
        <v>45529</v>
      </c>
    </row>
    <row r="36" spans="1:4" x14ac:dyDescent="0.25">
      <c r="A36" s="191">
        <v>6</v>
      </c>
      <c r="B36" s="189" t="s">
        <v>673</v>
      </c>
      <c r="C36" s="176" t="s">
        <v>1163</v>
      </c>
      <c r="D36" s="190">
        <v>45529</v>
      </c>
    </row>
    <row r="37" spans="1:4" x14ac:dyDescent="0.25">
      <c r="A37" s="191">
        <v>6</v>
      </c>
      <c r="B37" s="189" t="s">
        <v>683</v>
      </c>
      <c r="C37" s="176" t="s">
        <v>1163</v>
      </c>
      <c r="D37" s="190">
        <v>45529</v>
      </c>
    </row>
    <row r="38" spans="1:4" x14ac:dyDescent="0.25">
      <c r="A38" s="191">
        <v>6</v>
      </c>
      <c r="B38" s="189" t="s">
        <v>693</v>
      </c>
      <c r="C38" s="176" t="s">
        <v>1163</v>
      </c>
      <c r="D38" s="190">
        <v>45529</v>
      </c>
    </row>
    <row r="39" spans="1:4" x14ac:dyDescent="0.25">
      <c r="A39" s="191">
        <v>6</v>
      </c>
      <c r="B39" s="189" t="s">
        <v>705</v>
      </c>
      <c r="C39" s="176" t="s">
        <v>1163</v>
      </c>
      <c r="D39" s="190">
        <v>45529</v>
      </c>
    </row>
    <row r="40" spans="1:4" x14ac:dyDescent="0.25">
      <c r="A40" s="191">
        <v>6</v>
      </c>
      <c r="B40" s="189" t="s">
        <v>732</v>
      </c>
      <c r="C40" s="176" t="s">
        <v>1163</v>
      </c>
      <c r="D40" s="190">
        <v>45529</v>
      </c>
    </row>
    <row r="41" spans="1:4" x14ac:dyDescent="0.25">
      <c r="A41" s="191">
        <v>6</v>
      </c>
      <c r="B41" s="189" t="s">
        <v>392</v>
      </c>
      <c r="C41" s="176" t="s">
        <v>1163</v>
      </c>
      <c r="D41" s="190">
        <v>45529</v>
      </c>
    </row>
    <row r="42" spans="1:4" x14ac:dyDescent="0.25">
      <c r="A42" s="191">
        <v>6</v>
      </c>
      <c r="B42" s="189" t="s">
        <v>742</v>
      </c>
      <c r="C42" s="176" t="s">
        <v>1163</v>
      </c>
      <c r="D42" s="190">
        <v>45529</v>
      </c>
    </row>
    <row r="43" spans="1:4" x14ac:dyDescent="0.25">
      <c r="A43" s="191">
        <v>6</v>
      </c>
      <c r="B43" s="189" t="s">
        <v>752</v>
      </c>
      <c r="C43" s="176" t="s">
        <v>1163</v>
      </c>
      <c r="D43" s="190">
        <v>45529</v>
      </c>
    </row>
    <row r="44" spans="1:4" x14ac:dyDescent="0.25">
      <c r="A44" s="191">
        <v>6</v>
      </c>
      <c r="B44" s="189" t="s">
        <v>764</v>
      </c>
      <c r="C44" s="176" t="s">
        <v>1163</v>
      </c>
      <c r="D44" s="190">
        <v>45529</v>
      </c>
    </row>
    <row r="45" spans="1:4" x14ac:dyDescent="0.25">
      <c r="A45" s="191">
        <v>6</v>
      </c>
      <c r="B45" s="189" t="s">
        <v>807</v>
      </c>
      <c r="C45" s="176" t="s">
        <v>1163</v>
      </c>
      <c r="D45" s="190">
        <v>45529</v>
      </c>
    </row>
    <row r="46" spans="1:4" x14ac:dyDescent="0.25">
      <c r="A46" s="191">
        <v>6</v>
      </c>
      <c r="B46" s="189" t="s">
        <v>801</v>
      </c>
      <c r="C46" s="176" t="s">
        <v>1163</v>
      </c>
      <c r="D46" s="190">
        <v>45529</v>
      </c>
    </row>
    <row r="47" spans="1:4" x14ac:dyDescent="0.25">
      <c r="A47" s="191">
        <v>6</v>
      </c>
      <c r="B47" s="189" t="s">
        <v>822</v>
      </c>
      <c r="C47" s="176" t="s">
        <v>1163</v>
      </c>
      <c r="D47" s="190">
        <v>45529</v>
      </c>
    </row>
    <row r="48" spans="1:4" x14ac:dyDescent="0.25">
      <c r="A48" s="191">
        <v>6</v>
      </c>
      <c r="B48" s="189" t="s">
        <v>812</v>
      </c>
      <c r="C48" s="176" t="s">
        <v>1163</v>
      </c>
      <c r="D48" s="190">
        <v>45529</v>
      </c>
    </row>
    <row r="49" spans="1:4" x14ac:dyDescent="0.25">
      <c r="A49" s="191">
        <v>6</v>
      </c>
      <c r="B49" s="189" t="s">
        <v>815</v>
      </c>
      <c r="C49" s="176" t="s">
        <v>1163</v>
      </c>
      <c r="D49" s="190">
        <v>45529</v>
      </c>
    </row>
    <row r="50" spans="1:4" x14ac:dyDescent="0.25">
      <c r="A50" s="191">
        <v>6</v>
      </c>
      <c r="B50" s="189" t="s">
        <v>824</v>
      </c>
      <c r="C50" s="176" t="s">
        <v>1163</v>
      </c>
      <c r="D50" s="190">
        <v>45529</v>
      </c>
    </row>
    <row r="51" spans="1:4" x14ac:dyDescent="0.25">
      <c r="A51" s="191">
        <v>6</v>
      </c>
      <c r="B51" s="189" t="s">
        <v>805</v>
      </c>
      <c r="C51" s="176" t="s">
        <v>1163</v>
      </c>
      <c r="D51" s="190">
        <v>45529</v>
      </c>
    </row>
    <row r="52" spans="1:4" x14ac:dyDescent="0.25">
      <c r="A52" s="191">
        <v>6</v>
      </c>
      <c r="B52" s="189" t="s">
        <v>814</v>
      </c>
      <c r="C52" s="176" t="s">
        <v>1163</v>
      </c>
      <c r="D52" s="190">
        <v>45529</v>
      </c>
    </row>
    <row r="53" spans="1:4" x14ac:dyDescent="0.25">
      <c r="A53" s="191">
        <v>6</v>
      </c>
      <c r="B53" s="189" t="s">
        <v>826</v>
      </c>
      <c r="C53" s="176" t="s">
        <v>1163</v>
      </c>
      <c r="D53" s="190">
        <v>45529</v>
      </c>
    </row>
    <row r="54" spans="1:4" x14ac:dyDescent="0.25">
      <c r="A54" s="191">
        <v>6</v>
      </c>
      <c r="B54" s="189" t="s">
        <v>828</v>
      </c>
      <c r="C54" s="176" t="s">
        <v>1163</v>
      </c>
      <c r="D54" s="190">
        <v>45529</v>
      </c>
    </row>
    <row r="55" spans="1:4" x14ac:dyDescent="0.25">
      <c r="A55" s="191">
        <v>6</v>
      </c>
      <c r="B55" s="189" t="s">
        <v>830</v>
      </c>
      <c r="C55" s="176" t="s">
        <v>1163</v>
      </c>
      <c r="D55" s="190">
        <v>45529</v>
      </c>
    </row>
    <row r="56" spans="1:4" x14ac:dyDescent="0.25">
      <c r="A56" s="191">
        <v>6</v>
      </c>
      <c r="B56" s="189" t="s">
        <v>832</v>
      </c>
      <c r="C56" s="176" t="s">
        <v>1163</v>
      </c>
      <c r="D56" s="190">
        <v>45529</v>
      </c>
    </row>
    <row r="57" spans="1:4" x14ac:dyDescent="0.25">
      <c r="A57" s="191">
        <v>6</v>
      </c>
      <c r="B57" s="189" t="s">
        <v>834</v>
      </c>
      <c r="C57" s="176" t="s">
        <v>1163</v>
      </c>
      <c r="D57" s="190">
        <v>45529</v>
      </c>
    </row>
    <row r="58" spans="1:4" x14ac:dyDescent="0.25">
      <c r="A58" s="191">
        <v>6</v>
      </c>
      <c r="B58" s="189" t="s">
        <v>773</v>
      </c>
      <c r="C58" s="176" t="s">
        <v>1163</v>
      </c>
      <c r="D58" s="190">
        <v>45529</v>
      </c>
    </row>
    <row r="59" spans="1:4" x14ac:dyDescent="0.25">
      <c r="A59" s="191">
        <v>6</v>
      </c>
      <c r="B59" s="189" t="s">
        <v>817</v>
      </c>
      <c r="C59" s="176" t="s">
        <v>1163</v>
      </c>
      <c r="D59" s="190">
        <v>45529</v>
      </c>
    </row>
    <row r="60" spans="1:4" x14ac:dyDescent="0.25">
      <c r="A60" s="191">
        <v>6</v>
      </c>
      <c r="B60" s="189" t="s">
        <v>818</v>
      </c>
      <c r="C60" s="176" t="s">
        <v>1163</v>
      </c>
      <c r="D60" s="190">
        <v>45529</v>
      </c>
    </row>
    <row r="61" spans="1:4" x14ac:dyDescent="0.25">
      <c r="A61" s="191">
        <v>6</v>
      </c>
      <c r="B61" s="189" t="s">
        <v>835</v>
      </c>
      <c r="C61" s="176" t="s">
        <v>1163</v>
      </c>
      <c r="D61" s="190">
        <v>45529</v>
      </c>
    </row>
    <row r="62" spans="1:4" x14ac:dyDescent="0.25">
      <c r="A62" s="191">
        <v>6</v>
      </c>
      <c r="B62" s="189" t="s">
        <v>837</v>
      </c>
      <c r="C62" s="176" t="s">
        <v>1163</v>
      </c>
      <c r="D62" s="190">
        <v>45529</v>
      </c>
    </row>
    <row r="63" spans="1:4" x14ac:dyDescent="0.25">
      <c r="A63" s="191">
        <v>6</v>
      </c>
      <c r="B63" s="189" t="s">
        <v>840</v>
      </c>
      <c r="C63" s="176" t="s">
        <v>1163</v>
      </c>
      <c r="D63" s="190">
        <v>45529</v>
      </c>
    </row>
    <row r="64" spans="1:4" x14ac:dyDescent="0.25">
      <c r="A64" s="191">
        <v>6</v>
      </c>
      <c r="B64" s="189" t="s">
        <v>843</v>
      </c>
      <c r="C64" s="176" t="s">
        <v>1163</v>
      </c>
      <c r="D64" s="190">
        <v>45529</v>
      </c>
    </row>
    <row r="65" spans="1:4" x14ac:dyDescent="0.25">
      <c r="A65" s="191">
        <v>6</v>
      </c>
      <c r="B65" s="189" t="s">
        <v>844</v>
      </c>
      <c r="C65" s="176" t="s">
        <v>1163</v>
      </c>
      <c r="D65" s="190">
        <v>45529</v>
      </c>
    </row>
    <row r="66" spans="1:4" x14ac:dyDescent="0.25">
      <c r="A66" s="191">
        <v>6</v>
      </c>
      <c r="B66" s="189" t="s">
        <v>845</v>
      </c>
      <c r="C66" s="176" t="s">
        <v>1163</v>
      </c>
      <c r="D66" s="190">
        <v>45529</v>
      </c>
    </row>
    <row r="67" spans="1:4" x14ac:dyDescent="0.25">
      <c r="A67" s="191">
        <v>6</v>
      </c>
      <c r="B67" s="189" t="s">
        <v>847</v>
      </c>
      <c r="C67" s="176" t="s">
        <v>1163</v>
      </c>
      <c r="D67" s="190">
        <v>45529</v>
      </c>
    </row>
    <row r="68" spans="1:4" x14ac:dyDescent="0.25">
      <c r="A68" s="191">
        <v>6</v>
      </c>
      <c r="B68" s="189" t="s">
        <v>849</v>
      </c>
      <c r="C68" s="176" t="s">
        <v>1163</v>
      </c>
      <c r="D68" s="190">
        <v>45529</v>
      </c>
    </row>
    <row r="69" spans="1:4" x14ac:dyDescent="0.25">
      <c r="A69" s="191">
        <v>6</v>
      </c>
      <c r="B69" s="189" t="s">
        <v>851</v>
      </c>
      <c r="C69" s="176" t="s">
        <v>1163</v>
      </c>
      <c r="D69" s="190">
        <v>45529</v>
      </c>
    </row>
    <row r="70" spans="1:4" x14ac:dyDescent="0.25">
      <c r="A70" s="191">
        <v>6</v>
      </c>
      <c r="B70" s="189" t="s">
        <v>853</v>
      </c>
      <c r="C70" s="176" t="s">
        <v>1163</v>
      </c>
      <c r="D70" s="190">
        <v>45529</v>
      </c>
    </row>
    <row r="71" spans="1:4" x14ac:dyDescent="0.25">
      <c r="A71" s="191">
        <v>6</v>
      </c>
      <c r="B71" s="189" t="s">
        <v>857</v>
      </c>
      <c r="C71" s="176" t="s">
        <v>1163</v>
      </c>
      <c r="D71" s="190">
        <v>45529</v>
      </c>
    </row>
    <row r="72" spans="1:4" x14ac:dyDescent="0.25">
      <c r="A72" s="191">
        <v>6</v>
      </c>
      <c r="B72" s="189" t="s">
        <v>858</v>
      </c>
      <c r="C72" s="176" t="s">
        <v>1163</v>
      </c>
      <c r="D72" s="190">
        <v>45529</v>
      </c>
    </row>
    <row r="73" spans="1:4" x14ac:dyDescent="0.25">
      <c r="A73" s="191">
        <v>6</v>
      </c>
      <c r="B73" s="189" t="s">
        <v>860</v>
      </c>
      <c r="C73" s="176" t="s">
        <v>1163</v>
      </c>
      <c r="D73" s="190">
        <v>45529</v>
      </c>
    </row>
    <row r="74" spans="1:4" x14ac:dyDescent="0.25">
      <c r="A74" s="191">
        <v>6</v>
      </c>
      <c r="B74" s="189" t="s">
        <v>862</v>
      </c>
      <c r="C74" s="176" t="s">
        <v>1163</v>
      </c>
      <c r="D74" s="190">
        <v>45529</v>
      </c>
    </row>
    <row r="75" spans="1:4" x14ac:dyDescent="0.25">
      <c r="A75" s="191">
        <v>6</v>
      </c>
      <c r="B75" s="189" t="s">
        <v>865</v>
      </c>
      <c r="C75" s="176" t="s">
        <v>1163</v>
      </c>
      <c r="D75" s="190">
        <v>45529</v>
      </c>
    </row>
    <row r="76" spans="1:4" x14ac:dyDescent="0.25">
      <c r="A76" s="191">
        <v>6</v>
      </c>
      <c r="B76" s="189" t="s">
        <v>867</v>
      </c>
      <c r="C76" s="176" t="s">
        <v>1163</v>
      </c>
      <c r="D76" s="190">
        <v>45529</v>
      </c>
    </row>
    <row r="77" spans="1:4" x14ac:dyDescent="0.25">
      <c r="A77" s="191">
        <v>6</v>
      </c>
      <c r="B77" s="189" t="s">
        <v>869</v>
      </c>
      <c r="C77" s="176" t="s">
        <v>1163</v>
      </c>
      <c r="D77" s="190">
        <v>45529</v>
      </c>
    </row>
    <row r="78" spans="1:4" x14ac:dyDescent="0.25">
      <c r="A78" s="191">
        <v>6</v>
      </c>
      <c r="B78" s="189" t="s">
        <v>871</v>
      </c>
      <c r="C78" s="176" t="s">
        <v>1163</v>
      </c>
      <c r="D78" s="190">
        <v>45529</v>
      </c>
    </row>
    <row r="79" spans="1:4" x14ac:dyDescent="0.25">
      <c r="A79" s="191">
        <v>6</v>
      </c>
      <c r="B79" s="189" t="s">
        <v>881</v>
      </c>
      <c r="C79" s="176" t="s">
        <v>1163</v>
      </c>
      <c r="D79" s="190">
        <v>45529</v>
      </c>
    </row>
    <row r="80" spans="1:4" x14ac:dyDescent="0.25">
      <c r="A80" s="191">
        <v>6</v>
      </c>
      <c r="B80" s="189" t="s">
        <v>933</v>
      </c>
      <c r="C80" s="176" t="s">
        <v>1163</v>
      </c>
      <c r="D80" s="190">
        <v>45529</v>
      </c>
    </row>
    <row r="81" spans="1:4" x14ac:dyDescent="0.25">
      <c r="A81" s="191">
        <v>6</v>
      </c>
      <c r="B81" s="189" t="s">
        <v>935</v>
      </c>
      <c r="C81" s="176" t="s">
        <v>1163</v>
      </c>
      <c r="D81" s="190">
        <v>45529</v>
      </c>
    </row>
    <row r="82" spans="1:4" x14ac:dyDescent="0.25">
      <c r="A82" s="191">
        <v>6</v>
      </c>
      <c r="B82" s="189" t="s">
        <v>913</v>
      </c>
      <c r="C82" s="176" t="s">
        <v>1163</v>
      </c>
      <c r="D82" s="190">
        <v>45529</v>
      </c>
    </row>
    <row r="83" spans="1:4" x14ac:dyDescent="0.25">
      <c r="A83" s="191">
        <v>6</v>
      </c>
      <c r="B83" s="189" t="s">
        <v>938</v>
      </c>
      <c r="C83" s="176" t="s">
        <v>1163</v>
      </c>
      <c r="D83" s="190">
        <v>45529</v>
      </c>
    </row>
    <row r="84" spans="1:4" x14ac:dyDescent="0.25">
      <c r="A84" s="191">
        <v>6</v>
      </c>
      <c r="B84" s="189" t="s">
        <v>940</v>
      </c>
      <c r="C84" s="176" t="s">
        <v>1163</v>
      </c>
      <c r="D84" s="190">
        <v>45529</v>
      </c>
    </row>
    <row r="85" spans="1:4" x14ac:dyDescent="0.25">
      <c r="A85" s="191">
        <v>6</v>
      </c>
      <c r="B85" s="189" t="s">
        <v>943</v>
      </c>
      <c r="C85" s="176" t="s">
        <v>1163</v>
      </c>
      <c r="D85" s="190">
        <v>45529</v>
      </c>
    </row>
    <row r="86" spans="1:4" x14ac:dyDescent="0.25">
      <c r="A86" s="191">
        <v>6</v>
      </c>
      <c r="B86" s="189" t="s">
        <v>931</v>
      </c>
      <c r="C86" s="176" t="s">
        <v>1163</v>
      </c>
      <c r="D86" s="190">
        <v>45529</v>
      </c>
    </row>
    <row r="87" spans="1:4" x14ac:dyDescent="0.25">
      <c r="A87" s="191">
        <v>6</v>
      </c>
      <c r="B87" s="189" t="s">
        <v>945</v>
      </c>
      <c r="C87" s="176" t="s">
        <v>1163</v>
      </c>
      <c r="D87" s="190">
        <v>45529</v>
      </c>
    </row>
    <row r="88" spans="1:4" x14ac:dyDescent="0.25">
      <c r="A88" s="191">
        <v>6</v>
      </c>
      <c r="B88" s="189" t="s">
        <v>947</v>
      </c>
      <c r="C88" s="176" t="s">
        <v>1163</v>
      </c>
      <c r="D88" s="190">
        <v>45529</v>
      </c>
    </row>
    <row r="89" spans="1:4" x14ac:dyDescent="0.25">
      <c r="A89" s="191">
        <v>6</v>
      </c>
      <c r="B89" s="189" t="s">
        <v>916</v>
      </c>
      <c r="C89" s="176" t="s">
        <v>1163</v>
      </c>
      <c r="D89" s="190">
        <v>45529</v>
      </c>
    </row>
    <row r="90" spans="1:4" x14ac:dyDescent="0.25">
      <c r="A90" s="191">
        <v>6</v>
      </c>
      <c r="B90" s="189" t="s">
        <v>918</v>
      </c>
      <c r="C90" s="176" t="s">
        <v>1163</v>
      </c>
      <c r="D90" s="190">
        <v>45529</v>
      </c>
    </row>
    <row r="91" spans="1:4" x14ac:dyDescent="0.25">
      <c r="A91" s="191">
        <v>6</v>
      </c>
      <c r="B91" s="189" t="s">
        <v>919</v>
      </c>
      <c r="C91" s="176" t="s">
        <v>1163</v>
      </c>
      <c r="D91" s="190">
        <v>45529</v>
      </c>
    </row>
    <row r="92" spans="1:4" x14ac:dyDescent="0.25">
      <c r="A92" s="191">
        <v>6</v>
      </c>
      <c r="B92" s="189" t="s">
        <v>921</v>
      </c>
      <c r="C92" s="176" t="s">
        <v>1163</v>
      </c>
      <c r="D92" s="190">
        <v>45529</v>
      </c>
    </row>
    <row r="93" spans="1:4" x14ac:dyDescent="0.25">
      <c r="A93" s="191">
        <v>6</v>
      </c>
      <c r="B93" s="189" t="s">
        <v>922</v>
      </c>
      <c r="C93" s="176" t="s">
        <v>1163</v>
      </c>
      <c r="D93" s="190">
        <v>45529</v>
      </c>
    </row>
    <row r="94" spans="1:4" x14ac:dyDescent="0.25">
      <c r="A94" s="191">
        <v>6</v>
      </c>
      <c r="B94" s="189" t="s">
        <v>924</v>
      </c>
      <c r="C94" s="176" t="s">
        <v>1163</v>
      </c>
      <c r="D94" s="190">
        <v>45529</v>
      </c>
    </row>
    <row r="95" spans="1:4" x14ac:dyDescent="0.25">
      <c r="A95" s="191">
        <v>6</v>
      </c>
      <c r="B95" s="189" t="s">
        <v>949</v>
      </c>
      <c r="C95" s="176" t="s">
        <v>1163</v>
      </c>
      <c r="D95" s="190">
        <v>45529</v>
      </c>
    </row>
    <row r="96" spans="1:4" x14ac:dyDescent="0.25">
      <c r="A96" s="191">
        <v>6</v>
      </c>
      <c r="B96" s="189" t="s">
        <v>971</v>
      </c>
      <c r="C96" s="176" t="s">
        <v>1163</v>
      </c>
      <c r="D96" s="190">
        <v>45529</v>
      </c>
    </row>
    <row r="97" spans="1:4" x14ac:dyDescent="0.25">
      <c r="A97" s="191">
        <v>6</v>
      </c>
      <c r="B97" s="189" t="s">
        <v>973</v>
      </c>
      <c r="C97" s="176" t="s">
        <v>1163</v>
      </c>
      <c r="D97" s="190">
        <v>45529</v>
      </c>
    </row>
    <row r="98" spans="1:4" x14ac:dyDescent="0.25">
      <c r="A98" s="191">
        <v>6</v>
      </c>
      <c r="B98" s="189" t="s">
        <v>1000</v>
      </c>
      <c r="C98" s="176" t="s">
        <v>1163</v>
      </c>
      <c r="D98" s="190">
        <v>45529</v>
      </c>
    </row>
    <row r="99" spans="1:4" x14ac:dyDescent="0.25">
      <c r="A99" s="191">
        <v>6</v>
      </c>
      <c r="B99" s="189" t="s">
        <v>980</v>
      </c>
      <c r="C99" s="176" t="s">
        <v>1163</v>
      </c>
      <c r="D99" s="190">
        <v>45529</v>
      </c>
    </row>
    <row r="100" spans="1:4" x14ac:dyDescent="0.25">
      <c r="A100" s="191">
        <v>6</v>
      </c>
      <c r="B100" s="189" t="s">
        <v>982</v>
      </c>
      <c r="C100" s="176" t="s">
        <v>1163</v>
      </c>
      <c r="D100" s="190">
        <v>45529</v>
      </c>
    </row>
    <row r="101" spans="1:4" x14ac:dyDescent="0.25">
      <c r="A101" s="191">
        <v>6</v>
      </c>
      <c r="B101" s="189" t="s">
        <v>953</v>
      </c>
      <c r="C101" s="176" t="s">
        <v>1163</v>
      </c>
      <c r="D101" s="190">
        <v>45529</v>
      </c>
    </row>
    <row r="102" spans="1:4" x14ac:dyDescent="0.25">
      <c r="A102" s="191">
        <v>6</v>
      </c>
      <c r="B102" s="189" t="s">
        <v>957</v>
      </c>
      <c r="C102" s="176" t="s">
        <v>1163</v>
      </c>
      <c r="D102" s="190">
        <v>45529</v>
      </c>
    </row>
    <row r="103" spans="1:4" x14ac:dyDescent="0.25">
      <c r="A103" s="191">
        <v>6</v>
      </c>
      <c r="B103" s="189" t="s">
        <v>977</v>
      </c>
      <c r="C103" s="176" t="s">
        <v>1163</v>
      </c>
      <c r="D103" s="190">
        <v>45529</v>
      </c>
    </row>
    <row r="104" spans="1:4" x14ac:dyDescent="0.25">
      <c r="A104" s="191">
        <v>6</v>
      </c>
      <c r="B104" s="189" t="s">
        <v>984</v>
      </c>
      <c r="C104" s="176" t="s">
        <v>1163</v>
      </c>
      <c r="D104" s="190">
        <v>45529</v>
      </c>
    </row>
    <row r="105" spans="1:4" x14ac:dyDescent="0.25">
      <c r="A105" s="191">
        <v>6</v>
      </c>
      <c r="B105" s="189" t="s">
        <v>987</v>
      </c>
      <c r="C105" s="176" t="s">
        <v>1163</v>
      </c>
      <c r="D105" s="190">
        <v>45529</v>
      </c>
    </row>
    <row r="106" spans="1:4" x14ac:dyDescent="0.25">
      <c r="A106" s="191">
        <v>6</v>
      </c>
      <c r="B106" s="189" t="s">
        <v>989</v>
      </c>
      <c r="C106" s="176" t="s">
        <v>1163</v>
      </c>
      <c r="D106" s="190">
        <v>45529</v>
      </c>
    </row>
    <row r="107" spans="1:4" x14ac:dyDescent="0.25">
      <c r="A107" s="191">
        <v>6</v>
      </c>
      <c r="B107" s="189" t="s">
        <v>991</v>
      </c>
      <c r="C107" s="176" t="s">
        <v>1163</v>
      </c>
      <c r="D107" s="190">
        <v>45529</v>
      </c>
    </row>
    <row r="108" spans="1:4" x14ac:dyDescent="0.25">
      <c r="A108" s="191">
        <v>6</v>
      </c>
      <c r="B108" s="189" t="s">
        <v>992</v>
      </c>
      <c r="C108" s="176" t="s">
        <v>1163</v>
      </c>
      <c r="D108" s="190">
        <v>45529</v>
      </c>
    </row>
    <row r="109" spans="1:4" x14ac:dyDescent="0.25">
      <c r="A109" s="191">
        <v>6</v>
      </c>
      <c r="B109" s="189" t="s">
        <v>1003</v>
      </c>
      <c r="C109" s="176" t="s">
        <v>1163</v>
      </c>
      <c r="D109" s="190">
        <v>45529</v>
      </c>
    </row>
    <row r="110" spans="1:4" x14ac:dyDescent="0.25">
      <c r="A110" s="191">
        <v>6</v>
      </c>
      <c r="B110" s="189" t="s">
        <v>994</v>
      </c>
      <c r="C110" s="176" t="s">
        <v>1163</v>
      </c>
      <c r="D110" s="190">
        <v>45529</v>
      </c>
    </row>
    <row r="111" spans="1:4" x14ac:dyDescent="0.25">
      <c r="A111" s="191">
        <v>6</v>
      </c>
      <c r="B111" s="189" t="s">
        <v>1008</v>
      </c>
      <c r="C111" s="176" t="s">
        <v>1163</v>
      </c>
      <c r="D111" s="190">
        <v>45529</v>
      </c>
    </row>
    <row r="112" spans="1:4" x14ac:dyDescent="0.25">
      <c r="A112" s="191">
        <v>6</v>
      </c>
      <c r="B112" s="189" t="s">
        <v>1038</v>
      </c>
      <c r="C112" s="176" t="s">
        <v>1163</v>
      </c>
      <c r="D112" s="190">
        <v>45529</v>
      </c>
    </row>
    <row r="113" spans="1:4" x14ac:dyDescent="0.25">
      <c r="A113" s="191">
        <v>6</v>
      </c>
      <c r="B113" s="189" t="s">
        <v>1062</v>
      </c>
      <c r="C113" s="176" t="s">
        <v>1163</v>
      </c>
      <c r="D113" s="190">
        <v>45529</v>
      </c>
    </row>
    <row r="114" spans="1:4" x14ac:dyDescent="0.25">
      <c r="A114" s="191">
        <v>6</v>
      </c>
      <c r="B114" s="189" t="s">
        <v>1065</v>
      </c>
      <c r="C114" s="176" t="s">
        <v>1163</v>
      </c>
      <c r="D114" s="190">
        <v>45529</v>
      </c>
    </row>
    <row r="115" spans="1:4" x14ac:dyDescent="0.25">
      <c r="A115" s="191">
        <v>6</v>
      </c>
      <c r="B115" s="189" t="s">
        <v>1067</v>
      </c>
      <c r="C115" s="176" t="s">
        <v>1163</v>
      </c>
      <c r="D115" s="190">
        <v>45529</v>
      </c>
    </row>
    <row r="116" spans="1:4" x14ac:dyDescent="0.25">
      <c r="A116" s="191">
        <v>6</v>
      </c>
      <c r="B116" s="189" t="s">
        <v>1069</v>
      </c>
      <c r="C116" s="176" t="s">
        <v>1163</v>
      </c>
      <c r="D116" s="190">
        <v>45529</v>
      </c>
    </row>
    <row r="117" spans="1:4" x14ac:dyDescent="0.25">
      <c r="A117" s="191">
        <v>6</v>
      </c>
      <c r="B117" s="189" t="s">
        <v>1071</v>
      </c>
      <c r="C117" s="176" t="s">
        <v>1163</v>
      </c>
      <c r="D117" s="190">
        <v>45529</v>
      </c>
    </row>
    <row r="118" spans="1:4" x14ac:dyDescent="0.25">
      <c r="A118" s="191">
        <v>6</v>
      </c>
      <c r="B118" s="189" t="s">
        <v>1074</v>
      </c>
      <c r="C118" s="176" t="s">
        <v>1163</v>
      </c>
      <c r="D118" s="190">
        <v>45529</v>
      </c>
    </row>
    <row r="119" spans="1:4" x14ac:dyDescent="0.25">
      <c r="A119" s="191">
        <v>6</v>
      </c>
      <c r="B119" s="189" t="s">
        <v>1076</v>
      </c>
      <c r="C119" s="176" t="s">
        <v>1163</v>
      </c>
      <c r="D119" s="190">
        <v>45529</v>
      </c>
    </row>
    <row r="120" spans="1:4" x14ac:dyDescent="0.25">
      <c r="A120" s="191">
        <v>6</v>
      </c>
      <c r="B120" s="189" t="s">
        <v>1078</v>
      </c>
      <c r="C120" s="176" t="s">
        <v>1163</v>
      </c>
      <c r="D120" s="190">
        <v>45529</v>
      </c>
    </row>
    <row r="121" spans="1:4" x14ac:dyDescent="0.25">
      <c r="A121" s="191">
        <v>6</v>
      </c>
      <c r="B121" s="189" t="s">
        <v>1011</v>
      </c>
      <c r="C121" s="176" t="s">
        <v>1163</v>
      </c>
      <c r="D121" s="190">
        <v>45529</v>
      </c>
    </row>
    <row r="122" spans="1:4" x14ac:dyDescent="0.25">
      <c r="A122" s="191">
        <v>6</v>
      </c>
      <c r="B122" s="189" t="s">
        <v>1042</v>
      </c>
      <c r="C122" s="176" t="s">
        <v>1163</v>
      </c>
      <c r="D122" s="190">
        <v>45529</v>
      </c>
    </row>
    <row r="123" spans="1:4" x14ac:dyDescent="0.25">
      <c r="A123" s="191">
        <v>6</v>
      </c>
      <c r="B123" s="189" t="s">
        <v>1045</v>
      </c>
      <c r="C123" s="176" t="s">
        <v>1163</v>
      </c>
      <c r="D123" s="190">
        <v>45529</v>
      </c>
    </row>
    <row r="124" spans="1:4" x14ac:dyDescent="0.25">
      <c r="A124" s="191">
        <v>6</v>
      </c>
      <c r="B124" s="189" t="s">
        <v>1049</v>
      </c>
      <c r="C124" s="176" t="s">
        <v>1163</v>
      </c>
      <c r="D124" s="190">
        <v>45529</v>
      </c>
    </row>
    <row r="125" spans="1:4" x14ac:dyDescent="0.25">
      <c r="A125" s="191">
        <v>6</v>
      </c>
      <c r="B125" s="189" t="s">
        <v>1050</v>
      </c>
      <c r="C125" s="176" t="s">
        <v>1163</v>
      </c>
      <c r="D125" s="190">
        <v>45529</v>
      </c>
    </row>
    <row r="126" spans="1:4" x14ac:dyDescent="0.25">
      <c r="A126" s="191">
        <v>6</v>
      </c>
      <c r="B126" s="189" t="s">
        <v>1053</v>
      </c>
      <c r="C126" s="176" t="s">
        <v>1163</v>
      </c>
      <c r="D126" s="190">
        <v>45529</v>
      </c>
    </row>
    <row r="127" spans="1:4" x14ac:dyDescent="0.25">
      <c r="A127" s="191">
        <v>6</v>
      </c>
      <c r="B127" s="189" t="s">
        <v>1056</v>
      </c>
      <c r="C127" s="176" t="s">
        <v>1163</v>
      </c>
      <c r="D127" s="190">
        <v>45529</v>
      </c>
    </row>
    <row r="128" spans="1:4" x14ac:dyDescent="0.25">
      <c r="A128" s="191">
        <v>6</v>
      </c>
      <c r="B128" s="189" t="s">
        <v>1059</v>
      </c>
      <c r="C128" s="176" t="s">
        <v>1163</v>
      </c>
      <c r="D128" s="190">
        <v>45529</v>
      </c>
    </row>
    <row r="129" spans="1:4" x14ac:dyDescent="0.25">
      <c r="A129" s="191">
        <v>6</v>
      </c>
      <c r="B129" s="189" t="s">
        <v>1080</v>
      </c>
      <c r="C129" s="176" t="s">
        <v>1163</v>
      </c>
      <c r="D129" s="190">
        <v>45529</v>
      </c>
    </row>
    <row r="130" spans="1:4" x14ac:dyDescent="0.25">
      <c r="A130" s="191">
        <v>6</v>
      </c>
      <c r="B130" s="189" t="s">
        <v>1094</v>
      </c>
      <c r="C130" s="176" t="s">
        <v>1163</v>
      </c>
      <c r="D130" s="190">
        <v>45529</v>
      </c>
    </row>
    <row r="131" spans="1:4" x14ac:dyDescent="0.25">
      <c r="A131" s="191">
        <v>6</v>
      </c>
      <c r="B131" s="189" t="s">
        <v>1097</v>
      </c>
      <c r="C131" s="176" t="s">
        <v>1163</v>
      </c>
      <c r="D131" s="190">
        <v>45529</v>
      </c>
    </row>
    <row r="132" spans="1:4" x14ac:dyDescent="0.25">
      <c r="A132" s="191">
        <v>6</v>
      </c>
      <c r="B132" s="189" t="s">
        <v>1022</v>
      </c>
      <c r="C132" s="176" t="s">
        <v>1163</v>
      </c>
      <c r="D132" s="190">
        <v>45529</v>
      </c>
    </row>
    <row r="133" spans="1:4" x14ac:dyDescent="0.25">
      <c r="A133" s="191">
        <v>6</v>
      </c>
      <c r="B133" s="189" t="s">
        <v>1024</v>
      </c>
      <c r="C133" s="176" t="s">
        <v>1163</v>
      </c>
      <c r="D133" s="190">
        <v>45529</v>
      </c>
    </row>
    <row r="134" spans="1:4" x14ac:dyDescent="0.25">
      <c r="A134" s="191">
        <v>6</v>
      </c>
      <c r="B134" s="189" t="s">
        <v>1100</v>
      </c>
      <c r="C134" s="176" t="s">
        <v>1163</v>
      </c>
      <c r="D134" s="190">
        <v>45529</v>
      </c>
    </row>
    <row r="135" spans="1:4" x14ac:dyDescent="0.25">
      <c r="A135" s="191">
        <v>6</v>
      </c>
      <c r="B135" s="189" t="s">
        <v>1027</v>
      </c>
      <c r="C135" s="176" t="s">
        <v>1163</v>
      </c>
      <c r="D135" s="190">
        <v>45529</v>
      </c>
    </row>
    <row r="136" spans="1:4" x14ac:dyDescent="0.25">
      <c r="A136" s="191">
        <v>6</v>
      </c>
      <c r="B136" s="189" t="s">
        <v>1101</v>
      </c>
      <c r="C136" s="176" t="s">
        <v>1163</v>
      </c>
      <c r="D136" s="190">
        <v>45529</v>
      </c>
    </row>
    <row r="137" spans="1:4" x14ac:dyDescent="0.25">
      <c r="A137" s="191">
        <v>6</v>
      </c>
      <c r="B137" s="189" t="s">
        <v>1103</v>
      </c>
      <c r="C137" s="176" t="s">
        <v>1163</v>
      </c>
      <c r="D137" s="190">
        <v>45529</v>
      </c>
    </row>
    <row r="138" spans="1:4" x14ac:dyDescent="0.25">
      <c r="A138" s="191">
        <v>6</v>
      </c>
      <c r="B138" s="189" t="s">
        <v>1083</v>
      </c>
      <c r="C138" s="176" t="s">
        <v>1163</v>
      </c>
      <c r="D138" s="190">
        <v>45529</v>
      </c>
    </row>
    <row r="139" spans="1:4" x14ac:dyDescent="0.25">
      <c r="A139" s="191">
        <v>6</v>
      </c>
      <c r="B139" s="189" t="s">
        <v>1087</v>
      </c>
      <c r="C139" s="176" t="s">
        <v>1163</v>
      </c>
      <c r="D139" s="190">
        <v>45529</v>
      </c>
    </row>
    <row r="140" spans="1:4" x14ac:dyDescent="0.25">
      <c r="A140" s="191">
        <v>6</v>
      </c>
      <c r="B140" s="189" t="s">
        <v>1029</v>
      </c>
      <c r="C140" s="176" t="s">
        <v>1163</v>
      </c>
      <c r="D140" s="190">
        <v>45529</v>
      </c>
    </row>
    <row r="141" spans="1:4" x14ac:dyDescent="0.25">
      <c r="A141" s="191">
        <v>6</v>
      </c>
      <c r="B141" s="189" t="s">
        <v>1105</v>
      </c>
      <c r="C141" s="176" t="s">
        <v>1163</v>
      </c>
      <c r="D141" s="190">
        <v>45529</v>
      </c>
    </row>
    <row r="142" spans="1:4" x14ac:dyDescent="0.25">
      <c r="A142" s="191">
        <v>6</v>
      </c>
      <c r="B142" s="189" t="s">
        <v>1108</v>
      </c>
      <c r="C142" s="176" t="s">
        <v>1163</v>
      </c>
      <c r="D142" s="190">
        <v>45529</v>
      </c>
    </row>
    <row r="143" spans="1:4" x14ac:dyDescent="0.25">
      <c r="A143" s="191">
        <v>6</v>
      </c>
      <c r="B143" s="189" t="s">
        <v>1111</v>
      </c>
      <c r="C143" s="176" t="s">
        <v>1163</v>
      </c>
      <c r="D143" s="190">
        <v>45529</v>
      </c>
    </row>
    <row r="144" spans="1:4" x14ac:dyDescent="0.25">
      <c r="A144" s="191">
        <v>6</v>
      </c>
      <c r="B144" s="189" t="s">
        <v>1113</v>
      </c>
      <c r="C144" s="176" t="s">
        <v>1163</v>
      </c>
      <c r="D144" s="190">
        <v>45529</v>
      </c>
    </row>
    <row r="145" spans="1:4" x14ac:dyDescent="0.25">
      <c r="A145" s="191">
        <v>6</v>
      </c>
      <c r="B145" s="189" t="s">
        <v>1118</v>
      </c>
      <c r="C145" s="176" t="s">
        <v>1163</v>
      </c>
      <c r="D145" s="190">
        <v>45529</v>
      </c>
    </row>
    <row r="146" spans="1:4" x14ac:dyDescent="0.25">
      <c r="A146" s="191">
        <v>6</v>
      </c>
      <c r="B146" s="189" t="s">
        <v>1115</v>
      </c>
      <c r="C146" s="176" t="s">
        <v>1163</v>
      </c>
      <c r="D146" s="190">
        <v>45529</v>
      </c>
    </row>
    <row r="147" spans="1:4" x14ac:dyDescent="0.25">
      <c r="A147" s="191">
        <v>6</v>
      </c>
      <c r="B147" s="189" t="s">
        <v>1032</v>
      </c>
      <c r="C147" s="176" t="s">
        <v>1163</v>
      </c>
      <c r="D147" s="190">
        <v>45529</v>
      </c>
    </row>
    <row r="148" spans="1:4" x14ac:dyDescent="0.25">
      <c r="A148" s="191">
        <v>6</v>
      </c>
      <c r="B148" s="189" t="s">
        <v>1006</v>
      </c>
      <c r="C148" s="176" t="s">
        <v>1163</v>
      </c>
      <c r="D148" s="190">
        <v>45529</v>
      </c>
    </row>
    <row r="149" spans="1:4" x14ac:dyDescent="0.25">
      <c r="A149" s="191">
        <v>6</v>
      </c>
      <c r="B149" s="189" t="s">
        <v>884</v>
      </c>
      <c r="C149" s="176" t="s">
        <v>1163</v>
      </c>
      <c r="D149" s="190">
        <v>45529</v>
      </c>
    </row>
    <row r="150" spans="1:4" x14ac:dyDescent="0.25">
      <c r="A150" s="191">
        <v>6</v>
      </c>
      <c r="B150" s="189" t="s">
        <v>886</v>
      </c>
      <c r="C150" s="176" t="s">
        <v>1163</v>
      </c>
      <c r="D150" s="190">
        <v>45529</v>
      </c>
    </row>
    <row r="151" spans="1:4" x14ac:dyDescent="0.25">
      <c r="A151" s="191">
        <v>6</v>
      </c>
      <c r="B151" s="189" t="s">
        <v>899</v>
      </c>
      <c r="C151" s="176" t="s">
        <v>1163</v>
      </c>
      <c r="D151" s="190">
        <v>45529</v>
      </c>
    </row>
    <row r="152" spans="1:4" x14ac:dyDescent="0.25">
      <c r="A152" s="191">
        <v>6</v>
      </c>
      <c r="B152" s="189" t="s">
        <v>903</v>
      </c>
      <c r="C152" s="176" t="s">
        <v>1163</v>
      </c>
      <c r="D152" s="190">
        <v>45529</v>
      </c>
    </row>
    <row r="153" spans="1:4" x14ac:dyDescent="0.25">
      <c r="A153" s="191">
        <v>6</v>
      </c>
      <c r="B153" s="189" t="s">
        <v>905</v>
      </c>
      <c r="C153" s="176" t="s">
        <v>1163</v>
      </c>
      <c r="D153" s="190">
        <v>45529</v>
      </c>
    </row>
    <row r="154" spans="1:4" x14ac:dyDescent="0.25">
      <c r="A154" s="191">
        <v>6</v>
      </c>
      <c r="B154" s="189" t="s">
        <v>907</v>
      </c>
      <c r="C154" s="176" t="s">
        <v>1163</v>
      </c>
      <c r="D154" s="190">
        <v>45529</v>
      </c>
    </row>
    <row r="155" spans="1:4" x14ac:dyDescent="0.25">
      <c r="A155" s="191">
        <v>6</v>
      </c>
      <c r="B155" s="189" t="s">
        <v>909</v>
      </c>
      <c r="C155" s="176" t="s">
        <v>1163</v>
      </c>
      <c r="D155" s="190">
        <v>45529</v>
      </c>
    </row>
    <row r="156" spans="1:4" x14ac:dyDescent="0.25">
      <c r="A156" s="191">
        <v>6</v>
      </c>
      <c r="B156" s="189" t="s">
        <v>1122</v>
      </c>
      <c r="C156" s="176" t="s">
        <v>1163</v>
      </c>
      <c r="D156" s="190">
        <v>45529</v>
      </c>
    </row>
    <row r="157" spans="1:4" x14ac:dyDescent="0.25">
      <c r="A157" s="191">
        <v>6</v>
      </c>
      <c r="B157" s="189" t="s">
        <v>1125</v>
      </c>
      <c r="C157" s="176" t="s">
        <v>1163</v>
      </c>
      <c r="D157" s="190">
        <v>45529</v>
      </c>
    </row>
    <row r="158" spans="1:4" x14ac:dyDescent="0.25">
      <c r="A158" s="191">
        <v>6</v>
      </c>
      <c r="B158" s="189" t="s">
        <v>1128</v>
      </c>
      <c r="C158" s="176" t="s">
        <v>1163</v>
      </c>
      <c r="D158" s="190">
        <v>45529</v>
      </c>
    </row>
    <row r="159" spans="1:4" x14ac:dyDescent="0.25">
      <c r="A159" s="191">
        <v>6</v>
      </c>
      <c r="B159" s="189" t="s">
        <v>1036</v>
      </c>
      <c r="C159" s="176" t="s">
        <v>1163</v>
      </c>
      <c r="D159" s="190">
        <v>45529</v>
      </c>
    </row>
    <row r="160" spans="1:4" x14ac:dyDescent="0.25">
      <c r="A160" s="191">
        <v>6</v>
      </c>
      <c r="B160" s="189" t="s">
        <v>313</v>
      </c>
      <c r="C160" s="176" t="s">
        <v>1164</v>
      </c>
      <c r="D160" s="190">
        <v>45529</v>
      </c>
    </row>
    <row r="161" spans="1:4" x14ac:dyDescent="0.25">
      <c r="A161" s="191">
        <v>6</v>
      </c>
      <c r="B161" s="189" t="s">
        <v>422</v>
      </c>
      <c r="C161" s="176" t="s">
        <v>1164</v>
      </c>
      <c r="D161" s="190">
        <v>45529</v>
      </c>
    </row>
    <row r="162" spans="1:4" x14ac:dyDescent="0.25">
      <c r="A162" s="191">
        <v>6</v>
      </c>
      <c r="B162" s="189" t="s">
        <v>514</v>
      </c>
      <c r="C162" s="176" t="s">
        <v>1164</v>
      </c>
      <c r="D162" s="190">
        <v>45529</v>
      </c>
    </row>
    <row r="163" spans="1:4" x14ac:dyDescent="0.25">
      <c r="A163" s="191">
        <v>6</v>
      </c>
      <c r="B163" s="189" t="s">
        <v>435</v>
      </c>
      <c r="C163" s="176" t="s">
        <v>1164</v>
      </c>
      <c r="D163" s="190">
        <v>45529</v>
      </c>
    </row>
    <row r="164" spans="1:4" x14ac:dyDescent="0.25">
      <c r="A164" s="191">
        <v>6</v>
      </c>
      <c r="B164" s="189" t="s">
        <v>457</v>
      </c>
      <c r="C164" s="176" t="s">
        <v>1164</v>
      </c>
      <c r="D164" s="190">
        <v>45529</v>
      </c>
    </row>
    <row r="165" spans="1:4" x14ac:dyDescent="0.25">
      <c r="A165" s="191">
        <v>6</v>
      </c>
      <c r="B165" s="189" t="s">
        <v>469</v>
      </c>
      <c r="C165" s="176" t="s">
        <v>1164</v>
      </c>
      <c r="D165" s="190">
        <v>45529</v>
      </c>
    </row>
    <row r="166" spans="1:4" x14ac:dyDescent="0.25">
      <c r="A166" s="191">
        <v>6</v>
      </c>
      <c r="B166" s="189" t="s">
        <v>479</v>
      </c>
      <c r="C166" s="176" t="s">
        <v>1164</v>
      </c>
      <c r="D166" s="190">
        <v>45529</v>
      </c>
    </row>
    <row r="167" spans="1:4" x14ac:dyDescent="0.25">
      <c r="A167" s="191">
        <v>6</v>
      </c>
      <c r="B167" s="189" t="s">
        <v>490</v>
      </c>
      <c r="C167" s="176" t="s">
        <v>1164</v>
      </c>
      <c r="D167" s="190">
        <v>45529</v>
      </c>
    </row>
    <row r="168" spans="1:4" x14ac:dyDescent="0.25">
      <c r="A168" s="191">
        <v>6</v>
      </c>
      <c r="B168" s="189" t="s">
        <v>502</v>
      </c>
      <c r="C168" s="176" t="s">
        <v>1164</v>
      </c>
      <c r="D168" s="190">
        <v>45529</v>
      </c>
    </row>
    <row r="169" spans="1:4" x14ac:dyDescent="0.25">
      <c r="A169" s="191">
        <v>6</v>
      </c>
      <c r="B169" s="189" t="s">
        <v>590</v>
      </c>
      <c r="C169" s="176" t="s">
        <v>1164</v>
      </c>
      <c r="D169" s="190">
        <v>45529</v>
      </c>
    </row>
    <row r="170" spans="1:4" x14ac:dyDescent="0.25">
      <c r="A170" s="191">
        <v>6</v>
      </c>
      <c r="B170" s="189" t="s">
        <v>621</v>
      </c>
      <c r="C170" s="176" t="s">
        <v>1164</v>
      </c>
      <c r="D170" s="190">
        <v>45529</v>
      </c>
    </row>
    <row r="171" spans="1:4" x14ac:dyDescent="0.25">
      <c r="A171" s="191">
        <v>6</v>
      </c>
      <c r="B171" s="189" t="s">
        <v>524</v>
      </c>
      <c r="C171" s="176" t="s">
        <v>1164</v>
      </c>
      <c r="D171" s="190">
        <v>45529</v>
      </c>
    </row>
    <row r="172" spans="1:4" x14ac:dyDescent="0.25">
      <c r="A172" s="191">
        <v>6</v>
      </c>
      <c r="B172" s="189" t="s">
        <v>533</v>
      </c>
      <c r="C172" s="176" t="s">
        <v>1164</v>
      </c>
      <c r="D172" s="190">
        <v>45529</v>
      </c>
    </row>
    <row r="173" spans="1:4" x14ac:dyDescent="0.25">
      <c r="A173" s="191">
        <v>6</v>
      </c>
      <c r="B173" s="189" t="s">
        <v>542</v>
      </c>
      <c r="C173" s="176" t="s">
        <v>1164</v>
      </c>
      <c r="D173" s="190">
        <v>45529</v>
      </c>
    </row>
    <row r="174" spans="1:4" x14ac:dyDescent="0.25">
      <c r="A174" s="191">
        <v>6</v>
      </c>
      <c r="B174" s="189" t="s">
        <v>551</v>
      </c>
      <c r="C174" s="176" t="s">
        <v>1164</v>
      </c>
      <c r="D174" s="190">
        <v>45529</v>
      </c>
    </row>
    <row r="175" spans="1:4" x14ac:dyDescent="0.25">
      <c r="A175" s="191">
        <v>6</v>
      </c>
      <c r="B175" s="189" t="s">
        <v>562</v>
      </c>
      <c r="C175" s="176" t="s">
        <v>1164</v>
      </c>
      <c r="D175" s="190">
        <v>45529</v>
      </c>
    </row>
    <row r="176" spans="1:4" x14ac:dyDescent="0.25">
      <c r="A176" s="191">
        <v>6</v>
      </c>
      <c r="B176" s="189" t="s">
        <v>572</v>
      </c>
      <c r="C176" s="176" t="s">
        <v>1164</v>
      </c>
      <c r="D176" s="190">
        <v>45529</v>
      </c>
    </row>
    <row r="177" spans="1:4" x14ac:dyDescent="0.25">
      <c r="A177" s="191">
        <v>6</v>
      </c>
      <c r="B177" s="189" t="s">
        <v>581</v>
      </c>
      <c r="C177" s="176" t="s">
        <v>1164</v>
      </c>
      <c r="D177" s="190">
        <v>45529</v>
      </c>
    </row>
    <row r="178" spans="1:4" x14ac:dyDescent="0.25">
      <c r="A178" s="191">
        <v>6</v>
      </c>
      <c r="B178" s="189" t="s">
        <v>342</v>
      </c>
      <c r="C178" s="176" t="s">
        <v>1164</v>
      </c>
      <c r="D178" s="190">
        <v>45529</v>
      </c>
    </row>
    <row r="179" spans="1:4" x14ac:dyDescent="0.25">
      <c r="A179" s="191">
        <v>6</v>
      </c>
      <c r="B179" s="189" t="s">
        <v>645</v>
      </c>
      <c r="C179" s="176" t="s">
        <v>1164</v>
      </c>
      <c r="D179" s="190">
        <v>45529</v>
      </c>
    </row>
    <row r="180" spans="1:4" x14ac:dyDescent="0.25">
      <c r="A180" s="191">
        <v>6</v>
      </c>
      <c r="B180" s="189" t="s">
        <v>373</v>
      </c>
      <c r="C180" s="176" t="s">
        <v>1164</v>
      </c>
      <c r="D180" s="190">
        <v>45529</v>
      </c>
    </row>
    <row r="181" spans="1:4" x14ac:dyDescent="0.25">
      <c r="A181" s="191">
        <v>6</v>
      </c>
      <c r="B181" s="189" t="s">
        <v>655</v>
      </c>
      <c r="C181" s="176" t="s">
        <v>1164</v>
      </c>
      <c r="D181" s="190">
        <v>45529</v>
      </c>
    </row>
    <row r="182" spans="1:4" x14ac:dyDescent="0.25">
      <c r="A182" s="191">
        <v>6</v>
      </c>
      <c r="B182" s="189" t="s">
        <v>664</v>
      </c>
      <c r="C182" s="176" t="s">
        <v>1164</v>
      </c>
      <c r="D182" s="190">
        <v>45529</v>
      </c>
    </row>
    <row r="183" spans="1:4" x14ac:dyDescent="0.25">
      <c r="A183" s="191">
        <v>6</v>
      </c>
      <c r="B183" s="189" t="s">
        <v>612</v>
      </c>
      <c r="C183" s="176" t="s">
        <v>1164</v>
      </c>
      <c r="D183" s="190">
        <v>45529</v>
      </c>
    </row>
    <row r="184" spans="1:4" x14ac:dyDescent="0.25">
      <c r="A184" s="191">
        <v>6</v>
      </c>
      <c r="B184" s="189" t="s">
        <v>380</v>
      </c>
      <c r="C184" s="176" t="s">
        <v>1164</v>
      </c>
      <c r="D184" s="190">
        <v>45529</v>
      </c>
    </row>
    <row r="185" spans="1:4" x14ac:dyDescent="0.25">
      <c r="A185" s="191">
        <v>6</v>
      </c>
      <c r="B185" s="189" t="s">
        <v>693</v>
      </c>
      <c r="C185" s="176" t="s">
        <v>1164</v>
      </c>
      <c r="D185" s="190">
        <v>45529</v>
      </c>
    </row>
    <row r="186" spans="1:4" x14ac:dyDescent="0.25">
      <c r="A186" s="191">
        <v>6</v>
      </c>
      <c r="B186" s="189" t="s">
        <v>742</v>
      </c>
      <c r="C186" s="176" t="s">
        <v>1164</v>
      </c>
      <c r="D186" s="190">
        <v>45529</v>
      </c>
    </row>
    <row r="187" spans="1:4" x14ac:dyDescent="0.25">
      <c r="A187" s="191">
        <v>6</v>
      </c>
      <c r="B187" s="189" t="s">
        <v>752</v>
      </c>
      <c r="C187" s="176" t="s">
        <v>1164</v>
      </c>
      <c r="D187" s="190">
        <v>45529</v>
      </c>
    </row>
    <row r="188" spans="1:4" x14ac:dyDescent="0.25">
      <c r="A188" s="191">
        <v>6</v>
      </c>
      <c r="B188" s="189" t="s">
        <v>354</v>
      </c>
      <c r="C188" s="176" t="s">
        <v>1164</v>
      </c>
      <c r="D188" s="190">
        <v>45529</v>
      </c>
    </row>
    <row r="189" spans="1:4" x14ac:dyDescent="0.25">
      <c r="A189" s="191">
        <v>6</v>
      </c>
      <c r="B189" s="189" t="s">
        <v>366</v>
      </c>
      <c r="C189" s="176" t="s">
        <v>1164</v>
      </c>
      <c r="D189" s="190">
        <v>45529</v>
      </c>
    </row>
    <row r="190" spans="1:4" x14ac:dyDescent="0.25">
      <c r="A190" s="191">
        <v>6</v>
      </c>
      <c r="B190" s="189" t="s">
        <v>773</v>
      </c>
      <c r="C190" s="176" t="s">
        <v>1164</v>
      </c>
      <c r="D190" s="190">
        <v>45529</v>
      </c>
    </row>
    <row r="191" spans="1:4" x14ac:dyDescent="0.25">
      <c r="A191" s="191">
        <v>6</v>
      </c>
      <c r="B191" s="189" t="s">
        <v>862</v>
      </c>
      <c r="C191" s="176" t="s">
        <v>1164</v>
      </c>
      <c r="D191" s="190">
        <v>45529</v>
      </c>
    </row>
    <row r="192" spans="1:4" x14ac:dyDescent="0.25">
      <c r="A192" s="191">
        <v>6</v>
      </c>
      <c r="B192" s="189" t="s">
        <v>840</v>
      </c>
      <c r="C192" s="176" t="s">
        <v>1164</v>
      </c>
      <c r="D192" s="190">
        <v>45529</v>
      </c>
    </row>
    <row r="193" spans="1:4" x14ac:dyDescent="0.25">
      <c r="A193" s="191">
        <v>6</v>
      </c>
      <c r="B193" s="189" t="s">
        <v>787</v>
      </c>
      <c r="C193" s="176" t="s">
        <v>1164</v>
      </c>
      <c r="D193" s="190">
        <v>45529</v>
      </c>
    </row>
    <row r="194" spans="1:4" x14ac:dyDescent="0.25">
      <c r="A194" s="191">
        <v>6</v>
      </c>
      <c r="B194" s="189" t="s">
        <v>783</v>
      </c>
      <c r="C194" s="176" t="s">
        <v>1164</v>
      </c>
      <c r="D194" s="190">
        <v>45529</v>
      </c>
    </row>
    <row r="195" spans="1:4" x14ac:dyDescent="0.25">
      <c r="A195" s="191">
        <v>6</v>
      </c>
      <c r="B195" s="189" t="s">
        <v>788</v>
      </c>
      <c r="C195" s="176" t="s">
        <v>1164</v>
      </c>
      <c r="D195" s="190">
        <v>45529</v>
      </c>
    </row>
    <row r="196" spans="1:4" x14ac:dyDescent="0.25">
      <c r="A196" s="191">
        <v>6</v>
      </c>
      <c r="B196" s="189" t="s">
        <v>858</v>
      </c>
      <c r="C196" s="176" t="s">
        <v>1164</v>
      </c>
      <c r="D196" s="190">
        <v>45529</v>
      </c>
    </row>
    <row r="197" spans="1:4" x14ac:dyDescent="0.25">
      <c r="A197" s="191">
        <v>6</v>
      </c>
      <c r="B197" s="189" t="s">
        <v>860</v>
      </c>
      <c r="C197" s="176" t="s">
        <v>1164</v>
      </c>
      <c r="D197" s="190">
        <v>45529</v>
      </c>
    </row>
    <row r="198" spans="1:4" x14ac:dyDescent="0.25">
      <c r="A198" s="191">
        <v>6</v>
      </c>
      <c r="B198" s="189" t="s">
        <v>881</v>
      </c>
      <c r="C198" s="176" t="s">
        <v>1164</v>
      </c>
      <c r="D198" s="190">
        <v>45529</v>
      </c>
    </row>
    <row r="199" spans="1:4" x14ac:dyDescent="0.25">
      <c r="A199" s="191">
        <v>6</v>
      </c>
      <c r="B199" s="189" t="s">
        <v>899</v>
      </c>
      <c r="C199" s="176" t="s">
        <v>1164</v>
      </c>
      <c r="D199" s="190">
        <v>45529</v>
      </c>
    </row>
    <row r="200" spans="1:4" x14ac:dyDescent="0.25">
      <c r="A200" s="191">
        <v>6</v>
      </c>
      <c r="B200" s="189" t="s">
        <v>903</v>
      </c>
      <c r="C200" s="176" t="s">
        <v>1164</v>
      </c>
      <c r="D200" s="190">
        <v>45529</v>
      </c>
    </row>
    <row r="201" spans="1:4" x14ac:dyDescent="0.25">
      <c r="A201" s="191">
        <v>6</v>
      </c>
      <c r="B201" s="189" t="s">
        <v>949</v>
      </c>
      <c r="C201" s="176" t="s">
        <v>1164</v>
      </c>
      <c r="D201" s="190">
        <v>45529</v>
      </c>
    </row>
    <row r="202" spans="1:4" x14ac:dyDescent="0.25">
      <c r="A202" s="191">
        <v>6</v>
      </c>
      <c r="B202" s="189" t="s">
        <v>905</v>
      </c>
      <c r="C202" s="176" t="s">
        <v>1164</v>
      </c>
      <c r="D202" s="190">
        <v>45529</v>
      </c>
    </row>
    <row r="203" spans="1:4" x14ac:dyDescent="0.25">
      <c r="A203" s="191">
        <v>6</v>
      </c>
      <c r="B203" s="189" t="s">
        <v>994</v>
      </c>
      <c r="C203" s="176" t="s">
        <v>1164</v>
      </c>
      <c r="D203" s="190">
        <v>45529</v>
      </c>
    </row>
    <row r="204" spans="1:4" x14ac:dyDescent="0.25">
      <c r="A204" s="191">
        <v>6</v>
      </c>
      <c r="B204" s="189" t="s">
        <v>1000</v>
      </c>
      <c r="C204" s="176" t="s">
        <v>1164</v>
      </c>
      <c r="D204" s="190">
        <v>45529</v>
      </c>
    </row>
    <row r="205" spans="1:4" x14ac:dyDescent="0.25">
      <c r="A205" s="191">
        <v>6</v>
      </c>
      <c r="B205" s="189" t="s">
        <v>971</v>
      </c>
      <c r="C205" s="176" t="s">
        <v>1164</v>
      </c>
      <c r="D205" s="190">
        <v>45529</v>
      </c>
    </row>
    <row r="206" spans="1:4" x14ac:dyDescent="0.25">
      <c r="A206" s="191">
        <v>6</v>
      </c>
      <c r="B206" s="189" t="s">
        <v>980</v>
      </c>
      <c r="C206" s="176" t="s">
        <v>1164</v>
      </c>
      <c r="D206" s="190">
        <v>45529</v>
      </c>
    </row>
    <row r="207" spans="1:4" x14ac:dyDescent="0.25">
      <c r="A207" s="191">
        <v>6</v>
      </c>
      <c r="B207" s="189" t="s">
        <v>982</v>
      </c>
      <c r="C207" s="176" t="s">
        <v>1164</v>
      </c>
      <c r="D207" s="190">
        <v>45529</v>
      </c>
    </row>
    <row r="208" spans="1:4" x14ac:dyDescent="0.25">
      <c r="A208" s="191">
        <v>6</v>
      </c>
      <c r="B208" s="189" t="s">
        <v>1059</v>
      </c>
      <c r="C208" s="176" t="s">
        <v>1164</v>
      </c>
      <c r="D208" s="190">
        <v>45529</v>
      </c>
    </row>
    <row r="209" spans="1:4" x14ac:dyDescent="0.25">
      <c r="A209" s="191">
        <v>6</v>
      </c>
      <c r="B209" s="189" t="s">
        <v>1022</v>
      </c>
      <c r="C209" s="176" t="s">
        <v>1164</v>
      </c>
      <c r="D209" s="190">
        <v>45529</v>
      </c>
    </row>
    <row r="210" spans="1:4" x14ac:dyDescent="0.25">
      <c r="A210" s="191">
        <v>6</v>
      </c>
      <c r="B210" s="189" t="s">
        <v>1024</v>
      </c>
      <c r="C210" s="176" t="s">
        <v>1164</v>
      </c>
      <c r="D210" s="190">
        <v>45529</v>
      </c>
    </row>
    <row r="211" spans="1:4" x14ac:dyDescent="0.25">
      <c r="A211" s="191">
        <v>6</v>
      </c>
      <c r="B211" s="189" t="s">
        <v>1118</v>
      </c>
      <c r="C211" s="176" t="s">
        <v>1164</v>
      </c>
      <c r="D211" s="190">
        <v>45529</v>
      </c>
    </row>
    <row r="212" spans="1:4" x14ac:dyDescent="0.25">
      <c r="A212" s="191">
        <v>6</v>
      </c>
      <c r="B212" s="189" t="s">
        <v>313</v>
      </c>
      <c r="C212" s="176" t="s">
        <v>1165</v>
      </c>
      <c r="D212" s="190">
        <v>45529</v>
      </c>
    </row>
    <row r="213" spans="1:4" x14ac:dyDescent="0.25">
      <c r="A213" s="191">
        <v>6</v>
      </c>
      <c r="B213" s="189" t="s">
        <v>328</v>
      </c>
      <c r="C213" s="176" t="s">
        <v>1165</v>
      </c>
      <c r="D213" s="190">
        <v>45529</v>
      </c>
    </row>
    <row r="214" spans="1:4" x14ac:dyDescent="0.25">
      <c r="A214" s="191">
        <v>6</v>
      </c>
      <c r="B214" s="189" t="s">
        <v>422</v>
      </c>
      <c r="C214" s="176" t="s">
        <v>1165</v>
      </c>
      <c r="D214" s="190">
        <v>45529</v>
      </c>
    </row>
    <row r="215" spans="1:4" x14ac:dyDescent="0.25">
      <c r="A215" s="191">
        <v>6</v>
      </c>
      <c r="B215" s="189" t="s">
        <v>514</v>
      </c>
      <c r="C215" s="176" t="s">
        <v>1165</v>
      </c>
      <c r="D215" s="190">
        <v>45529</v>
      </c>
    </row>
    <row r="216" spans="1:4" x14ac:dyDescent="0.25">
      <c r="A216" s="191">
        <v>6</v>
      </c>
      <c r="B216" s="189" t="s">
        <v>524</v>
      </c>
      <c r="C216" s="176" t="s">
        <v>1165</v>
      </c>
      <c r="D216" s="190">
        <v>45529</v>
      </c>
    </row>
    <row r="217" spans="1:4" x14ac:dyDescent="0.25">
      <c r="A217" s="191">
        <v>6</v>
      </c>
      <c r="B217" s="189" t="s">
        <v>533</v>
      </c>
      <c r="C217" s="176" t="s">
        <v>1165</v>
      </c>
      <c r="D217" s="190">
        <v>45529</v>
      </c>
    </row>
    <row r="218" spans="1:4" x14ac:dyDescent="0.25">
      <c r="A218" s="191">
        <v>6</v>
      </c>
      <c r="B218" s="189" t="s">
        <v>542</v>
      </c>
      <c r="C218" s="176" t="s">
        <v>1165</v>
      </c>
      <c r="D218" s="190">
        <v>45529</v>
      </c>
    </row>
    <row r="219" spans="1:4" x14ac:dyDescent="0.25">
      <c r="A219" s="191">
        <v>6</v>
      </c>
      <c r="B219" s="189" t="s">
        <v>551</v>
      </c>
      <c r="C219" s="176" t="s">
        <v>1165</v>
      </c>
      <c r="D219" s="190">
        <v>45529</v>
      </c>
    </row>
    <row r="220" spans="1:4" x14ac:dyDescent="0.25">
      <c r="A220" s="191">
        <v>6</v>
      </c>
      <c r="B220" s="189" t="s">
        <v>562</v>
      </c>
      <c r="C220" s="176" t="s">
        <v>1165</v>
      </c>
      <c r="D220" s="190">
        <v>45529</v>
      </c>
    </row>
    <row r="221" spans="1:4" x14ac:dyDescent="0.25">
      <c r="A221" s="191">
        <v>6</v>
      </c>
      <c r="B221" s="189" t="s">
        <v>572</v>
      </c>
      <c r="C221" s="176" t="s">
        <v>1165</v>
      </c>
      <c r="D221" s="190">
        <v>45529</v>
      </c>
    </row>
    <row r="222" spans="1:4" x14ac:dyDescent="0.25">
      <c r="A222" s="191">
        <v>6</v>
      </c>
      <c r="B222" s="189" t="s">
        <v>581</v>
      </c>
      <c r="C222" s="176" t="s">
        <v>1165</v>
      </c>
      <c r="D222" s="190">
        <v>45529</v>
      </c>
    </row>
    <row r="223" spans="1:4" x14ac:dyDescent="0.25">
      <c r="A223" s="191">
        <v>6</v>
      </c>
      <c r="B223" s="189" t="s">
        <v>342</v>
      </c>
      <c r="C223" s="176" t="s">
        <v>1165</v>
      </c>
      <c r="D223" s="190">
        <v>45529</v>
      </c>
    </row>
    <row r="224" spans="1:4" x14ac:dyDescent="0.25">
      <c r="A224" s="191">
        <v>6</v>
      </c>
      <c r="B224" s="189" t="s">
        <v>435</v>
      </c>
      <c r="C224" s="176" t="s">
        <v>1165</v>
      </c>
      <c r="D224" s="190">
        <v>45529</v>
      </c>
    </row>
    <row r="225" spans="1:4" x14ac:dyDescent="0.25">
      <c r="A225" s="191">
        <v>6</v>
      </c>
      <c r="B225" s="189" t="s">
        <v>445</v>
      </c>
      <c r="C225" s="176" t="s">
        <v>1165</v>
      </c>
      <c r="D225" s="190">
        <v>45529</v>
      </c>
    </row>
    <row r="226" spans="1:4" x14ac:dyDescent="0.25">
      <c r="A226" s="191">
        <v>6</v>
      </c>
      <c r="B226" s="189" t="s">
        <v>457</v>
      </c>
      <c r="C226" s="176" t="s">
        <v>1165</v>
      </c>
      <c r="D226" s="190">
        <v>45529</v>
      </c>
    </row>
    <row r="227" spans="1:4" x14ac:dyDescent="0.25">
      <c r="A227" s="191">
        <v>6</v>
      </c>
      <c r="B227" s="189" t="s">
        <v>469</v>
      </c>
      <c r="C227" s="176" t="s">
        <v>1165</v>
      </c>
      <c r="D227" s="190">
        <v>45529</v>
      </c>
    </row>
    <row r="228" spans="1:4" x14ac:dyDescent="0.25">
      <c r="A228" s="191">
        <v>6</v>
      </c>
      <c r="B228" s="189" t="s">
        <v>479</v>
      </c>
      <c r="C228" s="176" t="s">
        <v>1165</v>
      </c>
      <c r="D228" s="190">
        <v>45529</v>
      </c>
    </row>
    <row r="229" spans="1:4" x14ac:dyDescent="0.25">
      <c r="A229" s="191">
        <v>6</v>
      </c>
      <c r="B229" s="189" t="s">
        <v>490</v>
      </c>
      <c r="C229" s="176" t="s">
        <v>1165</v>
      </c>
      <c r="D229" s="190">
        <v>45529</v>
      </c>
    </row>
    <row r="230" spans="1:4" x14ac:dyDescent="0.25">
      <c r="A230" s="191">
        <v>6</v>
      </c>
      <c r="B230" s="189" t="s">
        <v>502</v>
      </c>
      <c r="C230" s="176" t="s">
        <v>1165</v>
      </c>
      <c r="D230" s="190">
        <v>45529</v>
      </c>
    </row>
    <row r="231" spans="1:4" x14ac:dyDescent="0.25">
      <c r="A231" s="191">
        <v>6</v>
      </c>
      <c r="B231" s="189" t="s">
        <v>590</v>
      </c>
      <c r="C231" s="176" t="s">
        <v>1165</v>
      </c>
      <c r="D231" s="190">
        <v>45529</v>
      </c>
    </row>
    <row r="232" spans="1:4" x14ac:dyDescent="0.25">
      <c r="A232" s="191">
        <v>6</v>
      </c>
      <c r="B232" s="189" t="s">
        <v>621</v>
      </c>
      <c r="C232" s="176" t="s">
        <v>1165</v>
      </c>
      <c r="D232" s="190">
        <v>45529</v>
      </c>
    </row>
    <row r="233" spans="1:4" x14ac:dyDescent="0.25">
      <c r="A233" s="191">
        <v>6</v>
      </c>
      <c r="B233" s="189" t="s">
        <v>633</v>
      </c>
      <c r="C233" s="176" t="s">
        <v>1165</v>
      </c>
      <c r="D233" s="190">
        <v>45529</v>
      </c>
    </row>
    <row r="234" spans="1:4" x14ac:dyDescent="0.25">
      <c r="A234" s="191">
        <v>6</v>
      </c>
      <c r="B234" s="189" t="s">
        <v>645</v>
      </c>
      <c r="C234" s="176" t="s">
        <v>1165</v>
      </c>
      <c r="D234" s="190">
        <v>45529</v>
      </c>
    </row>
    <row r="235" spans="1:4" x14ac:dyDescent="0.25">
      <c r="A235" s="191">
        <v>6</v>
      </c>
      <c r="B235" s="189" t="s">
        <v>354</v>
      </c>
      <c r="C235" s="176" t="s">
        <v>1165</v>
      </c>
      <c r="D235" s="190">
        <v>45529</v>
      </c>
    </row>
    <row r="236" spans="1:4" x14ac:dyDescent="0.25">
      <c r="A236" s="191">
        <v>6</v>
      </c>
      <c r="B236" s="189" t="s">
        <v>366</v>
      </c>
      <c r="C236" s="176" t="s">
        <v>1165</v>
      </c>
      <c r="D236" s="190">
        <v>45529</v>
      </c>
    </row>
    <row r="237" spans="1:4" x14ac:dyDescent="0.25">
      <c r="A237" s="191">
        <v>6</v>
      </c>
      <c r="B237" s="189" t="s">
        <v>373</v>
      </c>
      <c r="C237" s="176" t="s">
        <v>1165</v>
      </c>
      <c r="D237" s="190">
        <v>45529</v>
      </c>
    </row>
    <row r="238" spans="1:4" x14ac:dyDescent="0.25">
      <c r="A238" s="191">
        <v>6</v>
      </c>
      <c r="B238" s="189" t="s">
        <v>655</v>
      </c>
      <c r="C238" s="176" t="s">
        <v>1165</v>
      </c>
      <c r="D238" s="190">
        <v>45529</v>
      </c>
    </row>
    <row r="239" spans="1:4" x14ac:dyDescent="0.25">
      <c r="A239" s="191">
        <v>6</v>
      </c>
      <c r="B239" s="189" t="s">
        <v>664</v>
      </c>
      <c r="C239" s="176" t="s">
        <v>1165</v>
      </c>
      <c r="D239" s="190">
        <v>45529</v>
      </c>
    </row>
    <row r="240" spans="1:4" x14ac:dyDescent="0.25">
      <c r="A240" s="191">
        <v>6</v>
      </c>
      <c r="B240" s="189" t="s">
        <v>602</v>
      </c>
      <c r="C240" s="176" t="s">
        <v>1165</v>
      </c>
      <c r="D240" s="190">
        <v>45529</v>
      </c>
    </row>
    <row r="241" spans="1:4" x14ac:dyDescent="0.25">
      <c r="A241" s="191">
        <v>6</v>
      </c>
      <c r="B241" s="189" t="s">
        <v>612</v>
      </c>
      <c r="C241" s="176" t="s">
        <v>1165</v>
      </c>
      <c r="D241" s="190">
        <v>45529</v>
      </c>
    </row>
    <row r="242" spans="1:4" x14ac:dyDescent="0.25">
      <c r="A242" s="191">
        <v>6</v>
      </c>
      <c r="B242" s="189" t="s">
        <v>380</v>
      </c>
      <c r="C242" s="176" t="s">
        <v>1165</v>
      </c>
      <c r="D242" s="190">
        <v>45529</v>
      </c>
    </row>
    <row r="243" spans="1:4" x14ac:dyDescent="0.25">
      <c r="A243" s="191">
        <v>6</v>
      </c>
      <c r="B243" s="189" t="s">
        <v>673</v>
      </c>
      <c r="C243" s="176" t="s">
        <v>1165</v>
      </c>
      <c r="D243" s="190">
        <v>45529</v>
      </c>
    </row>
    <row r="244" spans="1:4" x14ac:dyDescent="0.25">
      <c r="A244" s="191">
        <v>6</v>
      </c>
      <c r="B244" s="189" t="s">
        <v>683</v>
      </c>
      <c r="C244" s="176" t="s">
        <v>1165</v>
      </c>
      <c r="D244" s="190">
        <v>45529</v>
      </c>
    </row>
    <row r="245" spans="1:4" x14ac:dyDescent="0.25">
      <c r="A245" s="191">
        <v>6</v>
      </c>
      <c r="B245" s="189" t="s">
        <v>693</v>
      </c>
      <c r="C245" s="176" t="s">
        <v>1165</v>
      </c>
      <c r="D245" s="190">
        <v>45529</v>
      </c>
    </row>
    <row r="246" spans="1:4" x14ac:dyDescent="0.25">
      <c r="A246" s="191">
        <v>6</v>
      </c>
      <c r="B246" s="189" t="s">
        <v>705</v>
      </c>
      <c r="C246" s="176" t="s">
        <v>1165</v>
      </c>
      <c r="D246" s="190">
        <v>45529</v>
      </c>
    </row>
    <row r="247" spans="1:4" x14ac:dyDescent="0.25">
      <c r="A247" s="191">
        <v>6</v>
      </c>
      <c r="B247" s="189" t="s">
        <v>732</v>
      </c>
      <c r="C247" s="176" t="s">
        <v>1165</v>
      </c>
      <c r="D247" s="190">
        <v>45529</v>
      </c>
    </row>
    <row r="248" spans="1:4" x14ac:dyDescent="0.25">
      <c r="A248" s="191">
        <v>6</v>
      </c>
      <c r="B248" s="189" t="s">
        <v>392</v>
      </c>
      <c r="C248" s="176" t="s">
        <v>1165</v>
      </c>
      <c r="D248" s="190">
        <v>45529</v>
      </c>
    </row>
    <row r="249" spans="1:4" x14ac:dyDescent="0.25">
      <c r="A249" s="191">
        <v>6</v>
      </c>
      <c r="B249" s="189" t="s">
        <v>742</v>
      </c>
      <c r="C249" s="176" t="s">
        <v>1165</v>
      </c>
      <c r="D249" s="190">
        <v>45529</v>
      </c>
    </row>
    <row r="250" spans="1:4" x14ac:dyDescent="0.25">
      <c r="A250" s="191">
        <v>6</v>
      </c>
      <c r="B250" s="189" t="s">
        <v>752</v>
      </c>
      <c r="C250" s="176" t="s">
        <v>1165</v>
      </c>
      <c r="D250" s="190">
        <v>45529</v>
      </c>
    </row>
    <row r="251" spans="1:4" x14ac:dyDescent="0.25">
      <c r="A251" s="191">
        <v>6</v>
      </c>
      <c r="B251" s="189" t="s">
        <v>764</v>
      </c>
      <c r="C251" s="176" t="s">
        <v>1165</v>
      </c>
      <c r="D251" s="190">
        <v>45529</v>
      </c>
    </row>
    <row r="252" spans="1:4" x14ac:dyDescent="0.25">
      <c r="A252" s="191">
        <v>6</v>
      </c>
      <c r="B252" s="189" t="s">
        <v>773</v>
      </c>
      <c r="C252" s="176" t="s">
        <v>1165</v>
      </c>
      <c r="D252" s="190">
        <v>45529</v>
      </c>
    </row>
    <row r="253" spans="1:4" x14ac:dyDescent="0.25">
      <c r="A253" s="191">
        <v>6</v>
      </c>
      <c r="B253" s="189" t="s">
        <v>817</v>
      </c>
      <c r="C253" s="176" t="s">
        <v>1165</v>
      </c>
      <c r="D253" s="190">
        <v>45529</v>
      </c>
    </row>
    <row r="254" spans="1:4" x14ac:dyDescent="0.25">
      <c r="A254" s="191">
        <v>6</v>
      </c>
      <c r="B254" s="189" t="s">
        <v>818</v>
      </c>
      <c r="C254" s="176" t="s">
        <v>1165</v>
      </c>
      <c r="D254" s="190">
        <v>45529</v>
      </c>
    </row>
    <row r="255" spans="1:4" x14ac:dyDescent="0.25">
      <c r="A255" s="191">
        <v>6</v>
      </c>
      <c r="B255" s="189" t="s">
        <v>801</v>
      </c>
      <c r="C255" s="176" t="s">
        <v>1165</v>
      </c>
      <c r="D255" s="190">
        <v>45529</v>
      </c>
    </row>
    <row r="256" spans="1:4" x14ac:dyDescent="0.25">
      <c r="A256" s="191">
        <v>6</v>
      </c>
      <c r="B256" s="189" t="s">
        <v>807</v>
      </c>
      <c r="C256" s="176" t="s">
        <v>1165</v>
      </c>
      <c r="D256" s="190">
        <v>45529</v>
      </c>
    </row>
    <row r="257" spans="1:4" x14ac:dyDescent="0.25">
      <c r="A257" s="191">
        <v>6</v>
      </c>
      <c r="B257" s="189" t="s">
        <v>822</v>
      </c>
      <c r="C257" s="176" t="s">
        <v>1165</v>
      </c>
      <c r="D257" s="190">
        <v>45529</v>
      </c>
    </row>
    <row r="258" spans="1:4" x14ac:dyDescent="0.25">
      <c r="A258" s="191">
        <v>6</v>
      </c>
      <c r="B258" s="189" t="s">
        <v>824</v>
      </c>
      <c r="C258" s="176" t="s">
        <v>1165</v>
      </c>
      <c r="D258" s="190">
        <v>45529</v>
      </c>
    </row>
    <row r="259" spans="1:4" x14ac:dyDescent="0.25">
      <c r="A259" s="191">
        <v>6</v>
      </c>
      <c r="B259" s="189" t="s">
        <v>805</v>
      </c>
      <c r="C259" s="176" t="s">
        <v>1165</v>
      </c>
      <c r="D259" s="190">
        <v>45529</v>
      </c>
    </row>
    <row r="260" spans="1:4" x14ac:dyDescent="0.25">
      <c r="A260" s="191">
        <v>6</v>
      </c>
      <c r="B260" s="189" t="s">
        <v>826</v>
      </c>
      <c r="C260" s="176" t="s">
        <v>1165</v>
      </c>
      <c r="D260" s="190">
        <v>45529</v>
      </c>
    </row>
    <row r="261" spans="1:4" x14ac:dyDescent="0.25">
      <c r="A261" s="191">
        <v>6</v>
      </c>
      <c r="B261" s="189" t="s">
        <v>828</v>
      </c>
      <c r="C261" s="176" t="s">
        <v>1165</v>
      </c>
      <c r="D261" s="190">
        <v>45529</v>
      </c>
    </row>
    <row r="262" spans="1:4" x14ac:dyDescent="0.25">
      <c r="A262" s="191">
        <v>6</v>
      </c>
      <c r="B262" s="189" t="s">
        <v>782</v>
      </c>
      <c r="C262" s="176" t="s">
        <v>1165</v>
      </c>
      <c r="D262" s="190">
        <v>45529</v>
      </c>
    </row>
    <row r="263" spans="1:4" x14ac:dyDescent="0.25">
      <c r="A263" s="191">
        <v>6</v>
      </c>
      <c r="B263" s="189" t="s">
        <v>830</v>
      </c>
      <c r="C263" s="176" t="s">
        <v>1165</v>
      </c>
      <c r="D263" s="190">
        <v>45529</v>
      </c>
    </row>
    <row r="264" spans="1:4" x14ac:dyDescent="0.25">
      <c r="A264" s="191">
        <v>6</v>
      </c>
      <c r="B264" s="189" t="s">
        <v>832</v>
      </c>
      <c r="C264" s="176" t="s">
        <v>1165</v>
      </c>
      <c r="D264" s="190">
        <v>45529</v>
      </c>
    </row>
    <row r="265" spans="1:4" x14ac:dyDescent="0.25">
      <c r="A265" s="191">
        <v>6</v>
      </c>
      <c r="B265" s="189" t="s">
        <v>812</v>
      </c>
      <c r="C265" s="176" t="s">
        <v>1165</v>
      </c>
      <c r="D265" s="190">
        <v>45529</v>
      </c>
    </row>
    <row r="266" spans="1:4" x14ac:dyDescent="0.25">
      <c r="A266" s="191">
        <v>6</v>
      </c>
      <c r="B266" s="189" t="s">
        <v>814</v>
      </c>
      <c r="C266" s="176" t="s">
        <v>1165</v>
      </c>
      <c r="D266" s="190">
        <v>45529</v>
      </c>
    </row>
    <row r="267" spans="1:4" x14ac:dyDescent="0.25">
      <c r="A267" s="191">
        <v>6</v>
      </c>
      <c r="B267" s="189" t="s">
        <v>815</v>
      </c>
      <c r="C267" s="176" t="s">
        <v>1165</v>
      </c>
      <c r="D267" s="190">
        <v>45529</v>
      </c>
    </row>
    <row r="268" spans="1:4" x14ac:dyDescent="0.25">
      <c r="A268" s="191">
        <v>6</v>
      </c>
      <c r="B268" s="189" t="s">
        <v>834</v>
      </c>
      <c r="C268" s="176" t="s">
        <v>1165</v>
      </c>
      <c r="D268" s="190">
        <v>45529</v>
      </c>
    </row>
    <row r="269" spans="1:4" x14ac:dyDescent="0.25">
      <c r="A269" s="191">
        <v>6</v>
      </c>
      <c r="B269" s="189" t="s">
        <v>835</v>
      </c>
      <c r="C269" s="176" t="s">
        <v>1165</v>
      </c>
      <c r="D269" s="190">
        <v>45529</v>
      </c>
    </row>
    <row r="270" spans="1:4" x14ac:dyDescent="0.25">
      <c r="A270" s="191">
        <v>6</v>
      </c>
      <c r="B270" s="189" t="s">
        <v>837</v>
      </c>
      <c r="C270" s="176" t="s">
        <v>1165</v>
      </c>
      <c r="D270" s="190">
        <v>45529</v>
      </c>
    </row>
    <row r="271" spans="1:4" x14ac:dyDescent="0.25">
      <c r="A271" s="191">
        <v>6</v>
      </c>
      <c r="B271" s="189" t="s">
        <v>840</v>
      </c>
      <c r="C271" s="176" t="s">
        <v>1165</v>
      </c>
      <c r="D271" s="190">
        <v>45529</v>
      </c>
    </row>
    <row r="272" spans="1:4" x14ac:dyDescent="0.25">
      <c r="A272" s="191">
        <v>6</v>
      </c>
      <c r="B272" s="189" t="s">
        <v>843</v>
      </c>
      <c r="C272" s="176" t="s">
        <v>1165</v>
      </c>
      <c r="D272" s="190">
        <v>45529</v>
      </c>
    </row>
    <row r="273" spans="1:4" x14ac:dyDescent="0.25">
      <c r="A273" s="191">
        <v>6</v>
      </c>
      <c r="B273" s="189" t="s">
        <v>844</v>
      </c>
      <c r="C273" s="176" t="s">
        <v>1165</v>
      </c>
      <c r="D273" s="190">
        <v>45529</v>
      </c>
    </row>
    <row r="274" spans="1:4" x14ac:dyDescent="0.25">
      <c r="A274" s="191">
        <v>6</v>
      </c>
      <c r="B274" s="189" t="s">
        <v>783</v>
      </c>
      <c r="C274" s="176" t="s">
        <v>1165</v>
      </c>
      <c r="D274" s="190">
        <v>45529</v>
      </c>
    </row>
    <row r="275" spans="1:4" x14ac:dyDescent="0.25">
      <c r="A275" s="191">
        <v>6</v>
      </c>
      <c r="B275" s="189" t="s">
        <v>787</v>
      </c>
      <c r="C275" s="176" t="s">
        <v>1165</v>
      </c>
      <c r="D275" s="190">
        <v>45529</v>
      </c>
    </row>
    <row r="276" spans="1:4" x14ac:dyDescent="0.25">
      <c r="A276" s="191">
        <v>6</v>
      </c>
      <c r="B276" s="189" t="s">
        <v>788</v>
      </c>
      <c r="C276" s="176" t="s">
        <v>1165</v>
      </c>
      <c r="D276" s="190">
        <v>45529</v>
      </c>
    </row>
    <row r="277" spans="1:4" x14ac:dyDescent="0.25">
      <c r="A277" s="191">
        <v>6</v>
      </c>
      <c r="B277" s="189" t="s">
        <v>789</v>
      </c>
      <c r="C277" s="176" t="s">
        <v>1165</v>
      </c>
      <c r="D277" s="190">
        <v>45529</v>
      </c>
    </row>
    <row r="278" spans="1:4" x14ac:dyDescent="0.25">
      <c r="A278" s="191">
        <v>6</v>
      </c>
      <c r="B278" s="189" t="s">
        <v>845</v>
      </c>
      <c r="C278" s="176" t="s">
        <v>1165</v>
      </c>
      <c r="D278" s="190">
        <v>45529</v>
      </c>
    </row>
    <row r="279" spans="1:4" x14ac:dyDescent="0.25">
      <c r="A279" s="191">
        <v>6</v>
      </c>
      <c r="B279" s="189" t="s">
        <v>847</v>
      </c>
      <c r="C279" s="176" t="s">
        <v>1165</v>
      </c>
      <c r="D279" s="190">
        <v>45529</v>
      </c>
    </row>
    <row r="280" spans="1:4" x14ac:dyDescent="0.25">
      <c r="A280" s="191">
        <v>6</v>
      </c>
      <c r="B280" s="189" t="s">
        <v>849</v>
      </c>
      <c r="C280" s="176" t="s">
        <v>1165</v>
      </c>
      <c r="D280" s="190">
        <v>45529</v>
      </c>
    </row>
    <row r="281" spans="1:4" x14ac:dyDescent="0.25">
      <c r="A281" s="191">
        <v>6</v>
      </c>
      <c r="B281" s="189" t="s">
        <v>851</v>
      </c>
      <c r="C281" s="176" t="s">
        <v>1165</v>
      </c>
      <c r="D281" s="190">
        <v>45529</v>
      </c>
    </row>
    <row r="282" spans="1:4" x14ac:dyDescent="0.25">
      <c r="A282" s="191">
        <v>6</v>
      </c>
      <c r="B282" s="189" t="s">
        <v>853</v>
      </c>
      <c r="C282" s="176" t="s">
        <v>1165</v>
      </c>
      <c r="D282" s="190">
        <v>45529</v>
      </c>
    </row>
    <row r="283" spans="1:4" x14ac:dyDescent="0.25">
      <c r="A283" s="191">
        <v>6</v>
      </c>
      <c r="B283" s="189" t="s">
        <v>857</v>
      </c>
      <c r="C283" s="176" t="s">
        <v>1165</v>
      </c>
      <c r="D283" s="190">
        <v>45529</v>
      </c>
    </row>
    <row r="284" spans="1:4" x14ac:dyDescent="0.25">
      <c r="A284" s="191">
        <v>6</v>
      </c>
      <c r="B284" s="189" t="s">
        <v>793</v>
      </c>
      <c r="C284" s="176" t="s">
        <v>1165</v>
      </c>
      <c r="D284" s="190">
        <v>45529</v>
      </c>
    </row>
    <row r="285" spans="1:4" x14ac:dyDescent="0.25">
      <c r="A285" s="191">
        <v>6</v>
      </c>
      <c r="B285" s="189" t="s">
        <v>858</v>
      </c>
      <c r="C285" s="176" t="s">
        <v>1165</v>
      </c>
      <c r="D285" s="190">
        <v>45529</v>
      </c>
    </row>
    <row r="286" spans="1:4" x14ac:dyDescent="0.25">
      <c r="A286" s="191">
        <v>6</v>
      </c>
      <c r="B286" s="189" t="s">
        <v>881</v>
      </c>
      <c r="C286" s="176" t="s">
        <v>1165</v>
      </c>
      <c r="D286" s="190">
        <v>45529</v>
      </c>
    </row>
    <row r="287" spans="1:4" x14ac:dyDescent="0.25">
      <c r="A287" s="191">
        <v>6</v>
      </c>
      <c r="B287" s="189" t="s">
        <v>913</v>
      </c>
      <c r="C287" s="176" t="s">
        <v>1165</v>
      </c>
      <c r="D287" s="190">
        <v>45529</v>
      </c>
    </row>
    <row r="288" spans="1:4" x14ac:dyDescent="0.25">
      <c r="A288" s="191">
        <v>6</v>
      </c>
      <c r="B288" s="189" t="s">
        <v>931</v>
      </c>
      <c r="C288" s="176" t="s">
        <v>1165</v>
      </c>
      <c r="D288" s="190">
        <v>45529</v>
      </c>
    </row>
    <row r="289" spans="1:4" x14ac:dyDescent="0.25">
      <c r="A289" s="191">
        <v>6</v>
      </c>
      <c r="B289" s="189" t="s">
        <v>933</v>
      </c>
      <c r="C289" s="176" t="s">
        <v>1165</v>
      </c>
      <c r="D289" s="190">
        <v>45529</v>
      </c>
    </row>
    <row r="290" spans="1:4" x14ac:dyDescent="0.25">
      <c r="A290" s="191">
        <v>6</v>
      </c>
      <c r="B290" s="189" t="s">
        <v>935</v>
      </c>
      <c r="C290" s="176" t="s">
        <v>1165</v>
      </c>
      <c r="D290" s="190">
        <v>45529</v>
      </c>
    </row>
    <row r="291" spans="1:4" x14ac:dyDescent="0.25">
      <c r="A291" s="191">
        <v>6</v>
      </c>
      <c r="B291" s="189" t="s">
        <v>938</v>
      </c>
      <c r="C291" s="176" t="s">
        <v>1165</v>
      </c>
      <c r="D291" s="190">
        <v>45529</v>
      </c>
    </row>
    <row r="292" spans="1:4" x14ac:dyDescent="0.25">
      <c r="A292" s="191">
        <v>6</v>
      </c>
      <c r="B292" s="189" t="s">
        <v>940</v>
      </c>
      <c r="C292" s="176" t="s">
        <v>1165</v>
      </c>
      <c r="D292" s="190">
        <v>45529</v>
      </c>
    </row>
    <row r="293" spans="1:4" x14ac:dyDescent="0.25">
      <c r="A293" s="191">
        <v>6</v>
      </c>
      <c r="B293" s="189" t="s">
        <v>943</v>
      </c>
      <c r="C293" s="176" t="s">
        <v>1165</v>
      </c>
      <c r="D293" s="190">
        <v>45529</v>
      </c>
    </row>
    <row r="294" spans="1:4" x14ac:dyDescent="0.25">
      <c r="A294" s="191">
        <v>6</v>
      </c>
      <c r="B294" s="189" t="s">
        <v>945</v>
      </c>
      <c r="C294" s="176" t="s">
        <v>1165</v>
      </c>
      <c r="D294" s="190">
        <v>45529</v>
      </c>
    </row>
    <row r="295" spans="1:4" x14ac:dyDescent="0.25">
      <c r="A295" s="191">
        <v>6</v>
      </c>
      <c r="B295" s="189" t="s">
        <v>947</v>
      </c>
      <c r="C295" s="176" t="s">
        <v>1165</v>
      </c>
      <c r="D295" s="190">
        <v>45529</v>
      </c>
    </row>
    <row r="296" spans="1:4" x14ac:dyDescent="0.25">
      <c r="A296" s="191">
        <v>6</v>
      </c>
      <c r="B296" s="189" t="s">
        <v>916</v>
      </c>
      <c r="C296" s="176" t="s">
        <v>1165</v>
      </c>
      <c r="D296" s="190">
        <v>45529</v>
      </c>
    </row>
    <row r="297" spans="1:4" x14ac:dyDescent="0.25">
      <c r="A297" s="191">
        <v>6</v>
      </c>
      <c r="B297" s="189" t="s">
        <v>918</v>
      </c>
      <c r="C297" s="176" t="s">
        <v>1165</v>
      </c>
      <c r="D297" s="190">
        <v>45529</v>
      </c>
    </row>
    <row r="298" spans="1:4" x14ac:dyDescent="0.25">
      <c r="A298" s="191">
        <v>6</v>
      </c>
      <c r="B298" s="189" t="s">
        <v>919</v>
      </c>
      <c r="C298" s="176" t="s">
        <v>1165</v>
      </c>
      <c r="D298" s="190">
        <v>45529</v>
      </c>
    </row>
    <row r="299" spans="1:4" x14ac:dyDescent="0.25">
      <c r="A299" s="191">
        <v>6</v>
      </c>
      <c r="B299" s="189" t="s">
        <v>921</v>
      </c>
      <c r="C299" s="176" t="s">
        <v>1165</v>
      </c>
      <c r="D299" s="190">
        <v>45529</v>
      </c>
    </row>
    <row r="300" spans="1:4" x14ac:dyDescent="0.25">
      <c r="A300" s="191">
        <v>6</v>
      </c>
      <c r="B300" s="189" t="s">
        <v>922</v>
      </c>
      <c r="C300" s="176" t="s">
        <v>1165</v>
      </c>
      <c r="D300" s="190">
        <v>45529</v>
      </c>
    </row>
    <row r="301" spans="1:4" x14ac:dyDescent="0.25">
      <c r="A301" s="191">
        <v>6</v>
      </c>
      <c r="B301" s="189" t="s">
        <v>924</v>
      </c>
      <c r="C301" s="176" t="s">
        <v>1165</v>
      </c>
      <c r="D301" s="190">
        <v>45529</v>
      </c>
    </row>
    <row r="302" spans="1:4" x14ac:dyDescent="0.25">
      <c r="A302" s="191">
        <v>6</v>
      </c>
      <c r="B302" s="189" t="s">
        <v>949</v>
      </c>
      <c r="C302" s="176" t="s">
        <v>1165</v>
      </c>
      <c r="D302" s="190">
        <v>45529</v>
      </c>
    </row>
    <row r="303" spans="1:4" x14ac:dyDescent="0.25">
      <c r="A303" s="191">
        <v>6</v>
      </c>
      <c r="B303" s="189" t="s">
        <v>971</v>
      </c>
      <c r="C303" s="176" t="s">
        <v>1165</v>
      </c>
      <c r="D303" s="190">
        <v>45529</v>
      </c>
    </row>
    <row r="304" spans="1:4" x14ac:dyDescent="0.25">
      <c r="A304" s="191">
        <v>6</v>
      </c>
      <c r="B304" s="189" t="s">
        <v>973</v>
      </c>
      <c r="C304" s="176" t="s">
        <v>1165</v>
      </c>
      <c r="D304" s="190">
        <v>45529</v>
      </c>
    </row>
    <row r="305" spans="1:4" x14ac:dyDescent="0.25">
      <c r="A305" s="191">
        <v>6</v>
      </c>
      <c r="B305" s="189" t="s">
        <v>980</v>
      </c>
      <c r="C305" s="176" t="s">
        <v>1165</v>
      </c>
      <c r="D305" s="190">
        <v>45529</v>
      </c>
    </row>
    <row r="306" spans="1:4" x14ac:dyDescent="0.25">
      <c r="A306" s="191">
        <v>6</v>
      </c>
      <c r="B306" s="189" t="s">
        <v>982</v>
      </c>
      <c r="C306" s="176" t="s">
        <v>1165</v>
      </c>
      <c r="D306" s="190">
        <v>45529</v>
      </c>
    </row>
    <row r="307" spans="1:4" x14ac:dyDescent="0.25">
      <c r="A307" s="191">
        <v>6</v>
      </c>
      <c r="B307" s="189" t="s">
        <v>953</v>
      </c>
      <c r="C307" s="176" t="s">
        <v>1165</v>
      </c>
      <c r="D307" s="190">
        <v>45529</v>
      </c>
    </row>
    <row r="308" spans="1:4" x14ac:dyDescent="0.25">
      <c r="A308" s="191">
        <v>6</v>
      </c>
      <c r="B308" s="189" t="s">
        <v>957</v>
      </c>
      <c r="C308" s="176" t="s">
        <v>1165</v>
      </c>
      <c r="D308" s="190">
        <v>45529</v>
      </c>
    </row>
    <row r="309" spans="1:4" x14ac:dyDescent="0.25">
      <c r="A309" s="191">
        <v>6</v>
      </c>
      <c r="B309" s="189" t="s">
        <v>907</v>
      </c>
      <c r="C309" s="176" t="s">
        <v>1165</v>
      </c>
      <c r="D309" s="190">
        <v>45529</v>
      </c>
    </row>
    <row r="310" spans="1:4" x14ac:dyDescent="0.25">
      <c r="A310" s="191">
        <v>6</v>
      </c>
      <c r="B310" s="189" t="s">
        <v>984</v>
      </c>
      <c r="C310" s="176" t="s">
        <v>1165</v>
      </c>
      <c r="D310" s="190">
        <v>45529</v>
      </c>
    </row>
    <row r="311" spans="1:4" x14ac:dyDescent="0.25">
      <c r="A311" s="191">
        <v>6</v>
      </c>
      <c r="B311" s="189" t="s">
        <v>987</v>
      </c>
      <c r="C311" s="176" t="s">
        <v>1165</v>
      </c>
      <c r="D311" s="190">
        <v>45529</v>
      </c>
    </row>
    <row r="312" spans="1:4" x14ac:dyDescent="0.25">
      <c r="A312" s="191">
        <v>6</v>
      </c>
      <c r="B312" s="189" t="s">
        <v>989</v>
      </c>
      <c r="C312" s="176" t="s">
        <v>1165</v>
      </c>
      <c r="D312" s="190">
        <v>45529</v>
      </c>
    </row>
    <row r="313" spans="1:4" x14ac:dyDescent="0.25">
      <c r="A313" s="191">
        <v>6</v>
      </c>
      <c r="B313" s="189" t="s">
        <v>991</v>
      </c>
      <c r="C313" s="176" t="s">
        <v>1165</v>
      </c>
      <c r="D313" s="190">
        <v>45529</v>
      </c>
    </row>
    <row r="314" spans="1:4" x14ac:dyDescent="0.25">
      <c r="A314" s="191">
        <v>6</v>
      </c>
      <c r="B314" s="189" t="s">
        <v>992</v>
      </c>
      <c r="C314" s="176" t="s">
        <v>1165</v>
      </c>
      <c r="D314" s="190">
        <v>45529</v>
      </c>
    </row>
    <row r="315" spans="1:4" x14ac:dyDescent="0.25">
      <c r="A315" s="191">
        <v>6</v>
      </c>
      <c r="B315" s="189" t="s">
        <v>994</v>
      </c>
      <c r="C315" s="176" t="s">
        <v>1165</v>
      </c>
      <c r="D315" s="190">
        <v>45529</v>
      </c>
    </row>
    <row r="316" spans="1:4" x14ac:dyDescent="0.25">
      <c r="A316" s="191">
        <v>6</v>
      </c>
      <c r="B316" s="189" t="s">
        <v>909</v>
      </c>
      <c r="C316" s="176" t="s">
        <v>1165</v>
      </c>
      <c r="D316" s="190">
        <v>45529</v>
      </c>
    </row>
    <row r="317" spans="1:4" x14ac:dyDescent="0.25">
      <c r="A317" s="191">
        <v>6</v>
      </c>
      <c r="B317" s="189" t="s">
        <v>1000</v>
      </c>
      <c r="C317" s="176" t="s">
        <v>1165</v>
      </c>
      <c r="D317" s="190">
        <v>45529</v>
      </c>
    </row>
    <row r="318" spans="1:4" x14ac:dyDescent="0.25">
      <c r="A318" s="191">
        <v>6</v>
      </c>
      <c r="B318" s="189" t="s">
        <v>1008</v>
      </c>
      <c r="C318" s="176" t="s">
        <v>1165</v>
      </c>
      <c r="D318" s="190">
        <v>45529</v>
      </c>
    </row>
    <row r="319" spans="1:4" x14ac:dyDescent="0.25">
      <c r="A319" s="191">
        <v>6</v>
      </c>
      <c r="B319" s="189" t="s">
        <v>1038</v>
      </c>
      <c r="C319" s="176" t="s">
        <v>1165</v>
      </c>
      <c r="D319" s="190">
        <v>45529</v>
      </c>
    </row>
    <row r="320" spans="1:4" x14ac:dyDescent="0.25">
      <c r="A320" s="191">
        <v>6</v>
      </c>
      <c r="B320" s="189" t="s">
        <v>1062</v>
      </c>
      <c r="C320" s="176" t="s">
        <v>1165</v>
      </c>
      <c r="D320" s="190">
        <v>45529</v>
      </c>
    </row>
    <row r="321" spans="1:4" x14ac:dyDescent="0.25">
      <c r="A321" s="191">
        <v>6</v>
      </c>
      <c r="B321" s="189" t="s">
        <v>1065</v>
      </c>
      <c r="C321" s="176" t="s">
        <v>1165</v>
      </c>
      <c r="D321" s="190">
        <v>45529</v>
      </c>
    </row>
    <row r="322" spans="1:4" x14ac:dyDescent="0.25">
      <c r="A322" s="191">
        <v>6</v>
      </c>
      <c r="B322" s="189" t="s">
        <v>1067</v>
      </c>
      <c r="C322" s="176" t="s">
        <v>1165</v>
      </c>
      <c r="D322" s="190">
        <v>45529</v>
      </c>
    </row>
    <row r="323" spans="1:4" x14ac:dyDescent="0.25">
      <c r="A323" s="191">
        <v>6</v>
      </c>
      <c r="B323" s="189" t="s">
        <v>1069</v>
      </c>
      <c r="C323" s="176" t="s">
        <v>1165</v>
      </c>
      <c r="D323" s="190">
        <v>45529</v>
      </c>
    </row>
    <row r="324" spans="1:4" x14ac:dyDescent="0.25">
      <c r="A324" s="191">
        <v>6</v>
      </c>
      <c r="B324" s="189" t="s">
        <v>1071</v>
      </c>
      <c r="C324" s="176" t="s">
        <v>1165</v>
      </c>
      <c r="D324" s="190">
        <v>45529</v>
      </c>
    </row>
    <row r="325" spans="1:4" x14ac:dyDescent="0.25">
      <c r="A325" s="191">
        <v>6</v>
      </c>
      <c r="B325" s="189" t="s">
        <v>1074</v>
      </c>
      <c r="C325" s="176" t="s">
        <v>1165</v>
      </c>
      <c r="D325" s="190">
        <v>45529</v>
      </c>
    </row>
    <row r="326" spans="1:4" x14ac:dyDescent="0.25">
      <c r="A326" s="191">
        <v>6</v>
      </c>
      <c r="B326" s="189" t="s">
        <v>1076</v>
      </c>
      <c r="C326" s="176" t="s">
        <v>1165</v>
      </c>
      <c r="D326" s="190">
        <v>45529</v>
      </c>
    </row>
    <row r="327" spans="1:4" x14ac:dyDescent="0.25">
      <c r="A327" s="191">
        <v>6</v>
      </c>
      <c r="B327" s="189" t="s">
        <v>1078</v>
      </c>
      <c r="C327" s="176" t="s">
        <v>1165</v>
      </c>
      <c r="D327" s="190">
        <v>45529</v>
      </c>
    </row>
    <row r="328" spans="1:4" x14ac:dyDescent="0.25">
      <c r="A328" s="191">
        <v>6</v>
      </c>
      <c r="B328" s="189" t="s">
        <v>1011</v>
      </c>
      <c r="C328" s="176" t="s">
        <v>1165</v>
      </c>
      <c r="D328" s="190">
        <v>45529</v>
      </c>
    </row>
    <row r="329" spans="1:4" x14ac:dyDescent="0.25">
      <c r="A329" s="191">
        <v>6</v>
      </c>
      <c r="B329" s="189" t="s">
        <v>1042</v>
      </c>
      <c r="C329" s="176" t="s">
        <v>1165</v>
      </c>
      <c r="D329" s="190">
        <v>45529</v>
      </c>
    </row>
    <row r="330" spans="1:4" x14ac:dyDescent="0.25">
      <c r="A330" s="191">
        <v>6</v>
      </c>
      <c r="B330" s="189" t="s">
        <v>1045</v>
      </c>
      <c r="C330" s="176" t="s">
        <v>1165</v>
      </c>
      <c r="D330" s="190">
        <v>45529</v>
      </c>
    </row>
    <row r="331" spans="1:4" x14ac:dyDescent="0.25">
      <c r="A331" s="191">
        <v>6</v>
      </c>
      <c r="B331" s="189" t="s">
        <v>1049</v>
      </c>
      <c r="C331" s="176" t="s">
        <v>1165</v>
      </c>
      <c r="D331" s="190">
        <v>45529</v>
      </c>
    </row>
    <row r="332" spans="1:4" x14ac:dyDescent="0.25">
      <c r="A332" s="191">
        <v>6</v>
      </c>
      <c r="B332" s="189" t="s">
        <v>1050</v>
      </c>
      <c r="C332" s="176" t="s">
        <v>1165</v>
      </c>
      <c r="D332" s="190">
        <v>45529</v>
      </c>
    </row>
    <row r="333" spans="1:4" x14ac:dyDescent="0.25">
      <c r="A333" s="191">
        <v>6</v>
      </c>
      <c r="B333" s="189" t="s">
        <v>1053</v>
      </c>
      <c r="C333" s="176" t="s">
        <v>1165</v>
      </c>
      <c r="D333" s="190">
        <v>45529</v>
      </c>
    </row>
    <row r="334" spans="1:4" x14ac:dyDescent="0.25">
      <c r="A334" s="191">
        <v>6</v>
      </c>
      <c r="B334" s="189" t="s">
        <v>1056</v>
      </c>
      <c r="C334" s="176" t="s">
        <v>1165</v>
      </c>
      <c r="D334" s="190">
        <v>45529</v>
      </c>
    </row>
    <row r="335" spans="1:4" x14ac:dyDescent="0.25">
      <c r="A335" s="191">
        <v>6</v>
      </c>
      <c r="B335" s="189" t="s">
        <v>1059</v>
      </c>
      <c r="C335" s="176" t="s">
        <v>1165</v>
      </c>
      <c r="D335" s="190">
        <v>45529</v>
      </c>
    </row>
    <row r="336" spans="1:4" x14ac:dyDescent="0.25">
      <c r="A336" s="191">
        <v>6</v>
      </c>
      <c r="B336" s="189" t="s">
        <v>1080</v>
      </c>
      <c r="C336" s="176" t="s">
        <v>1165</v>
      </c>
      <c r="D336" s="190">
        <v>45529</v>
      </c>
    </row>
    <row r="337" spans="1:4" x14ac:dyDescent="0.25">
      <c r="A337" s="191">
        <v>6</v>
      </c>
      <c r="B337" s="189" t="s">
        <v>1094</v>
      </c>
      <c r="C337" s="176" t="s">
        <v>1165</v>
      </c>
      <c r="D337" s="190">
        <v>45529</v>
      </c>
    </row>
    <row r="338" spans="1:4" x14ac:dyDescent="0.25">
      <c r="A338" s="191">
        <v>6</v>
      </c>
      <c r="B338" s="189" t="s">
        <v>1097</v>
      </c>
      <c r="C338" s="176" t="s">
        <v>1165</v>
      </c>
      <c r="D338" s="190">
        <v>45529</v>
      </c>
    </row>
    <row r="339" spans="1:4" x14ac:dyDescent="0.25">
      <c r="A339" s="191">
        <v>6</v>
      </c>
      <c r="B339" s="189" t="s">
        <v>1022</v>
      </c>
      <c r="C339" s="176" t="s">
        <v>1165</v>
      </c>
      <c r="D339" s="190">
        <v>45529</v>
      </c>
    </row>
    <row r="340" spans="1:4" x14ac:dyDescent="0.25">
      <c r="A340" s="191">
        <v>6</v>
      </c>
      <c r="B340" s="189" t="s">
        <v>1024</v>
      </c>
      <c r="C340" s="176" t="s">
        <v>1165</v>
      </c>
      <c r="D340" s="190">
        <v>45529</v>
      </c>
    </row>
    <row r="341" spans="1:4" x14ac:dyDescent="0.25">
      <c r="A341" s="191">
        <v>6</v>
      </c>
      <c r="B341" s="189" t="s">
        <v>1027</v>
      </c>
      <c r="C341" s="176" t="s">
        <v>1165</v>
      </c>
      <c r="D341" s="190">
        <v>45529</v>
      </c>
    </row>
    <row r="342" spans="1:4" x14ac:dyDescent="0.25">
      <c r="A342" s="191">
        <v>6</v>
      </c>
      <c r="B342" s="189" t="s">
        <v>1101</v>
      </c>
      <c r="C342" s="176" t="s">
        <v>1165</v>
      </c>
      <c r="D342" s="190">
        <v>45529</v>
      </c>
    </row>
    <row r="343" spans="1:4" x14ac:dyDescent="0.25">
      <c r="A343" s="191">
        <v>6</v>
      </c>
      <c r="B343" s="189" t="s">
        <v>1103</v>
      </c>
      <c r="C343" s="176" t="s">
        <v>1165</v>
      </c>
      <c r="D343" s="190">
        <v>45529</v>
      </c>
    </row>
    <row r="344" spans="1:4" x14ac:dyDescent="0.25">
      <c r="A344" s="191">
        <v>6</v>
      </c>
      <c r="B344" s="189" t="s">
        <v>1083</v>
      </c>
      <c r="C344" s="176" t="s">
        <v>1165</v>
      </c>
      <c r="D344" s="190">
        <v>45529</v>
      </c>
    </row>
    <row r="345" spans="1:4" x14ac:dyDescent="0.25">
      <c r="A345" s="191">
        <v>6</v>
      </c>
      <c r="B345" s="189" t="s">
        <v>1087</v>
      </c>
      <c r="C345" s="176" t="s">
        <v>1165</v>
      </c>
      <c r="D345" s="190">
        <v>45529</v>
      </c>
    </row>
    <row r="346" spans="1:4" x14ac:dyDescent="0.25">
      <c r="A346" s="191">
        <v>6</v>
      </c>
      <c r="B346" s="189" t="s">
        <v>1029</v>
      </c>
      <c r="C346" s="176" t="s">
        <v>1165</v>
      </c>
      <c r="D346" s="190">
        <v>45529</v>
      </c>
    </row>
    <row r="347" spans="1:4" x14ac:dyDescent="0.25">
      <c r="A347" s="191">
        <v>6</v>
      </c>
      <c r="B347" s="189" t="s">
        <v>1105</v>
      </c>
      <c r="C347" s="176" t="s">
        <v>1165</v>
      </c>
      <c r="D347" s="190">
        <v>45529</v>
      </c>
    </row>
    <row r="348" spans="1:4" x14ac:dyDescent="0.25">
      <c r="A348" s="191">
        <v>6</v>
      </c>
      <c r="B348" s="189" t="s">
        <v>1108</v>
      </c>
      <c r="C348" s="176" t="s">
        <v>1165</v>
      </c>
      <c r="D348" s="190">
        <v>45529</v>
      </c>
    </row>
    <row r="349" spans="1:4" x14ac:dyDescent="0.25">
      <c r="A349" s="191">
        <v>6</v>
      </c>
      <c r="B349" s="189" t="s">
        <v>1111</v>
      </c>
      <c r="C349" s="176" t="s">
        <v>1165</v>
      </c>
      <c r="D349" s="190">
        <v>45529</v>
      </c>
    </row>
    <row r="350" spans="1:4" x14ac:dyDescent="0.25">
      <c r="A350" s="191">
        <v>6</v>
      </c>
      <c r="B350" s="189" t="s">
        <v>1113</v>
      </c>
      <c r="C350" s="176" t="s">
        <v>1165</v>
      </c>
      <c r="D350" s="190">
        <v>45529</v>
      </c>
    </row>
    <row r="351" spans="1:4" x14ac:dyDescent="0.25">
      <c r="A351" s="191">
        <v>6</v>
      </c>
      <c r="B351" s="189" t="s">
        <v>1115</v>
      </c>
      <c r="C351" s="176" t="s">
        <v>1165</v>
      </c>
      <c r="D351" s="190">
        <v>45529</v>
      </c>
    </row>
    <row r="352" spans="1:4" x14ac:dyDescent="0.25">
      <c r="A352" s="191">
        <v>6</v>
      </c>
      <c r="B352" s="189" t="s">
        <v>1118</v>
      </c>
      <c r="C352" s="176" t="s">
        <v>1165</v>
      </c>
      <c r="D352" s="190">
        <v>45529</v>
      </c>
    </row>
    <row r="353" spans="1:4" x14ac:dyDescent="0.25">
      <c r="A353" s="191">
        <v>6</v>
      </c>
      <c r="B353" s="189" t="s">
        <v>1032</v>
      </c>
      <c r="C353" s="176" t="s">
        <v>1165</v>
      </c>
      <c r="D353" s="190">
        <v>45529</v>
      </c>
    </row>
    <row r="354" spans="1:4" x14ac:dyDescent="0.25">
      <c r="A354" s="191">
        <v>6</v>
      </c>
      <c r="B354" s="189" t="s">
        <v>1122</v>
      </c>
      <c r="C354" s="176" t="s">
        <v>1165</v>
      </c>
      <c r="D354" s="190">
        <v>45529</v>
      </c>
    </row>
    <row r="355" spans="1:4" x14ac:dyDescent="0.25">
      <c r="A355" s="191">
        <v>6</v>
      </c>
      <c r="B355" s="189" t="s">
        <v>313</v>
      </c>
      <c r="C355" s="176" t="s">
        <v>1165</v>
      </c>
      <c r="D355" s="190">
        <v>45529</v>
      </c>
    </row>
    <row r="356" spans="1:4" x14ac:dyDescent="0.25">
      <c r="A356" s="191">
        <v>6</v>
      </c>
      <c r="B356" s="189" t="s">
        <v>524</v>
      </c>
      <c r="C356" s="176" t="s">
        <v>1165</v>
      </c>
      <c r="D356" s="190">
        <v>45529</v>
      </c>
    </row>
    <row r="357" spans="1:4" x14ac:dyDescent="0.25">
      <c r="A357" s="191">
        <v>6</v>
      </c>
      <c r="B357" s="189" t="s">
        <v>533</v>
      </c>
      <c r="C357" s="176" t="s">
        <v>1165</v>
      </c>
      <c r="D357" s="190">
        <v>45529</v>
      </c>
    </row>
    <row r="358" spans="1:4" x14ac:dyDescent="0.25">
      <c r="A358" s="191">
        <v>6</v>
      </c>
      <c r="B358" s="189" t="s">
        <v>366</v>
      </c>
      <c r="C358" s="176" t="s">
        <v>1165</v>
      </c>
      <c r="D358" s="190">
        <v>45529</v>
      </c>
    </row>
    <row r="359" spans="1:4" x14ac:dyDescent="0.25">
      <c r="A359" s="191">
        <v>6</v>
      </c>
      <c r="B359" s="189" t="s">
        <v>373</v>
      </c>
      <c r="C359" s="176" t="s">
        <v>1165</v>
      </c>
      <c r="D359" s="190">
        <v>45529</v>
      </c>
    </row>
    <row r="360" spans="1:4" x14ac:dyDescent="0.25">
      <c r="A360" s="191">
        <v>6</v>
      </c>
      <c r="B360" s="189" t="s">
        <v>655</v>
      </c>
      <c r="C360" s="176" t="s">
        <v>1165</v>
      </c>
      <c r="D360" s="190">
        <v>45529</v>
      </c>
    </row>
    <row r="361" spans="1:4" x14ac:dyDescent="0.25">
      <c r="A361" s="191">
        <v>6</v>
      </c>
      <c r="B361" s="189" t="s">
        <v>664</v>
      </c>
      <c r="C361" s="176" t="s">
        <v>1165</v>
      </c>
      <c r="D361" s="190">
        <v>45529</v>
      </c>
    </row>
    <row r="362" spans="1:4" x14ac:dyDescent="0.25">
      <c r="A362" s="191">
        <v>6</v>
      </c>
      <c r="B362" s="189" t="s">
        <v>612</v>
      </c>
      <c r="C362" s="176" t="s">
        <v>1165</v>
      </c>
      <c r="D362" s="190">
        <v>45529</v>
      </c>
    </row>
    <row r="363" spans="1:4" x14ac:dyDescent="0.25">
      <c r="A363" s="191">
        <v>6</v>
      </c>
      <c r="B363" s="189" t="s">
        <v>380</v>
      </c>
      <c r="C363" s="176" t="s">
        <v>1165</v>
      </c>
      <c r="D363" s="190">
        <v>45529</v>
      </c>
    </row>
    <row r="364" spans="1:4" x14ac:dyDescent="0.25">
      <c r="A364" s="191">
        <v>6</v>
      </c>
      <c r="B364" s="189" t="s">
        <v>673</v>
      </c>
      <c r="C364" s="176" t="s">
        <v>1165</v>
      </c>
      <c r="D364" s="190">
        <v>45529</v>
      </c>
    </row>
    <row r="365" spans="1:4" x14ac:dyDescent="0.25">
      <c r="A365" s="191">
        <v>6</v>
      </c>
      <c r="B365" s="189" t="s">
        <v>693</v>
      </c>
      <c r="C365" s="176" t="s">
        <v>1165</v>
      </c>
      <c r="D365" s="190">
        <v>45529</v>
      </c>
    </row>
    <row r="366" spans="1:4" x14ac:dyDescent="0.25">
      <c r="A366" s="191">
        <v>6</v>
      </c>
      <c r="B366" s="189" t="s">
        <v>562</v>
      </c>
      <c r="C366" s="176" t="s">
        <v>1165</v>
      </c>
      <c r="D366" s="190">
        <v>45529</v>
      </c>
    </row>
    <row r="367" spans="1:4" x14ac:dyDescent="0.25">
      <c r="A367" s="191">
        <v>6</v>
      </c>
      <c r="B367" s="189" t="s">
        <v>342</v>
      </c>
      <c r="C367" s="176" t="s">
        <v>1165</v>
      </c>
      <c r="D367" s="190">
        <v>45529</v>
      </c>
    </row>
    <row r="368" spans="1:4" x14ac:dyDescent="0.25">
      <c r="A368" s="191">
        <v>6</v>
      </c>
      <c r="B368" s="189" t="s">
        <v>469</v>
      </c>
      <c r="C368" s="176" t="s">
        <v>1165</v>
      </c>
      <c r="D368" s="190">
        <v>45529</v>
      </c>
    </row>
    <row r="369" spans="1:4" x14ac:dyDescent="0.25">
      <c r="A369" s="191">
        <v>6</v>
      </c>
      <c r="B369" s="189" t="s">
        <v>479</v>
      </c>
      <c r="C369" s="176" t="s">
        <v>1165</v>
      </c>
      <c r="D369" s="190">
        <v>45529</v>
      </c>
    </row>
    <row r="370" spans="1:4" x14ac:dyDescent="0.25">
      <c r="A370" s="191">
        <v>6</v>
      </c>
      <c r="B370" s="189" t="s">
        <v>490</v>
      </c>
      <c r="C370" s="176" t="s">
        <v>1165</v>
      </c>
      <c r="D370" s="190">
        <v>45529</v>
      </c>
    </row>
    <row r="371" spans="1:4" x14ac:dyDescent="0.25">
      <c r="A371" s="191">
        <v>6</v>
      </c>
      <c r="B371" s="189" t="s">
        <v>502</v>
      </c>
      <c r="C371" s="176" t="s">
        <v>1165</v>
      </c>
      <c r="D371" s="190">
        <v>45529</v>
      </c>
    </row>
    <row r="372" spans="1:4" x14ac:dyDescent="0.25">
      <c r="A372" s="191">
        <v>6</v>
      </c>
      <c r="B372" s="189" t="s">
        <v>621</v>
      </c>
      <c r="C372" s="176" t="s">
        <v>1165</v>
      </c>
      <c r="D372" s="190">
        <v>45529</v>
      </c>
    </row>
    <row r="373" spans="1:4" x14ac:dyDescent="0.25">
      <c r="A373" s="191">
        <v>6</v>
      </c>
      <c r="B373" s="189" t="s">
        <v>354</v>
      </c>
      <c r="C373" s="176" t="s">
        <v>1165</v>
      </c>
      <c r="D373" s="190">
        <v>45529</v>
      </c>
    </row>
    <row r="374" spans="1:4" x14ac:dyDescent="0.25">
      <c r="A374" s="191">
        <v>6</v>
      </c>
      <c r="B374" s="189" t="s">
        <v>732</v>
      </c>
      <c r="C374" s="176" t="s">
        <v>1165</v>
      </c>
      <c r="D374" s="190">
        <v>45529</v>
      </c>
    </row>
    <row r="375" spans="1:4" x14ac:dyDescent="0.25">
      <c r="A375" s="191">
        <v>6</v>
      </c>
      <c r="B375" s="189" t="s">
        <v>764</v>
      </c>
      <c r="C375" s="176" t="s">
        <v>1165</v>
      </c>
      <c r="D375" s="190">
        <v>45529</v>
      </c>
    </row>
    <row r="376" spans="1:4" x14ac:dyDescent="0.25">
      <c r="A376" s="191">
        <v>6</v>
      </c>
      <c r="B376" s="189" t="s">
        <v>742</v>
      </c>
      <c r="C376" s="176" t="s">
        <v>1165</v>
      </c>
      <c r="D376" s="190">
        <v>45529</v>
      </c>
    </row>
    <row r="377" spans="1:4" x14ac:dyDescent="0.25">
      <c r="A377" s="191">
        <v>6</v>
      </c>
      <c r="B377" s="189" t="s">
        <v>752</v>
      </c>
      <c r="C377" s="176" t="s">
        <v>1165</v>
      </c>
      <c r="D377" s="190">
        <v>45529</v>
      </c>
    </row>
    <row r="378" spans="1:4" x14ac:dyDescent="0.25">
      <c r="A378" s="191">
        <v>6</v>
      </c>
      <c r="B378" s="189" t="s">
        <v>773</v>
      </c>
      <c r="C378" s="176" t="s">
        <v>1165</v>
      </c>
      <c r="D378" s="190">
        <v>45529</v>
      </c>
    </row>
    <row r="379" spans="1:4" x14ac:dyDescent="0.25">
      <c r="A379" s="191">
        <v>6</v>
      </c>
      <c r="B379" s="189" t="s">
        <v>801</v>
      </c>
      <c r="C379" s="176" t="s">
        <v>1165</v>
      </c>
      <c r="D379" s="190">
        <v>45529</v>
      </c>
    </row>
    <row r="380" spans="1:4" x14ac:dyDescent="0.25">
      <c r="A380" s="191">
        <v>6</v>
      </c>
      <c r="B380" s="189" t="s">
        <v>805</v>
      </c>
      <c r="C380" s="176" t="s">
        <v>1165</v>
      </c>
      <c r="D380" s="190">
        <v>45529</v>
      </c>
    </row>
    <row r="381" spans="1:4" x14ac:dyDescent="0.25">
      <c r="A381" s="191">
        <v>6</v>
      </c>
      <c r="B381" s="189" t="s">
        <v>881</v>
      </c>
      <c r="C381" s="176" t="s">
        <v>1165</v>
      </c>
      <c r="D381" s="190">
        <v>45529</v>
      </c>
    </row>
    <row r="382" spans="1:4" x14ac:dyDescent="0.25">
      <c r="A382" s="191">
        <v>6</v>
      </c>
      <c r="B382" s="189" t="s">
        <v>933</v>
      </c>
      <c r="C382" s="176" t="s">
        <v>1165</v>
      </c>
      <c r="D382" s="190">
        <v>45529</v>
      </c>
    </row>
    <row r="383" spans="1:4" x14ac:dyDescent="0.25">
      <c r="A383" s="191">
        <v>6</v>
      </c>
      <c r="B383" s="189" t="s">
        <v>943</v>
      </c>
      <c r="C383" s="176" t="s">
        <v>1165</v>
      </c>
      <c r="D383" s="190">
        <v>45529</v>
      </c>
    </row>
    <row r="384" spans="1:4" x14ac:dyDescent="0.25">
      <c r="A384" s="191">
        <v>6</v>
      </c>
      <c r="B384" s="189" t="s">
        <v>407</v>
      </c>
      <c r="C384" s="176" t="s">
        <v>1166</v>
      </c>
      <c r="D384" s="190">
        <v>45529</v>
      </c>
    </row>
    <row r="385" spans="1:4" x14ac:dyDescent="0.25">
      <c r="A385" s="191">
        <v>6</v>
      </c>
      <c r="B385" s="189" t="s">
        <v>872</v>
      </c>
      <c r="C385" s="176" t="s">
        <v>1166</v>
      </c>
      <c r="D385" s="190">
        <v>45529</v>
      </c>
    </row>
    <row r="386" spans="1:4" x14ac:dyDescent="0.25">
      <c r="A386" s="191">
        <v>6</v>
      </c>
      <c r="B386" s="189" t="s">
        <v>796</v>
      </c>
      <c r="C386" s="176" t="s">
        <v>1166</v>
      </c>
      <c r="D386" s="190">
        <v>45529</v>
      </c>
    </row>
    <row r="387" spans="1:4" x14ac:dyDescent="0.25">
      <c r="A387" s="191">
        <v>6</v>
      </c>
      <c r="B387" s="189" t="s">
        <v>926</v>
      </c>
      <c r="C387" s="176" t="s">
        <v>1166</v>
      </c>
      <c r="D387" s="190">
        <v>45529</v>
      </c>
    </row>
    <row r="388" spans="1:4" x14ac:dyDescent="0.25">
      <c r="A388" s="191">
        <v>6</v>
      </c>
      <c r="B388" s="189" t="s">
        <v>911</v>
      </c>
      <c r="C388" s="176" t="s">
        <v>1166</v>
      </c>
      <c r="D388" s="190">
        <v>45529</v>
      </c>
    </row>
    <row r="389" spans="1:4" x14ac:dyDescent="0.25">
      <c r="A389" s="191">
        <v>6</v>
      </c>
      <c r="B389" s="189" t="s">
        <v>889</v>
      </c>
      <c r="C389" s="176" t="s">
        <v>1166</v>
      </c>
      <c r="D389" s="190">
        <v>45529</v>
      </c>
    </row>
    <row r="390" spans="1:4" x14ac:dyDescent="0.25">
      <c r="A390" s="191">
        <v>6</v>
      </c>
      <c r="B390" s="189" t="s">
        <v>961</v>
      </c>
      <c r="C390" s="176" t="s">
        <v>1166</v>
      </c>
      <c r="D390" s="190">
        <v>45529</v>
      </c>
    </row>
    <row r="391" spans="1:4" x14ac:dyDescent="0.25">
      <c r="A391" s="191">
        <v>6</v>
      </c>
      <c r="B391" s="189" t="s">
        <v>1015</v>
      </c>
      <c r="C391" s="176" t="s">
        <v>1166</v>
      </c>
      <c r="D391" s="190">
        <v>45529</v>
      </c>
    </row>
    <row r="392" spans="1:4" x14ac:dyDescent="0.25">
      <c r="A392" s="191">
        <v>6</v>
      </c>
      <c r="B392" s="189" t="s">
        <v>1090</v>
      </c>
      <c r="C392" s="176" t="s">
        <v>1166</v>
      </c>
      <c r="D392" s="190">
        <v>45529</v>
      </c>
    </row>
  </sheetData>
  <sheetProtection sort="0" autoFilter="0"/>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D548"/>
  <sheetViews>
    <sheetView showGridLines="0" zoomScale="80" zoomScaleNormal="80" workbookViewId="0">
      <pane ySplit="1" topLeftCell="A2" activePane="bottomLeft" state="frozen"/>
      <selection pane="bottomLeft" activeCell="B13" sqref="B13"/>
    </sheetView>
  </sheetViews>
  <sheetFormatPr defaultColWidth="9.453125" defaultRowHeight="14.5" x14ac:dyDescent="0.35"/>
  <cols>
    <col min="1" max="1" width="10.453125" style="4" customWidth="1"/>
    <col min="2" max="2" width="69.7265625" style="4" customWidth="1"/>
    <col min="3" max="3" width="9.26953125" style="4" customWidth="1"/>
    <col min="4" max="4" width="13" style="4" bestFit="1" customWidth="1"/>
    <col min="5" max="16384" width="9.453125" style="4"/>
  </cols>
  <sheetData>
    <row r="1" spans="1:4" x14ac:dyDescent="0.35">
      <c r="A1" s="317" t="s">
        <v>118</v>
      </c>
      <c r="B1" s="318" t="s">
        <v>111</v>
      </c>
      <c r="C1" s="318" t="s">
        <v>58</v>
      </c>
      <c r="D1" s="315"/>
    </row>
    <row r="2" spans="1:4" x14ac:dyDescent="0.35">
      <c r="A2" s="319" t="s">
        <v>1167</v>
      </c>
      <c r="B2" s="320" t="s">
        <v>1168</v>
      </c>
      <c r="C2" s="320">
        <v>6</v>
      </c>
      <c r="D2" s="316"/>
    </row>
    <row r="3" spans="1:4" x14ac:dyDescent="0.35">
      <c r="A3" s="319" t="s">
        <v>1169</v>
      </c>
      <c r="B3" s="320" t="s">
        <v>1170</v>
      </c>
      <c r="C3" s="320">
        <v>4</v>
      </c>
      <c r="D3" s="316"/>
    </row>
    <row r="4" spans="1:4" x14ac:dyDescent="0.35">
      <c r="A4" s="319" t="s">
        <v>1171</v>
      </c>
      <c r="B4" s="320" t="s">
        <v>1172</v>
      </c>
      <c r="C4" s="320">
        <v>1</v>
      </c>
      <c r="D4" s="316"/>
    </row>
    <row r="5" spans="1:4" x14ac:dyDescent="0.35">
      <c r="A5" s="319" t="s">
        <v>1173</v>
      </c>
      <c r="B5" s="320" t="s">
        <v>1174</v>
      </c>
      <c r="C5" s="320">
        <v>2</v>
      </c>
      <c r="D5" s="316"/>
    </row>
    <row r="6" spans="1:4" x14ac:dyDescent="0.35">
      <c r="A6" s="319" t="s">
        <v>1175</v>
      </c>
      <c r="B6" s="320" t="s">
        <v>1176</v>
      </c>
      <c r="C6" s="320">
        <v>2</v>
      </c>
      <c r="D6" s="316"/>
    </row>
    <row r="7" spans="1:4" x14ac:dyDescent="0.35">
      <c r="A7" s="319" t="s">
        <v>1177</v>
      </c>
      <c r="B7" s="320" t="s">
        <v>1178</v>
      </c>
      <c r="C7" s="320">
        <v>4</v>
      </c>
      <c r="D7" s="316"/>
    </row>
    <row r="8" spans="1:4" x14ac:dyDescent="0.35">
      <c r="A8" s="319" t="s">
        <v>1179</v>
      </c>
      <c r="B8" s="320" t="s">
        <v>1180</v>
      </c>
      <c r="C8" s="320">
        <v>2</v>
      </c>
      <c r="D8" s="316"/>
    </row>
    <row r="9" spans="1:4" x14ac:dyDescent="0.35">
      <c r="A9" s="319" t="s">
        <v>222</v>
      </c>
      <c r="B9" s="320" t="s">
        <v>1181</v>
      </c>
      <c r="C9" s="320">
        <v>5</v>
      </c>
      <c r="D9" s="316"/>
    </row>
    <row r="10" spans="1:4" x14ac:dyDescent="0.35">
      <c r="A10" s="319" t="s">
        <v>1182</v>
      </c>
      <c r="B10" s="320" t="s">
        <v>1183</v>
      </c>
      <c r="C10" s="320">
        <v>5</v>
      </c>
      <c r="D10" s="316"/>
    </row>
    <row r="11" spans="1:4" x14ac:dyDescent="0.35">
      <c r="A11" s="319" t="s">
        <v>1184</v>
      </c>
      <c r="B11" s="320" t="s">
        <v>1185</v>
      </c>
      <c r="C11" s="320">
        <v>5</v>
      </c>
      <c r="D11" s="316"/>
    </row>
    <row r="12" spans="1:4" x14ac:dyDescent="0.35">
      <c r="A12" s="319" t="s">
        <v>299</v>
      </c>
      <c r="B12" s="320" t="s">
        <v>1186</v>
      </c>
      <c r="C12" s="320">
        <v>2</v>
      </c>
      <c r="D12" s="316"/>
    </row>
    <row r="13" spans="1:4" x14ac:dyDescent="0.35">
      <c r="A13" s="319" t="s">
        <v>216</v>
      </c>
      <c r="B13" s="320" t="s">
        <v>1187</v>
      </c>
      <c r="C13" s="320">
        <v>5</v>
      </c>
      <c r="D13" s="316"/>
    </row>
    <row r="14" spans="1:4" x14ac:dyDescent="0.35">
      <c r="A14" s="319" t="s">
        <v>277</v>
      </c>
      <c r="B14" s="320" t="s">
        <v>1188</v>
      </c>
      <c r="C14" s="320">
        <v>4</v>
      </c>
      <c r="D14" s="316"/>
    </row>
    <row r="15" spans="1:4" x14ac:dyDescent="0.35">
      <c r="A15" s="319" t="s">
        <v>1189</v>
      </c>
      <c r="B15" s="320" t="s">
        <v>1190</v>
      </c>
      <c r="C15" s="320">
        <v>4</v>
      </c>
      <c r="D15" s="316"/>
    </row>
    <row r="16" spans="1:4" x14ac:dyDescent="0.35">
      <c r="A16" s="319" t="s">
        <v>1191</v>
      </c>
      <c r="B16" s="320" t="s">
        <v>1192</v>
      </c>
      <c r="C16" s="320">
        <v>1</v>
      </c>
      <c r="D16" s="316"/>
    </row>
    <row r="17" spans="1:4" x14ac:dyDescent="0.35">
      <c r="A17" s="319" t="s">
        <v>1193</v>
      </c>
      <c r="B17" s="320" t="s">
        <v>1194</v>
      </c>
      <c r="C17" s="320">
        <v>5</v>
      </c>
      <c r="D17" s="316"/>
    </row>
    <row r="18" spans="1:4" x14ac:dyDescent="0.35">
      <c r="A18" s="319" t="s">
        <v>1195</v>
      </c>
      <c r="B18" s="320" t="s">
        <v>1196</v>
      </c>
      <c r="C18" s="320">
        <v>8</v>
      </c>
      <c r="D18" s="316"/>
    </row>
    <row r="19" spans="1:4" x14ac:dyDescent="0.35">
      <c r="A19" s="319" t="s">
        <v>1197</v>
      </c>
      <c r="B19" s="320" t="s">
        <v>1198</v>
      </c>
      <c r="C19" s="320">
        <v>1</v>
      </c>
      <c r="D19" s="316"/>
    </row>
    <row r="20" spans="1:4" x14ac:dyDescent="0.35">
      <c r="A20" s="319" t="s">
        <v>1199</v>
      </c>
      <c r="B20" s="320" t="s">
        <v>1200</v>
      </c>
      <c r="C20" s="320">
        <v>8</v>
      </c>
      <c r="D20" s="316"/>
    </row>
    <row r="21" spans="1:4" x14ac:dyDescent="0.35">
      <c r="A21" s="319" t="s">
        <v>1201</v>
      </c>
      <c r="B21" s="320" t="s">
        <v>1202</v>
      </c>
      <c r="C21" s="320">
        <v>6</v>
      </c>
      <c r="D21" s="316"/>
    </row>
    <row r="22" spans="1:4" x14ac:dyDescent="0.35">
      <c r="A22" s="319" t="s">
        <v>1203</v>
      </c>
      <c r="B22" s="320" t="s">
        <v>1204</v>
      </c>
      <c r="C22" s="320">
        <v>7</v>
      </c>
      <c r="D22" s="316"/>
    </row>
    <row r="23" spans="1:4" x14ac:dyDescent="0.35">
      <c r="A23" s="319" t="s">
        <v>1205</v>
      </c>
      <c r="B23" s="320" t="s">
        <v>1206</v>
      </c>
      <c r="C23" s="320">
        <v>7</v>
      </c>
      <c r="D23" s="316"/>
    </row>
    <row r="24" spans="1:4" x14ac:dyDescent="0.35">
      <c r="A24" s="319" t="s">
        <v>1207</v>
      </c>
      <c r="B24" s="320" t="s">
        <v>1208</v>
      </c>
      <c r="C24" s="320">
        <v>7</v>
      </c>
      <c r="D24" s="316"/>
    </row>
    <row r="25" spans="1:4" x14ac:dyDescent="0.35">
      <c r="A25" s="319" t="s">
        <v>1209</v>
      </c>
      <c r="B25" s="320" t="s">
        <v>1210</v>
      </c>
      <c r="C25" s="320">
        <v>5</v>
      </c>
      <c r="D25" s="316"/>
    </row>
    <row r="26" spans="1:4" x14ac:dyDescent="0.35">
      <c r="A26" s="319" t="s">
        <v>1211</v>
      </c>
      <c r="B26" s="320" t="s">
        <v>1212</v>
      </c>
      <c r="C26" s="320">
        <v>5</v>
      </c>
      <c r="D26" s="316"/>
    </row>
    <row r="27" spans="1:4" x14ac:dyDescent="0.35">
      <c r="A27" s="319" t="s">
        <v>1213</v>
      </c>
      <c r="B27" s="320" t="s">
        <v>1214</v>
      </c>
      <c r="C27" s="320">
        <v>5</v>
      </c>
      <c r="D27" s="316"/>
    </row>
    <row r="28" spans="1:4" x14ac:dyDescent="0.35">
      <c r="A28" s="319" t="s">
        <v>1215</v>
      </c>
      <c r="B28" s="320" t="s">
        <v>1216</v>
      </c>
      <c r="C28" s="320">
        <v>6</v>
      </c>
      <c r="D28" s="316"/>
    </row>
    <row r="29" spans="1:4" x14ac:dyDescent="0.35">
      <c r="A29" s="319" t="s">
        <v>463</v>
      </c>
      <c r="B29" s="320" t="s">
        <v>1217</v>
      </c>
      <c r="C29" s="320">
        <v>6</v>
      </c>
      <c r="D29" s="316"/>
    </row>
    <row r="30" spans="1:4" x14ac:dyDescent="0.35">
      <c r="A30" s="319" t="s">
        <v>1218</v>
      </c>
      <c r="B30" s="320" t="s">
        <v>1219</v>
      </c>
      <c r="C30" s="320">
        <v>4</v>
      </c>
      <c r="D30" s="316"/>
    </row>
    <row r="31" spans="1:4" x14ac:dyDescent="0.35">
      <c r="A31" s="319" t="s">
        <v>156</v>
      </c>
      <c r="B31" s="320" t="s">
        <v>1220</v>
      </c>
      <c r="C31" s="320">
        <v>7</v>
      </c>
      <c r="D31" s="316"/>
    </row>
    <row r="32" spans="1:4" x14ac:dyDescent="0.35">
      <c r="A32" s="319" t="s">
        <v>1221</v>
      </c>
      <c r="B32" s="320" t="s">
        <v>1222</v>
      </c>
      <c r="C32" s="320">
        <v>5</v>
      </c>
      <c r="D32" s="316"/>
    </row>
    <row r="33" spans="1:4" x14ac:dyDescent="0.35">
      <c r="A33" s="319" t="s">
        <v>627</v>
      </c>
      <c r="B33" s="320" t="s">
        <v>1223</v>
      </c>
      <c r="C33" s="320">
        <v>5</v>
      </c>
      <c r="D33" s="316"/>
    </row>
    <row r="34" spans="1:4" x14ac:dyDescent="0.35">
      <c r="A34" s="319" t="s">
        <v>1224</v>
      </c>
      <c r="B34" s="320" t="s">
        <v>1225</v>
      </c>
      <c r="C34" s="320">
        <v>8</v>
      </c>
      <c r="D34" s="316"/>
    </row>
    <row r="35" spans="1:4" x14ac:dyDescent="0.35">
      <c r="A35" s="319" t="s">
        <v>1226</v>
      </c>
      <c r="B35" s="320" t="s">
        <v>1227</v>
      </c>
      <c r="C35" s="320">
        <v>1</v>
      </c>
      <c r="D35" s="316"/>
    </row>
    <row r="36" spans="1:4" x14ac:dyDescent="0.35">
      <c r="A36" s="319" t="s">
        <v>1228</v>
      </c>
      <c r="B36" s="320" t="s">
        <v>1229</v>
      </c>
      <c r="C36" s="320">
        <v>5</v>
      </c>
      <c r="D36" s="316"/>
    </row>
    <row r="37" spans="1:4" x14ac:dyDescent="0.35">
      <c r="A37" s="319" t="s">
        <v>1230</v>
      </c>
      <c r="B37" s="320" t="s">
        <v>1231</v>
      </c>
      <c r="C37" s="320">
        <v>8</v>
      </c>
      <c r="D37" s="316"/>
    </row>
    <row r="38" spans="1:4" x14ac:dyDescent="0.35">
      <c r="A38" s="319" t="s">
        <v>1232</v>
      </c>
      <c r="B38" s="320" t="s">
        <v>1233</v>
      </c>
      <c r="C38" s="320">
        <v>5</v>
      </c>
      <c r="D38" s="316"/>
    </row>
    <row r="39" spans="1:4" x14ac:dyDescent="0.35">
      <c r="A39" s="319" t="s">
        <v>139</v>
      </c>
      <c r="B39" s="320" t="s">
        <v>1234</v>
      </c>
      <c r="C39" s="320">
        <v>5</v>
      </c>
      <c r="D39" s="316"/>
    </row>
    <row r="40" spans="1:4" x14ac:dyDescent="0.35">
      <c r="A40" s="319" t="s">
        <v>1235</v>
      </c>
      <c r="B40" s="320" t="s">
        <v>1236</v>
      </c>
      <c r="C40" s="320">
        <v>2</v>
      </c>
      <c r="D40" s="316"/>
    </row>
    <row r="41" spans="1:4" x14ac:dyDescent="0.35">
      <c r="A41" s="319" t="s">
        <v>1237</v>
      </c>
      <c r="B41" s="320" t="s">
        <v>1238</v>
      </c>
      <c r="C41" s="320">
        <v>4</v>
      </c>
      <c r="D41" s="316"/>
    </row>
    <row r="42" spans="1:4" x14ac:dyDescent="0.35">
      <c r="A42" s="319" t="s">
        <v>1239</v>
      </c>
      <c r="B42" s="320" t="s">
        <v>1240</v>
      </c>
      <c r="C42" s="320">
        <v>5</v>
      </c>
      <c r="D42" s="316"/>
    </row>
    <row r="43" spans="1:4" x14ac:dyDescent="0.35">
      <c r="A43" s="319" t="s">
        <v>639</v>
      </c>
      <c r="B43" s="320" t="s">
        <v>1241</v>
      </c>
      <c r="C43" s="320">
        <v>5</v>
      </c>
      <c r="D43" s="316"/>
    </row>
    <row r="44" spans="1:4" x14ac:dyDescent="0.35">
      <c r="A44" s="319" t="s">
        <v>1242</v>
      </c>
      <c r="B44" s="320" t="s">
        <v>1243</v>
      </c>
      <c r="C44" s="320">
        <v>6</v>
      </c>
      <c r="D44" s="316"/>
    </row>
    <row r="45" spans="1:4" x14ac:dyDescent="0.35">
      <c r="A45" s="319" t="s">
        <v>1244</v>
      </c>
      <c r="B45" s="320" t="s">
        <v>1245</v>
      </c>
      <c r="C45" s="320">
        <v>5</v>
      </c>
      <c r="D45" s="316"/>
    </row>
    <row r="46" spans="1:4" x14ac:dyDescent="0.35">
      <c r="A46" s="319" t="s">
        <v>1246</v>
      </c>
      <c r="B46" s="320" t="s">
        <v>1247</v>
      </c>
      <c r="C46" s="320">
        <v>4</v>
      </c>
      <c r="D46" s="316"/>
    </row>
    <row r="47" spans="1:4" x14ac:dyDescent="0.35">
      <c r="A47" s="319" t="s">
        <v>1248</v>
      </c>
      <c r="B47" s="320" t="s">
        <v>1249</v>
      </c>
      <c r="C47" s="320">
        <v>5</v>
      </c>
      <c r="D47" s="316"/>
    </row>
    <row r="48" spans="1:4" x14ac:dyDescent="0.35">
      <c r="A48" s="319" t="s">
        <v>1250</v>
      </c>
      <c r="B48" s="320" t="s">
        <v>1251</v>
      </c>
      <c r="C48" s="320">
        <v>6</v>
      </c>
      <c r="D48" s="316"/>
    </row>
    <row r="49" spans="1:4" x14ac:dyDescent="0.35">
      <c r="A49" s="319" t="s">
        <v>1252</v>
      </c>
      <c r="B49" s="320" t="s">
        <v>1253</v>
      </c>
      <c r="C49" s="320">
        <v>7</v>
      </c>
      <c r="D49" s="316"/>
    </row>
    <row r="50" spans="1:4" x14ac:dyDescent="0.35">
      <c r="A50" s="319" t="s">
        <v>1254</v>
      </c>
      <c r="B50" s="320" t="s">
        <v>1255</v>
      </c>
      <c r="C50" s="320">
        <v>3</v>
      </c>
      <c r="D50" s="316"/>
    </row>
    <row r="51" spans="1:4" x14ac:dyDescent="0.35">
      <c r="A51" s="319" t="s">
        <v>1256</v>
      </c>
      <c r="B51" s="320" t="s">
        <v>1257</v>
      </c>
      <c r="C51" s="320">
        <v>6</v>
      </c>
      <c r="D51" s="316"/>
    </row>
    <row r="52" spans="1:4" x14ac:dyDescent="0.35">
      <c r="A52" s="319" t="s">
        <v>1258</v>
      </c>
      <c r="B52" s="320" t="s">
        <v>1259</v>
      </c>
      <c r="C52" s="320">
        <v>4</v>
      </c>
      <c r="D52" s="316"/>
    </row>
    <row r="53" spans="1:4" x14ac:dyDescent="0.35">
      <c r="A53" s="319" t="s">
        <v>1260</v>
      </c>
      <c r="B53" s="320" t="s">
        <v>1261</v>
      </c>
      <c r="C53" s="320">
        <v>5</v>
      </c>
      <c r="D53" s="316"/>
    </row>
    <row r="54" spans="1:4" x14ac:dyDescent="0.35">
      <c r="A54" s="319" t="s">
        <v>1262</v>
      </c>
      <c r="B54" s="320" t="s">
        <v>1263</v>
      </c>
      <c r="C54" s="320">
        <v>2</v>
      </c>
      <c r="D54" s="316"/>
    </row>
    <row r="55" spans="1:4" x14ac:dyDescent="0.35">
      <c r="A55" s="319" t="s">
        <v>1264</v>
      </c>
      <c r="B55" s="320" t="s">
        <v>1265</v>
      </c>
      <c r="C55" s="320">
        <v>2</v>
      </c>
      <c r="D55" s="316"/>
    </row>
    <row r="56" spans="1:4" x14ac:dyDescent="0.35">
      <c r="A56" s="319" t="s">
        <v>1266</v>
      </c>
      <c r="B56" s="320" t="s">
        <v>1267</v>
      </c>
      <c r="C56" s="320">
        <v>5</v>
      </c>
      <c r="D56" s="316"/>
    </row>
    <row r="57" spans="1:4" x14ac:dyDescent="0.35">
      <c r="A57" s="319" t="s">
        <v>1268</v>
      </c>
      <c r="B57" s="320" t="s">
        <v>1269</v>
      </c>
      <c r="C57" s="320">
        <v>5</v>
      </c>
      <c r="D57" s="316"/>
    </row>
    <row r="58" spans="1:4" x14ac:dyDescent="0.35">
      <c r="A58" s="319" t="s">
        <v>1270</v>
      </c>
      <c r="B58" s="320" t="s">
        <v>1271</v>
      </c>
      <c r="C58" s="320">
        <v>5</v>
      </c>
      <c r="D58" s="316"/>
    </row>
    <row r="59" spans="1:4" x14ac:dyDescent="0.35">
      <c r="A59" s="319" t="s">
        <v>1272</v>
      </c>
      <c r="B59" s="320" t="s">
        <v>1273</v>
      </c>
      <c r="C59" s="320">
        <v>5</v>
      </c>
      <c r="D59" s="316"/>
    </row>
    <row r="60" spans="1:4" x14ac:dyDescent="0.35">
      <c r="A60" s="319" t="s">
        <v>1274</v>
      </c>
      <c r="B60" s="320" t="s">
        <v>1275</v>
      </c>
      <c r="C60" s="320">
        <v>3</v>
      </c>
      <c r="D60" s="316"/>
    </row>
    <row r="61" spans="1:4" x14ac:dyDescent="0.35">
      <c r="A61" s="319" t="s">
        <v>1276</v>
      </c>
      <c r="B61" s="320" t="s">
        <v>1277</v>
      </c>
      <c r="C61" s="320">
        <v>6</v>
      </c>
      <c r="D61" s="316"/>
    </row>
    <row r="62" spans="1:4" x14ac:dyDescent="0.35">
      <c r="A62" s="319" t="s">
        <v>1278</v>
      </c>
      <c r="B62" s="320" t="s">
        <v>1279</v>
      </c>
      <c r="C62" s="320">
        <v>3</v>
      </c>
      <c r="D62" s="316"/>
    </row>
    <row r="63" spans="1:4" x14ac:dyDescent="0.35">
      <c r="A63" s="319" t="s">
        <v>1280</v>
      </c>
      <c r="B63" s="320" t="s">
        <v>1281</v>
      </c>
      <c r="C63" s="320">
        <v>4</v>
      </c>
      <c r="D63" s="316"/>
    </row>
    <row r="64" spans="1:4" x14ac:dyDescent="0.35">
      <c r="A64" s="319" t="s">
        <v>1282</v>
      </c>
      <c r="B64" s="320" t="s">
        <v>1283</v>
      </c>
      <c r="C64" s="320">
        <v>3</v>
      </c>
      <c r="D64" s="316"/>
    </row>
    <row r="65" spans="1:4" x14ac:dyDescent="0.35">
      <c r="A65" s="319" t="s">
        <v>1284</v>
      </c>
      <c r="B65" s="320" t="s">
        <v>1285</v>
      </c>
      <c r="C65" s="320">
        <v>3</v>
      </c>
      <c r="D65" s="316"/>
    </row>
    <row r="66" spans="1:4" ht="26" x14ac:dyDescent="0.35">
      <c r="A66" s="319" t="s">
        <v>1286</v>
      </c>
      <c r="B66" s="320" t="s">
        <v>1287</v>
      </c>
      <c r="C66" s="320">
        <v>6</v>
      </c>
      <c r="D66" s="316"/>
    </row>
    <row r="67" spans="1:4" x14ac:dyDescent="0.35">
      <c r="A67" s="319" t="s">
        <v>1288</v>
      </c>
      <c r="B67" s="320" t="s">
        <v>1289</v>
      </c>
      <c r="C67" s="320">
        <v>6</v>
      </c>
      <c r="D67" s="316"/>
    </row>
    <row r="68" spans="1:4" x14ac:dyDescent="0.35">
      <c r="A68" s="319" t="s">
        <v>1290</v>
      </c>
      <c r="B68" s="320" t="s">
        <v>1291</v>
      </c>
      <c r="C68" s="320">
        <v>5</v>
      </c>
      <c r="D68" s="316"/>
    </row>
    <row r="69" spans="1:4" x14ac:dyDescent="0.35">
      <c r="A69" s="319" t="s">
        <v>1292</v>
      </c>
      <c r="B69" s="320" t="s">
        <v>1293</v>
      </c>
      <c r="C69" s="320">
        <v>3</v>
      </c>
      <c r="D69" s="316"/>
    </row>
    <row r="70" spans="1:4" x14ac:dyDescent="0.35">
      <c r="A70" s="319" t="s">
        <v>1294</v>
      </c>
      <c r="B70" s="320" t="s">
        <v>1186</v>
      </c>
      <c r="C70" s="320">
        <v>2</v>
      </c>
      <c r="D70" s="316"/>
    </row>
    <row r="71" spans="1:4" x14ac:dyDescent="0.35">
      <c r="A71" s="319" t="s">
        <v>1295</v>
      </c>
      <c r="B71" s="320" t="s">
        <v>1296</v>
      </c>
      <c r="C71" s="320">
        <v>3</v>
      </c>
      <c r="D71" s="316"/>
    </row>
    <row r="72" spans="1:4" x14ac:dyDescent="0.35">
      <c r="A72" s="319" t="s">
        <v>1297</v>
      </c>
      <c r="B72" s="320" t="s">
        <v>1298</v>
      </c>
      <c r="C72" s="320">
        <v>3</v>
      </c>
      <c r="D72" s="316"/>
    </row>
    <row r="73" spans="1:4" x14ac:dyDescent="0.35">
      <c r="A73" s="319" t="s">
        <v>1299</v>
      </c>
      <c r="B73" s="320" t="s">
        <v>1300</v>
      </c>
      <c r="C73" s="320">
        <v>3</v>
      </c>
      <c r="D73" s="316"/>
    </row>
    <row r="74" spans="1:4" x14ac:dyDescent="0.35">
      <c r="A74" s="319" t="s">
        <v>1301</v>
      </c>
      <c r="B74" s="320" t="s">
        <v>1302</v>
      </c>
      <c r="C74" s="320">
        <v>5</v>
      </c>
      <c r="D74" s="316"/>
    </row>
    <row r="75" spans="1:4" x14ac:dyDescent="0.35">
      <c r="A75" s="319" t="s">
        <v>1303</v>
      </c>
      <c r="B75" s="320" t="s">
        <v>1304</v>
      </c>
      <c r="C75" s="320">
        <v>3</v>
      </c>
      <c r="D75" s="316"/>
    </row>
    <row r="76" spans="1:4" x14ac:dyDescent="0.35">
      <c r="A76" s="319" t="s">
        <v>508</v>
      </c>
      <c r="B76" s="320" t="s">
        <v>1305</v>
      </c>
      <c r="C76" s="320">
        <v>6</v>
      </c>
      <c r="D76" s="316"/>
    </row>
    <row r="77" spans="1:4" x14ac:dyDescent="0.35">
      <c r="A77" s="319" t="s">
        <v>1306</v>
      </c>
      <c r="B77" s="320" t="s">
        <v>1307</v>
      </c>
      <c r="C77" s="320">
        <v>5</v>
      </c>
      <c r="D77" s="316"/>
    </row>
    <row r="78" spans="1:4" x14ac:dyDescent="0.35">
      <c r="A78" s="319" t="s">
        <v>1308</v>
      </c>
      <c r="B78" s="320" t="s">
        <v>1309</v>
      </c>
      <c r="C78" s="320">
        <v>4</v>
      </c>
      <c r="D78" s="316"/>
    </row>
    <row r="79" spans="1:4" x14ac:dyDescent="0.35">
      <c r="A79" s="319" t="s">
        <v>1310</v>
      </c>
      <c r="B79" s="320" t="s">
        <v>1311</v>
      </c>
      <c r="C79" s="320">
        <v>4</v>
      </c>
      <c r="D79" s="316"/>
    </row>
    <row r="80" spans="1:4" x14ac:dyDescent="0.35">
      <c r="A80" s="319" t="s">
        <v>1312</v>
      </c>
      <c r="B80" s="320" t="s">
        <v>1313</v>
      </c>
      <c r="C80" s="320">
        <v>4</v>
      </c>
      <c r="D80" s="316"/>
    </row>
    <row r="81" spans="1:4" x14ac:dyDescent="0.35">
      <c r="A81" s="319" t="s">
        <v>1314</v>
      </c>
      <c r="B81" s="320" t="s">
        <v>1315</v>
      </c>
      <c r="C81" s="320">
        <v>7</v>
      </c>
      <c r="D81" s="316"/>
    </row>
    <row r="82" spans="1:4" x14ac:dyDescent="0.35">
      <c r="A82" s="319" t="s">
        <v>1316</v>
      </c>
      <c r="B82" s="320" t="s">
        <v>1317</v>
      </c>
      <c r="C82" s="320">
        <v>6</v>
      </c>
      <c r="D82" s="316"/>
    </row>
    <row r="83" spans="1:4" x14ac:dyDescent="0.35">
      <c r="A83" s="319" t="s">
        <v>1318</v>
      </c>
      <c r="B83" s="320" t="s">
        <v>1319</v>
      </c>
      <c r="C83" s="320">
        <v>5</v>
      </c>
      <c r="D83" s="316"/>
    </row>
    <row r="84" spans="1:4" x14ac:dyDescent="0.35">
      <c r="A84" s="319" t="s">
        <v>1320</v>
      </c>
      <c r="B84" s="320" t="s">
        <v>1321</v>
      </c>
      <c r="C84" s="320">
        <v>3</v>
      </c>
      <c r="D84" s="316"/>
    </row>
    <row r="85" spans="1:4" x14ac:dyDescent="0.35">
      <c r="A85" s="319" t="s">
        <v>1322</v>
      </c>
      <c r="B85" s="320" t="s">
        <v>1323</v>
      </c>
      <c r="C85" s="320">
        <v>5</v>
      </c>
      <c r="D85" s="316"/>
    </row>
    <row r="86" spans="1:4" x14ac:dyDescent="0.35">
      <c r="A86" s="319" t="s">
        <v>1324</v>
      </c>
      <c r="B86" s="320" t="s">
        <v>1325</v>
      </c>
      <c r="C86" s="320">
        <v>4</v>
      </c>
      <c r="D86" s="316"/>
    </row>
    <row r="87" spans="1:4" x14ac:dyDescent="0.35">
      <c r="A87" s="319" t="s">
        <v>291</v>
      </c>
      <c r="B87" s="320" t="s">
        <v>1326</v>
      </c>
      <c r="C87" s="320">
        <v>2</v>
      </c>
      <c r="D87" s="316"/>
    </row>
    <row r="88" spans="1:4" x14ac:dyDescent="0.35">
      <c r="A88" s="319" t="s">
        <v>1327</v>
      </c>
      <c r="B88" s="320" t="s">
        <v>1328</v>
      </c>
      <c r="C88" s="320">
        <v>4</v>
      </c>
      <c r="D88" s="316"/>
    </row>
    <row r="89" spans="1:4" x14ac:dyDescent="0.35">
      <c r="A89" s="319" t="s">
        <v>1329</v>
      </c>
      <c r="B89" s="320" t="s">
        <v>1330</v>
      </c>
      <c r="C89" s="320">
        <v>4</v>
      </c>
      <c r="D89" s="316"/>
    </row>
    <row r="90" spans="1:4" x14ac:dyDescent="0.35">
      <c r="A90" s="319" t="s">
        <v>269</v>
      </c>
      <c r="B90" s="320" t="s">
        <v>1331</v>
      </c>
      <c r="C90" s="320">
        <v>4</v>
      </c>
      <c r="D90" s="316"/>
    </row>
    <row r="91" spans="1:4" x14ac:dyDescent="0.35">
      <c r="A91" s="319" t="s">
        <v>1332</v>
      </c>
      <c r="B91" s="320" t="s">
        <v>1186</v>
      </c>
      <c r="C91" s="320">
        <v>2</v>
      </c>
      <c r="D91" s="316"/>
    </row>
    <row r="92" spans="1:4" x14ac:dyDescent="0.35">
      <c r="A92" s="319" t="s">
        <v>1333</v>
      </c>
      <c r="B92" s="320" t="s">
        <v>1334</v>
      </c>
      <c r="C92" s="320">
        <v>3</v>
      </c>
      <c r="D92" s="316"/>
    </row>
    <row r="93" spans="1:4" x14ac:dyDescent="0.35">
      <c r="A93" s="319" t="s">
        <v>1335</v>
      </c>
      <c r="B93" s="320" t="s">
        <v>1336</v>
      </c>
      <c r="C93" s="320">
        <v>6</v>
      </c>
      <c r="D93" s="316"/>
    </row>
    <row r="94" spans="1:4" x14ac:dyDescent="0.35">
      <c r="A94" s="319" t="s">
        <v>1337</v>
      </c>
      <c r="B94" s="320" t="s">
        <v>1338</v>
      </c>
      <c r="C94" s="320">
        <v>3</v>
      </c>
      <c r="D94" s="316"/>
    </row>
    <row r="95" spans="1:4" x14ac:dyDescent="0.35">
      <c r="A95" s="319" t="s">
        <v>1339</v>
      </c>
      <c r="B95" s="320" t="s">
        <v>1340</v>
      </c>
      <c r="C95" s="320">
        <v>6</v>
      </c>
      <c r="D95" s="316"/>
    </row>
    <row r="96" spans="1:4" x14ac:dyDescent="0.35">
      <c r="A96" s="319" t="s">
        <v>1341</v>
      </c>
      <c r="B96" s="320" t="s">
        <v>1342</v>
      </c>
      <c r="C96" s="320">
        <v>5</v>
      </c>
      <c r="D96" s="316"/>
    </row>
    <row r="97" spans="1:4" x14ac:dyDescent="0.35">
      <c r="A97" s="319" t="s">
        <v>1343</v>
      </c>
      <c r="B97" s="320" t="s">
        <v>1344</v>
      </c>
      <c r="C97" s="320">
        <v>5</v>
      </c>
      <c r="D97" s="316"/>
    </row>
    <row r="98" spans="1:4" x14ac:dyDescent="0.35">
      <c r="A98" s="319" t="s">
        <v>713</v>
      </c>
      <c r="B98" s="320" t="s">
        <v>1345</v>
      </c>
      <c r="C98" s="320">
        <v>5</v>
      </c>
      <c r="D98" s="316"/>
    </row>
    <row r="99" spans="1:4" x14ac:dyDescent="0.35">
      <c r="A99" s="319" t="s">
        <v>1346</v>
      </c>
      <c r="B99" s="320" t="s">
        <v>1347</v>
      </c>
      <c r="C99" s="320">
        <v>3</v>
      </c>
      <c r="D99" s="316"/>
    </row>
    <row r="100" spans="1:4" x14ac:dyDescent="0.35">
      <c r="A100" s="319" t="s">
        <v>1348</v>
      </c>
      <c r="B100" s="320" t="s">
        <v>1349</v>
      </c>
      <c r="C100" s="320">
        <v>5</v>
      </c>
      <c r="D100" s="316"/>
    </row>
    <row r="101" spans="1:4" x14ac:dyDescent="0.35">
      <c r="A101" s="319" t="s">
        <v>1350</v>
      </c>
      <c r="B101" s="320" t="s">
        <v>1351</v>
      </c>
      <c r="C101" s="320">
        <v>2</v>
      </c>
      <c r="D101" s="316"/>
    </row>
    <row r="102" spans="1:4" x14ac:dyDescent="0.35">
      <c r="A102" s="319" t="s">
        <v>725</v>
      </c>
      <c r="B102" s="320" t="s">
        <v>1352</v>
      </c>
      <c r="C102" s="320">
        <v>5</v>
      </c>
      <c r="D102" s="316"/>
    </row>
    <row r="103" spans="1:4" x14ac:dyDescent="0.35">
      <c r="A103" s="319" t="s">
        <v>1353</v>
      </c>
      <c r="B103" s="320" t="s">
        <v>1354</v>
      </c>
      <c r="C103" s="320">
        <v>4</v>
      </c>
      <c r="D103" s="316"/>
    </row>
    <row r="104" spans="1:4" x14ac:dyDescent="0.35">
      <c r="A104" s="319" t="s">
        <v>699</v>
      </c>
      <c r="B104" s="320" t="s">
        <v>1355</v>
      </c>
      <c r="C104" s="320">
        <v>2</v>
      </c>
      <c r="D104" s="316"/>
    </row>
    <row r="105" spans="1:4" x14ac:dyDescent="0.35">
      <c r="A105" s="319" t="s">
        <v>1356</v>
      </c>
      <c r="B105" s="320" t="s">
        <v>1357</v>
      </c>
      <c r="C105" s="320">
        <v>2</v>
      </c>
      <c r="D105" s="316"/>
    </row>
    <row r="106" spans="1:4" x14ac:dyDescent="0.35">
      <c r="A106" s="319" t="s">
        <v>1358</v>
      </c>
      <c r="B106" s="320" t="s">
        <v>1359</v>
      </c>
      <c r="C106" s="320">
        <v>4</v>
      </c>
      <c r="D106" s="316"/>
    </row>
    <row r="107" spans="1:4" ht="26" x14ac:dyDescent="0.35">
      <c r="A107" s="319" t="s">
        <v>1360</v>
      </c>
      <c r="B107" s="320" t="s">
        <v>1361</v>
      </c>
      <c r="C107" s="320">
        <v>5</v>
      </c>
      <c r="D107" s="316"/>
    </row>
    <row r="108" spans="1:4" x14ac:dyDescent="0.35">
      <c r="A108" s="319" t="s">
        <v>1362</v>
      </c>
      <c r="B108" s="320" t="s">
        <v>1363</v>
      </c>
      <c r="C108" s="320">
        <v>4</v>
      </c>
      <c r="D108" s="316"/>
    </row>
    <row r="109" spans="1:4" x14ac:dyDescent="0.35">
      <c r="A109" s="319" t="s">
        <v>1364</v>
      </c>
      <c r="B109" s="320" t="s">
        <v>1365</v>
      </c>
      <c r="C109" s="320">
        <v>4</v>
      </c>
      <c r="D109" s="316"/>
    </row>
    <row r="110" spans="1:4" x14ac:dyDescent="0.35">
      <c r="A110" s="319" t="s">
        <v>1366</v>
      </c>
      <c r="B110" s="320" t="s">
        <v>1186</v>
      </c>
      <c r="C110" s="320">
        <v>2</v>
      </c>
      <c r="D110" s="316"/>
    </row>
    <row r="111" spans="1:4" x14ac:dyDescent="0.35">
      <c r="A111" s="319" t="s">
        <v>1367</v>
      </c>
      <c r="B111" s="320" t="s">
        <v>1368</v>
      </c>
      <c r="C111" s="320">
        <v>4</v>
      </c>
      <c r="D111" s="316"/>
    </row>
    <row r="112" spans="1:4" x14ac:dyDescent="0.35">
      <c r="A112" s="319" t="s">
        <v>1369</v>
      </c>
      <c r="B112" s="320" t="s">
        <v>1370</v>
      </c>
      <c r="C112" s="320">
        <v>5</v>
      </c>
      <c r="D112" s="316"/>
    </row>
    <row r="113" spans="1:4" x14ac:dyDescent="0.35">
      <c r="A113" s="319" t="s">
        <v>1371</v>
      </c>
      <c r="B113" s="320" t="s">
        <v>1372</v>
      </c>
      <c r="C113" s="320">
        <v>2</v>
      </c>
      <c r="D113" s="316"/>
    </row>
    <row r="114" spans="1:4" x14ac:dyDescent="0.35">
      <c r="A114" s="319" t="s">
        <v>1373</v>
      </c>
      <c r="B114" s="320" t="s">
        <v>1374</v>
      </c>
      <c r="C114" s="320">
        <v>5</v>
      </c>
      <c r="D114" s="316"/>
    </row>
    <row r="115" spans="1:4" x14ac:dyDescent="0.35">
      <c r="A115" s="319" t="s">
        <v>1375</v>
      </c>
      <c r="B115" s="320" t="s">
        <v>1376</v>
      </c>
      <c r="C115" s="320">
        <v>6</v>
      </c>
      <c r="D115" s="316"/>
    </row>
    <row r="116" spans="1:4" x14ac:dyDescent="0.35">
      <c r="A116" s="319" t="s">
        <v>1377</v>
      </c>
      <c r="B116" s="320" t="s">
        <v>1378</v>
      </c>
      <c r="C116" s="320">
        <v>4</v>
      </c>
      <c r="D116" s="316"/>
    </row>
    <row r="117" spans="1:4" x14ac:dyDescent="0.35">
      <c r="A117" s="319" t="s">
        <v>1379</v>
      </c>
      <c r="B117" s="320" t="s">
        <v>1380</v>
      </c>
      <c r="C117" s="320">
        <v>5</v>
      </c>
      <c r="D117" s="316"/>
    </row>
    <row r="118" spans="1:4" x14ac:dyDescent="0.35">
      <c r="A118" s="319" t="s">
        <v>1381</v>
      </c>
      <c r="B118" s="320" t="s">
        <v>1382</v>
      </c>
      <c r="C118" s="320">
        <v>4</v>
      </c>
      <c r="D118" s="316"/>
    </row>
    <row r="119" spans="1:4" x14ac:dyDescent="0.35">
      <c r="A119" s="319" t="s">
        <v>1383</v>
      </c>
      <c r="B119" s="320" t="s">
        <v>1384</v>
      </c>
      <c r="C119" s="320">
        <v>2</v>
      </c>
      <c r="D119" s="316"/>
    </row>
    <row r="120" spans="1:4" x14ac:dyDescent="0.35">
      <c r="A120" s="319" t="s">
        <v>1385</v>
      </c>
      <c r="B120" s="320" t="s">
        <v>1386</v>
      </c>
      <c r="C120" s="320">
        <v>2</v>
      </c>
      <c r="D120" s="316"/>
    </row>
    <row r="121" spans="1:4" x14ac:dyDescent="0.35">
      <c r="A121" s="319" t="s">
        <v>1387</v>
      </c>
      <c r="B121" s="320" t="s">
        <v>1388</v>
      </c>
      <c r="C121" s="320">
        <v>3</v>
      </c>
      <c r="D121" s="316"/>
    </row>
    <row r="122" spans="1:4" x14ac:dyDescent="0.35">
      <c r="A122" s="319" t="s">
        <v>1389</v>
      </c>
      <c r="B122" s="320" t="s">
        <v>1390</v>
      </c>
      <c r="C122" s="320">
        <v>3</v>
      </c>
      <c r="D122" s="316"/>
    </row>
    <row r="123" spans="1:4" x14ac:dyDescent="0.35">
      <c r="A123" s="319" t="s">
        <v>1391</v>
      </c>
      <c r="B123" s="320" t="s">
        <v>1392</v>
      </c>
      <c r="C123" s="320">
        <v>5</v>
      </c>
      <c r="D123" s="316"/>
    </row>
    <row r="124" spans="1:4" x14ac:dyDescent="0.35">
      <c r="A124" s="319" t="s">
        <v>1393</v>
      </c>
      <c r="B124" s="320" t="s">
        <v>1394</v>
      </c>
      <c r="C124" s="320">
        <v>4</v>
      </c>
      <c r="D124" s="316"/>
    </row>
    <row r="125" spans="1:4" x14ac:dyDescent="0.35">
      <c r="A125" s="319" t="s">
        <v>1395</v>
      </c>
      <c r="B125" s="320" t="s">
        <v>1396</v>
      </c>
      <c r="C125" s="320">
        <v>6</v>
      </c>
      <c r="D125" s="316"/>
    </row>
    <row r="126" spans="1:4" x14ac:dyDescent="0.35">
      <c r="A126" s="319" t="s">
        <v>1397</v>
      </c>
      <c r="B126" s="320" t="s">
        <v>1398</v>
      </c>
      <c r="C126" s="320">
        <v>6</v>
      </c>
      <c r="D126" s="316"/>
    </row>
    <row r="127" spans="1:4" x14ac:dyDescent="0.35">
      <c r="A127" s="319" t="s">
        <v>1399</v>
      </c>
      <c r="B127" s="320" t="s">
        <v>1400</v>
      </c>
      <c r="C127" s="320">
        <v>6</v>
      </c>
      <c r="D127" s="316"/>
    </row>
    <row r="128" spans="1:4" ht="26" x14ac:dyDescent="0.35">
      <c r="A128" s="319" t="s">
        <v>1401</v>
      </c>
      <c r="B128" s="320" t="s">
        <v>1402</v>
      </c>
      <c r="C128" s="320">
        <v>5</v>
      </c>
      <c r="D128" s="316"/>
    </row>
    <row r="129" spans="1:4" x14ac:dyDescent="0.35">
      <c r="A129" s="319" t="s">
        <v>1403</v>
      </c>
      <c r="B129" s="320" t="s">
        <v>1404</v>
      </c>
      <c r="C129" s="320">
        <v>5</v>
      </c>
      <c r="D129" s="316"/>
    </row>
    <row r="130" spans="1:4" x14ac:dyDescent="0.35">
      <c r="A130" s="319" t="s">
        <v>1405</v>
      </c>
      <c r="B130" s="320" t="s">
        <v>1406</v>
      </c>
      <c r="C130" s="320">
        <v>3</v>
      </c>
      <c r="D130" s="316"/>
    </row>
    <row r="131" spans="1:4" x14ac:dyDescent="0.35">
      <c r="A131" s="319" t="s">
        <v>348</v>
      </c>
      <c r="B131" s="320" t="s">
        <v>1407</v>
      </c>
      <c r="C131" s="320">
        <v>5</v>
      </c>
      <c r="D131" s="316"/>
    </row>
    <row r="132" spans="1:4" x14ac:dyDescent="0.35">
      <c r="A132" s="319" t="s">
        <v>1408</v>
      </c>
      <c r="B132" s="320" t="s">
        <v>1186</v>
      </c>
      <c r="C132" s="320">
        <v>2</v>
      </c>
      <c r="D132" s="316"/>
    </row>
    <row r="133" spans="1:4" x14ac:dyDescent="0.35">
      <c r="A133" s="319" t="s">
        <v>1409</v>
      </c>
      <c r="B133" s="320" t="s">
        <v>1410</v>
      </c>
      <c r="C133" s="320">
        <v>4</v>
      </c>
      <c r="D133" s="316"/>
    </row>
    <row r="134" spans="1:4" x14ac:dyDescent="0.35">
      <c r="A134" s="319" t="s">
        <v>1411</v>
      </c>
      <c r="B134" s="320" t="s">
        <v>1412</v>
      </c>
      <c r="C134" s="320">
        <v>1</v>
      </c>
      <c r="D134" s="316"/>
    </row>
    <row r="135" spans="1:4" x14ac:dyDescent="0.35">
      <c r="A135" s="319" t="s">
        <v>1413</v>
      </c>
      <c r="B135" s="320" t="s">
        <v>1414</v>
      </c>
      <c r="C135" s="320">
        <v>6</v>
      </c>
      <c r="D135" s="316"/>
    </row>
    <row r="136" spans="1:4" x14ac:dyDescent="0.35">
      <c r="A136" s="319" t="s">
        <v>1415</v>
      </c>
      <c r="B136" s="320" t="s">
        <v>1416</v>
      </c>
      <c r="C136" s="320">
        <v>5</v>
      </c>
      <c r="D136" s="316"/>
    </row>
    <row r="137" spans="1:4" x14ac:dyDescent="0.35">
      <c r="A137" s="319" t="s">
        <v>1417</v>
      </c>
      <c r="B137" s="320" t="s">
        <v>1418</v>
      </c>
      <c r="C137" s="320">
        <v>3</v>
      </c>
      <c r="D137" s="316"/>
    </row>
    <row r="138" spans="1:4" x14ac:dyDescent="0.35">
      <c r="A138" s="319" t="s">
        <v>1419</v>
      </c>
      <c r="B138" s="320" t="s">
        <v>1420</v>
      </c>
      <c r="C138" s="320">
        <v>3</v>
      </c>
      <c r="D138" s="316"/>
    </row>
    <row r="139" spans="1:4" x14ac:dyDescent="0.35">
      <c r="A139" s="319" t="s">
        <v>1421</v>
      </c>
      <c r="B139" s="320" t="s">
        <v>1422</v>
      </c>
      <c r="C139" s="320">
        <v>4</v>
      </c>
      <c r="D139" s="316"/>
    </row>
    <row r="140" spans="1:4" x14ac:dyDescent="0.35">
      <c r="A140" s="319" t="s">
        <v>1423</v>
      </c>
      <c r="B140" s="320" t="s">
        <v>1424</v>
      </c>
      <c r="C140" s="320">
        <v>4</v>
      </c>
      <c r="D140" s="316"/>
    </row>
    <row r="141" spans="1:4" x14ac:dyDescent="0.35">
      <c r="A141" s="319" t="s">
        <v>1425</v>
      </c>
      <c r="B141" s="320" t="s">
        <v>1426</v>
      </c>
      <c r="C141" s="320">
        <v>6</v>
      </c>
      <c r="D141" s="316"/>
    </row>
    <row r="142" spans="1:4" x14ac:dyDescent="0.35">
      <c r="A142" s="319" t="s">
        <v>1427</v>
      </c>
      <c r="B142" s="320" t="s">
        <v>1428</v>
      </c>
      <c r="C142" s="320">
        <v>3</v>
      </c>
      <c r="D142" s="316"/>
    </row>
    <row r="143" spans="1:4" x14ac:dyDescent="0.35">
      <c r="A143" s="319" t="s">
        <v>1429</v>
      </c>
      <c r="B143" s="320" t="s">
        <v>1430</v>
      </c>
      <c r="C143" s="320">
        <v>5</v>
      </c>
      <c r="D143" s="316"/>
    </row>
    <row r="144" spans="1:4" x14ac:dyDescent="0.35">
      <c r="A144" s="319" t="s">
        <v>1431</v>
      </c>
      <c r="B144" s="320" t="s">
        <v>1432</v>
      </c>
      <c r="C144" s="320">
        <v>6</v>
      </c>
      <c r="D144" s="316"/>
    </row>
    <row r="145" spans="1:4" x14ac:dyDescent="0.35">
      <c r="A145" s="319" t="s">
        <v>1433</v>
      </c>
      <c r="B145" s="320" t="s">
        <v>1434</v>
      </c>
      <c r="C145" s="320">
        <v>4</v>
      </c>
      <c r="D145" s="316"/>
    </row>
    <row r="146" spans="1:4" x14ac:dyDescent="0.35">
      <c r="A146" s="319" t="s">
        <v>1435</v>
      </c>
      <c r="B146" s="320" t="s">
        <v>1436</v>
      </c>
      <c r="C146" s="320">
        <v>5</v>
      </c>
      <c r="D146" s="316"/>
    </row>
    <row r="147" spans="1:4" x14ac:dyDescent="0.35">
      <c r="A147" s="319" t="s">
        <v>1437</v>
      </c>
      <c r="B147" s="320" t="s">
        <v>1438</v>
      </c>
      <c r="C147" s="320">
        <v>4</v>
      </c>
      <c r="D147" s="316"/>
    </row>
    <row r="148" spans="1:4" x14ac:dyDescent="0.35">
      <c r="A148" s="319" t="s">
        <v>1439</v>
      </c>
      <c r="B148" s="320" t="s">
        <v>1440</v>
      </c>
      <c r="C148" s="320">
        <v>4</v>
      </c>
      <c r="D148" s="316"/>
    </row>
    <row r="149" spans="1:4" x14ac:dyDescent="0.35">
      <c r="A149" s="319" t="s">
        <v>1441</v>
      </c>
      <c r="B149" s="320" t="s">
        <v>1442</v>
      </c>
      <c r="C149" s="320">
        <v>4</v>
      </c>
      <c r="D149" s="316"/>
    </row>
    <row r="150" spans="1:4" x14ac:dyDescent="0.35">
      <c r="A150" s="319" t="s">
        <v>1443</v>
      </c>
      <c r="B150" s="320" t="s">
        <v>1444</v>
      </c>
      <c r="C150" s="320">
        <v>5</v>
      </c>
      <c r="D150" s="316"/>
    </row>
    <row r="151" spans="1:4" x14ac:dyDescent="0.35">
      <c r="A151" s="319" t="s">
        <v>1445</v>
      </c>
      <c r="B151" s="320" t="s">
        <v>1446</v>
      </c>
      <c r="C151" s="320">
        <v>6</v>
      </c>
      <c r="D151" s="316"/>
    </row>
    <row r="152" spans="1:4" ht="26" x14ac:dyDescent="0.35">
      <c r="A152" s="319" t="s">
        <v>1447</v>
      </c>
      <c r="B152" s="320" t="s">
        <v>1448</v>
      </c>
      <c r="C152" s="320">
        <v>5</v>
      </c>
      <c r="D152" s="316"/>
    </row>
    <row r="153" spans="1:4" x14ac:dyDescent="0.35">
      <c r="A153" s="319" t="s">
        <v>1449</v>
      </c>
      <c r="B153" s="320" t="s">
        <v>1450</v>
      </c>
      <c r="C153" s="320">
        <v>7</v>
      </c>
      <c r="D153" s="316"/>
    </row>
    <row r="154" spans="1:4" x14ac:dyDescent="0.35">
      <c r="A154" s="319" t="s">
        <v>1451</v>
      </c>
      <c r="B154" s="320" t="s">
        <v>1452</v>
      </c>
      <c r="C154" s="320">
        <v>6</v>
      </c>
      <c r="D154" s="316"/>
    </row>
    <row r="155" spans="1:4" x14ac:dyDescent="0.35">
      <c r="A155" s="319" t="s">
        <v>1453</v>
      </c>
      <c r="B155" s="320" t="s">
        <v>1454</v>
      </c>
      <c r="C155" s="320">
        <v>1</v>
      </c>
      <c r="D155" s="316"/>
    </row>
    <row r="156" spans="1:4" x14ac:dyDescent="0.35">
      <c r="A156" s="319" t="s">
        <v>336</v>
      </c>
      <c r="B156" s="320" t="s">
        <v>1455</v>
      </c>
      <c r="C156" s="320">
        <v>6</v>
      </c>
      <c r="D156" s="316"/>
    </row>
    <row r="157" spans="1:4" x14ac:dyDescent="0.35">
      <c r="A157" s="319" t="s">
        <v>1456</v>
      </c>
      <c r="B157" s="320" t="s">
        <v>1457</v>
      </c>
      <c r="C157" s="320">
        <v>6</v>
      </c>
      <c r="D157" s="316"/>
    </row>
    <row r="158" spans="1:4" x14ac:dyDescent="0.35">
      <c r="A158" s="319" t="s">
        <v>1458</v>
      </c>
      <c r="B158" s="320" t="s">
        <v>1459</v>
      </c>
      <c r="C158" s="320">
        <v>6</v>
      </c>
      <c r="D158" s="316"/>
    </row>
    <row r="159" spans="1:4" x14ac:dyDescent="0.35">
      <c r="A159" s="319" t="s">
        <v>1460</v>
      </c>
      <c r="B159" s="320" t="s">
        <v>1461</v>
      </c>
      <c r="C159" s="320">
        <v>4</v>
      </c>
      <c r="D159" s="316"/>
    </row>
    <row r="160" spans="1:4" x14ac:dyDescent="0.35">
      <c r="A160" s="319" t="s">
        <v>1462</v>
      </c>
      <c r="B160" s="320" t="s">
        <v>1463</v>
      </c>
      <c r="C160" s="320">
        <v>6</v>
      </c>
      <c r="D160" s="316"/>
    </row>
    <row r="161" spans="1:4" x14ac:dyDescent="0.35">
      <c r="A161" s="319" t="s">
        <v>1464</v>
      </c>
      <c r="B161" s="320" t="s">
        <v>1465</v>
      </c>
      <c r="C161" s="320">
        <v>3</v>
      </c>
      <c r="D161" s="316"/>
    </row>
    <row r="162" spans="1:4" x14ac:dyDescent="0.35">
      <c r="A162" s="319" t="s">
        <v>1466</v>
      </c>
      <c r="B162" s="320" t="s">
        <v>1467</v>
      </c>
      <c r="C162" s="320">
        <v>4</v>
      </c>
      <c r="D162" s="316"/>
    </row>
    <row r="163" spans="1:4" x14ac:dyDescent="0.35">
      <c r="A163" s="319" t="s">
        <v>1468</v>
      </c>
      <c r="B163" s="320" t="s">
        <v>1469</v>
      </c>
      <c r="C163" s="320">
        <v>5</v>
      </c>
      <c r="D163" s="316"/>
    </row>
    <row r="164" spans="1:4" ht="26" x14ac:dyDescent="0.35">
      <c r="A164" s="319" t="s">
        <v>1470</v>
      </c>
      <c r="B164" s="320" t="s">
        <v>1471</v>
      </c>
      <c r="C164" s="320">
        <v>3</v>
      </c>
      <c r="D164" s="316"/>
    </row>
    <row r="165" spans="1:4" x14ac:dyDescent="0.35">
      <c r="A165" s="319" t="s">
        <v>1472</v>
      </c>
      <c r="B165" s="320" t="s">
        <v>1473</v>
      </c>
      <c r="C165" s="320">
        <v>5</v>
      </c>
      <c r="D165" s="316"/>
    </row>
    <row r="166" spans="1:4" x14ac:dyDescent="0.35">
      <c r="A166" s="319" t="s">
        <v>1474</v>
      </c>
      <c r="B166" s="320" t="s">
        <v>1475</v>
      </c>
      <c r="C166" s="320">
        <v>5</v>
      </c>
      <c r="D166" s="316"/>
    </row>
    <row r="167" spans="1:4" x14ac:dyDescent="0.35">
      <c r="A167" s="319" t="s">
        <v>1476</v>
      </c>
      <c r="B167" s="320" t="s">
        <v>1477</v>
      </c>
      <c r="C167" s="320">
        <v>5</v>
      </c>
      <c r="D167" s="316"/>
    </row>
    <row r="168" spans="1:4" x14ac:dyDescent="0.35">
      <c r="A168" s="319" t="s">
        <v>1478</v>
      </c>
      <c r="B168" s="320" t="s">
        <v>1479</v>
      </c>
      <c r="C168" s="320">
        <v>5</v>
      </c>
      <c r="D168" s="316"/>
    </row>
    <row r="169" spans="1:4" x14ac:dyDescent="0.35">
      <c r="A169" s="319" t="s">
        <v>1480</v>
      </c>
      <c r="B169" s="320" t="s">
        <v>1481</v>
      </c>
      <c r="C169" s="320">
        <v>5</v>
      </c>
      <c r="D169" s="316"/>
    </row>
    <row r="170" spans="1:4" x14ac:dyDescent="0.35">
      <c r="A170" s="319" t="s">
        <v>429</v>
      </c>
      <c r="B170" s="320" t="s">
        <v>1482</v>
      </c>
      <c r="C170" s="320">
        <v>5</v>
      </c>
      <c r="D170" s="316"/>
    </row>
    <row r="171" spans="1:4" x14ac:dyDescent="0.35">
      <c r="A171" s="319" t="s">
        <v>1483</v>
      </c>
      <c r="B171" s="320" t="s">
        <v>1484</v>
      </c>
      <c r="C171" s="320">
        <v>6</v>
      </c>
      <c r="D171" s="316"/>
    </row>
    <row r="172" spans="1:4" x14ac:dyDescent="0.35">
      <c r="A172" s="319" t="s">
        <v>1485</v>
      </c>
      <c r="B172" s="320" t="s">
        <v>1486</v>
      </c>
      <c r="C172" s="320">
        <v>4</v>
      </c>
      <c r="D172" s="316"/>
    </row>
    <row r="173" spans="1:4" x14ac:dyDescent="0.35">
      <c r="A173" s="319" t="s">
        <v>415</v>
      </c>
      <c r="B173" s="320" t="s">
        <v>1487</v>
      </c>
      <c r="C173" s="320">
        <v>3</v>
      </c>
      <c r="D173" s="316"/>
    </row>
    <row r="174" spans="1:4" x14ac:dyDescent="0.35">
      <c r="A174" s="319" t="s">
        <v>1488</v>
      </c>
      <c r="B174" s="320" t="s">
        <v>1489</v>
      </c>
      <c r="C174" s="320">
        <v>4</v>
      </c>
      <c r="D174" s="316"/>
    </row>
    <row r="175" spans="1:4" x14ac:dyDescent="0.35">
      <c r="A175" s="319" t="s">
        <v>1490</v>
      </c>
      <c r="B175" s="320" t="s">
        <v>1491</v>
      </c>
      <c r="C175" s="320">
        <v>6</v>
      </c>
      <c r="D175" s="316"/>
    </row>
    <row r="176" spans="1:4" ht="26" x14ac:dyDescent="0.35">
      <c r="A176" s="319" t="s">
        <v>1492</v>
      </c>
      <c r="B176" s="320" t="s">
        <v>1493</v>
      </c>
      <c r="C176" s="320">
        <v>5</v>
      </c>
      <c r="D176" s="316"/>
    </row>
    <row r="177" spans="1:4" x14ac:dyDescent="0.35">
      <c r="A177" s="319" t="s">
        <v>1494</v>
      </c>
      <c r="B177" s="320" t="s">
        <v>1495</v>
      </c>
      <c r="C177" s="320">
        <v>3</v>
      </c>
      <c r="D177" s="316"/>
    </row>
    <row r="178" spans="1:4" x14ac:dyDescent="0.35">
      <c r="A178" s="319" t="s">
        <v>1496</v>
      </c>
      <c r="B178" s="320" t="s">
        <v>1497</v>
      </c>
      <c r="C178" s="320">
        <v>5</v>
      </c>
      <c r="D178" s="316"/>
    </row>
    <row r="179" spans="1:4" x14ac:dyDescent="0.35">
      <c r="A179" s="319" t="s">
        <v>1498</v>
      </c>
      <c r="B179" s="320" t="s">
        <v>1499</v>
      </c>
      <c r="C179" s="320">
        <v>5</v>
      </c>
      <c r="D179" s="316"/>
    </row>
    <row r="180" spans="1:4" x14ac:dyDescent="0.35">
      <c r="A180" s="319" t="s">
        <v>1500</v>
      </c>
      <c r="B180" s="320" t="s">
        <v>1501</v>
      </c>
      <c r="C180" s="320">
        <v>4</v>
      </c>
      <c r="D180" s="316"/>
    </row>
    <row r="181" spans="1:4" x14ac:dyDescent="0.35">
      <c r="A181" s="319" t="s">
        <v>1502</v>
      </c>
      <c r="B181" s="320" t="s">
        <v>1186</v>
      </c>
      <c r="C181" s="320">
        <v>2</v>
      </c>
      <c r="D181" s="316"/>
    </row>
    <row r="182" spans="1:4" x14ac:dyDescent="0.35">
      <c r="A182" s="319" t="s">
        <v>1503</v>
      </c>
      <c r="B182" s="320" t="s">
        <v>1504</v>
      </c>
      <c r="C182" s="320">
        <v>3</v>
      </c>
      <c r="D182" s="316"/>
    </row>
    <row r="183" spans="1:4" x14ac:dyDescent="0.35">
      <c r="A183" s="319" t="s">
        <v>1505</v>
      </c>
      <c r="B183" s="320" t="s">
        <v>1506</v>
      </c>
      <c r="C183" s="320">
        <v>3</v>
      </c>
      <c r="D183" s="316"/>
    </row>
    <row r="184" spans="1:4" x14ac:dyDescent="0.35">
      <c r="A184" s="319" t="s">
        <v>1507</v>
      </c>
      <c r="B184" s="320" t="s">
        <v>1508</v>
      </c>
      <c r="C184" s="320">
        <v>5</v>
      </c>
      <c r="D184" s="316"/>
    </row>
    <row r="185" spans="1:4" x14ac:dyDescent="0.35">
      <c r="A185" s="319" t="s">
        <v>1509</v>
      </c>
      <c r="B185" s="320" t="s">
        <v>1510</v>
      </c>
      <c r="C185" s="320">
        <v>5</v>
      </c>
      <c r="D185" s="316"/>
    </row>
    <row r="186" spans="1:4" x14ac:dyDescent="0.35">
      <c r="A186" s="319" t="s">
        <v>1511</v>
      </c>
      <c r="B186" s="320" t="s">
        <v>1512</v>
      </c>
      <c r="C186" s="320">
        <v>2</v>
      </c>
      <c r="D186" s="316"/>
    </row>
    <row r="187" spans="1:4" x14ac:dyDescent="0.35">
      <c r="A187" s="319" t="s">
        <v>1513</v>
      </c>
      <c r="B187" s="320" t="s">
        <v>1514</v>
      </c>
      <c r="C187" s="320">
        <v>3</v>
      </c>
      <c r="D187" s="316"/>
    </row>
    <row r="188" spans="1:4" x14ac:dyDescent="0.35">
      <c r="A188" s="319" t="s">
        <v>1515</v>
      </c>
      <c r="B188" s="320" t="s">
        <v>1516</v>
      </c>
      <c r="C188" s="320">
        <v>4</v>
      </c>
      <c r="D188" s="316"/>
    </row>
    <row r="189" spans="1:4" x14ac:dyDescent="0.35">
      <c r="A189" s="319" t="s">
        <v>1517</v>
      </c>
      <c r="B189" s="320" t="s">
        <v>1518</v>
      </c>
      <c r="C189" s="320">
        <v>2</v>
      </c>
      <c r="D189" s="316"/>
    </row>
    <row r="190" spans="1:4" x14ac:dyDescent="0.35">
      <c r="A190" s="319" t="s">
        <v>1519</v>
      </c>
      <c r="B190" s="320" t="s">
        <v>1520</v>
      </c>
      <c r="C190" s="320">
        <v>2</v>
      </c>
      <c r="D190" s="316"/>
    </row>
    <row r="191" spans="1:4" x14ac:dyDescent="0.35">
      <c r="A191" s="319" t="s">
        <v>1521</v>
      </c>
      <c r="B191" s="320" t="s">
        <v>1522</v>
      </c>
      <c r="C191" s="320">
        <v>5</v>
      </c>
      <c r="D191" s="316"/>
    </row>
    <row r="192" spans="1:4" x14ac:dyDescent="0.35">
      <c r="A192" s="319" t="s">
        <v>1523</v>
      </c>
      <c r="B192" s="320" t="s">
        <v>1186</v>
      </c>
      <c r="C192" s="320">
        <v>2</v>
      </c>
      <c r="D192" s="316"/>
    </row>
    <row r="193" spans="1:4" x14ac:dyDescent="0.35">
      <c r="A193" s="319" t="s">
        <v>1524</v>
      </c>
      <c r="B193" s="320" t="s">
        <v>1525</v>
      </c>
      <c r="C193" s="320">
        <v>3</v>
      </c>
      <c r="D193" s="316"/>
    </row>
    <row r="194" spans="1:4" x14ac:dyDescent="0.35">
      <c r="A194" s="319" t="s">
        <v>1526</v>
      </c>
      <c r="B194" s="320" t="s">
        <v>1527</v>
      </c>
      <c r="C194" s="320">
        <v>3</v>
      </c>
      <c r="D194" s="316"/>
    </row>
    <row r="195" spans="1:4" ht="26" x14ac:dyDescent="0.35">
      <c r="A195" s="319" t="s">
        <v>1528</v>
      </c>
      <c r="B195" s="320" t="s">
        <v>1529</v>
      </c>
      <c r="C195" s="320">
        <v>3</v>
      </c>
      <c r="D195" s="316"/>
    </row>
    <row r="196" spans="1:4" x14ac:dyDescent="0.35">
      <c r="A196" s="319" t="s">
        <v>1530</v>
      </c>
      <c r="B196" s="320" t="s">
        <v>1531</v>
      </c>
      <c r="C196" s="320">
        <v>5</v>
      </c>
      <c r="D196" s="316"/>
    </row>
    <row r="197" spans="1:4" x14ac:dyDescent="0.35">
      <c r="A197" s="319" t="s">
        <v>1532</v>
      </c>
      <c r="B197" s="320" t="s">
        <v>1533</v>
      </c>
      <c r="C197" s="320">
        <v>4</v>
      </c>
      <c r="D197" s="316"/>
    </row>
    <row r="198" spans="1:4" x14ac:dyDescent="0.35">
      <c r="A198" s="319" t="s">
        <v>1534</v>
      </c>
      <c r="B198" s="320" t="s">
        <v>1186</v>
      </c>
      <c r="C198" s="320">
        <v>2</v>
      </c>
      <c r="D198" s="316"/>
    </row>
    <row r="199" spans="1:4" x14ac:dyDescent="0.35">
      <c r="A199" s="319" t="s">
        <v>1535</v>
      </c>
      <c r="B199" s="320" t="s">
        <v>1536</v>
      </c>
      <c r="C199" s="320">
        <v>1</v>
      </c>
      <c r="D199" s="316"/>
    </row>
    <row r="200" spans="1:4" x14ac:dyDescent="0.35">
      <c r="A200" s="319" t="s">
        <v>1537</v>
      </c>
      <c r="B200" s="320" t="s">
        <v>1538</v>
      </c>
      <c r="C200" s="320">
        <v>4</v>
      </c>
      <c r="D200" s="316"/>
    </row>
    <row r="201" spans="1:4" x14ac:dyDescent="0.35">
      <c r="A201" s="319" t="s">
        <v>1539</v>
      </c>
      <c r="B201" s="320" t="s">
        <v>1540</v>
      </c>
      <c r="C201" s="320">
        <v>3</v>
      </c>
      <c r="D201" s="316"/>
    </row>
    <row r="202" spans="1:4" x14ac:dyDescent="0.35">
      <c r="A202" s="319" t="s">
        <v>1541</v>
      </c>
      <c r="B202" s="320" t="s">
        <v>1542</v>
      </c>
      <c r="C202" s="320">
        <v>4</v>
      </c>
      <c r="D202" s="316"/>
    </row>
    <row r="203" spans="1:4" x14ac:dyDescent="0.35">
      <c r="A203" s="319" t="s">
        <v>1543</v>
      </c>
      <c r="B203" s="320" t="s">
        <v>1544</v>
      </c>
      <c r="C203" s="320">
        <v>4</v>
      </c>
      <c r="D203" s="316"/>
    </row>
    <row r="204" spans="1:4" x14ac:dyDescent="0.35">
      <c r="A204" s="319" t="s">
        <v>1545</v>
      </c>
      <c r="B204" s="320" t="s">
        <v>1546</v>
      </c>
      <c r="C204" s="320">
        <v>4</v>
      </c>
      <c r="D204" s="316"/>
    </row>
    <row r="205" spans="1:4" x14ac:dyDescent="0.35">
      <c r="A205" s="319" t="s">
        <v>1547</v>
      </c>
      <c r="B205" s="320" t="s">
        <v>1548</v>
      </c>
      <c r="C205" s="320">
        <v>2</v>
      </c>
      <c r="D205" s="316"/>
    </row>
    <row r="206" spans="1:4" x14ac:dyDescent="0.35">
      <c r="A206" s="319" t="s">
        <v>1549</v>
      </c>
      <c r="B206" s="320" t="s">
        <v>1550</v>
      </c>
      <c r="C206" s="320">
        <v>3</v>
      </c>
      <c r="D206" s="316"/>
    </row>
    <row r="207" spans="1:4" x14ac:dyDescent="0.35">
      <c r="A207" s="319" t="s">
        <v>1551</v>
      </c>
      <c r="B207" s="320" t="s">
        <v>1552</v>
      </c>
      <c r="C207" s="320">
        <v>4</v>
      </c>
      <c r="D207" s="316"/>
    </row>
    <row r="208" spans="1:4" x14ac:dyDescent="0.35">
      <c r="A208" s="319" t="s">
        <v>1553</v>
      </c>
      <c r="B208" s="320" t="s">
        <v>1554</v>
      </c>
      <c r="C208" s="320">
        <v>2</v>
      </c>
      <c r="D208" s="316"/>
    </row>
    <row r="209" spans="1:4" x14ac:dyDescent="0.35">
      <c r="A209" s="319" t="s">
        <v>1555</v>
      </c>
      <c r="B209" s="320" t="s">
        <v>1556</v>
      </c>
      <c r="C209" s="320">
        <v>4</v>
      </c>
      <c r="D209" s="316"/>
    </row>
    <row r="210" spans="1:4" x14ac:dyDescent="0.35">
      <c r="A210" s="319" t="s">
        <v>1557</v>
      </c>
      <c r="B210" s="320" t="s">
        <v>1558</v>
      </c>
      <c r="C210" s="320">
        <v>4</v>
      </c>
      <c r="D210" s="316"/>
    </row>
    <row r="211" spans="1:4" x14ac:dyDescent="0.35">
      <c r="A211" s="319" t="s">
        <v>1559</v>
      </c>
      <c r="B211" s="320" t="s">
        <v>1560</v>
      </c>
      <c r="C211" s="320">
        <v>4</v>
      </c>
      <c r="D211" s="316"/>
    </row>
    <row r="212" spans="1:4" x14ac:dyDescent="0.35">
      <c r="A212" s="319" t="s">
        <v>1561</v>
      </c>
      <c r="B212" s="320" t="s">
        <v>1562</v>
      </c>
      <c r="C212" s="320">
        <v>3</v>
      </c>
      <c r="D212" s="316"/>
    </row>
    <row r="213" spans="1:4" x14ac:dyDescent="0.35">
      <c r="A213" s="319" t="s">
        <v>1563</v>
      </c>
      <c r="B213" s="320" t="s">
        <v>1186</v>
      </c>
      <c r="C213" s="320">
        <v>2</v>
      </c>
      <c r="D213" s="316"/>
    </row>
    <row r="214" spans="1:4" x14ac:dyDescent="0.35">
      <c r="A214" s="319" t="s">
        <v>1564</v>
      </c>
      <c r="B214" s="320" t="s">
        <v>1565</v>
      </c>
      <c r="C214" s="320">
        <v>1</v>
      </c>
      <c r="D214" s="316"/>
    </row>
    <row r="215" spans="1:4" x14ac:dyDescent="0.35">
      <c r="A215" s="319" t="s">
        <v>1566</v>
      </c>
      <c r="B215" s="320" t="s">
        <v>1567</v>
      </c>
      <c r="C215" s="320">
        <v>4</v>
      </c>
      <c r="D215" s="316"/>
    </row>
    <row r="216" spans="1:4" x14ac:dyDescent="0.35">
      <c r="A216" s="319" t="s">
        <v>1568</v>
      </c>
      <c r="B216" s="320" t="s">
        <v>1569</v>
      </c>
      <c r="C216" s="320">
        <v>4</v>
      </c>
      <c r="D216" s="316"/>
    </row>
    <row r="217" spans="1:4" x14ac:dyDescent="0.35">
      <c r="A217" s="319" t="s">
        <v>1570</v>
      </c>
      <c r="B217" s="320" t="s">
        <v>1571</v>
      </c>
      <c r="C217" s="320">
        <v>4</v>
      </c>
      <c r="D217" s="316"/>
    </row>
    <row r="218" spans="1:4" x14ac:dyDescent="0.35">
      <c r="A218" s="319" t="s">
        <v>1572</v>
      </c>
      <c r="B218" s="320" t="s">
        <v>1573</v>
      </c>
      <c r="C218" s="320">
        <v>4</v>
      </c>
      <c r="D218" s="316"/>
    </row>
    <row r="219" spans="1:4" x14ac:dyDescent="0.35">
      <c r="A219" s="319" t="s">
        <v>1574</v>
      </c>
      <c r="B219" s="320" t="s">
        <v>1575</v>
      </c>
      <c r="C219" s="320">
        <v>2</v>
      </c>
      <c r="D219" s="316"/>
    </row>
    <row r="220" spans="1:4" x14ac:dyDescent="0.35">
      <c r="A220" s="319" t="s">
        <v>1576</v>
      </c>
      <c r="B220" s="320" t="s">
        <v>1577</v>
      </c>
      <c r="C220" s="320">
        <v>1</v>
      </c>
      <c r="D220" s="316"/>
    </row>
    <row r="221" spans="1:4" x14ac:dyDescent="0.35">
      <c r="A221" s="319" t="s">
        <v>1578</v>
      </c>
      <c r="B221" s="320" t="s">
        <v>1579</v>
      </c>
      <c r="C221" s="320">
        <v>1</v>
      </c>
      <c r="D221" s="316"/>
    </row>
    <row r="222" spans="1:4" x14ac:dyDescent="0.35">
      <c r="A222" s="319" t="s">
        <v>1580</v>
      </c>
      <c r="B222" s="320" t="s">
        <v>1581</v>
      </c>
      <c r="C222" s="320">
        <v>4</v>
      </c>
      <c r="D222" s="316"/>
    </row>
    <row r="223" spans="1:4" x14ac:dyDescent="0.35">
      <c r="A223" s="319" t="s">
        <v>1582</v>
      </c>
      <c r="B223" s="320" t="s">
        <v>1583</v>
      </c>
      <c r="C223" s="320">
        <v>7</v>
      </c>
      <c r="D223" s="316"/>
    </row>
    <row r="224" spans="1:4" x14ac:dyDescent="0.35">
      <c r="A224" s="319" t="s">
        <v>192</v>
      </c>
      <c r="B224" s="320" t="s">
        <v>1584</v>
      </c>
      <c r="C224" s="320">
        <v>5</v>
      </c>
      <c r="D224" s="316"/>
    </row>
    <row r="225" spans="1:4" x14ac:dyDescent="0.35">
      <c r="A225" s="319" t="s">
        <v>179</v>
      </c>
      <c r="B225" s="320" t="s">
        <v>1585</v>
      </c>
      <c r="C225" s="320">
        <v>6</v>
      </c>
      <c r="D225" s="316"/>
    </row>
    <row r="226" spans="1:4" x14ac:dyDescent="0.35">
      <c r="A226" s="319" t="s">
        <v>1586</v>
      </c>
      <c r="B226" s="320" t="s">
        <v>1587</v>
      </c>
      <c r="C226" s="320">
        <v>5</v>
      </c>
      <c r="D226" s="316"/>
    </row>
    <row r="227" spans="1:4" x14ac:dyDescent="0.35">
      <c r="A227" s="319" t="s">
        <v>1588</v>
      </c>
      <c r="B227" s="320" t="s">
        <v>1589</v>
      </c>
      <c r="C227" s="320">
        <v>2</v>
      </c>
      <c r="D227" s="316"/>
    </row>
    <row r="228" spans="1:4" x14ac:dyDescent="0.35">
      <c r="A228" s="319" t="s">
        <v>199</v>
      </c>
      <c r="B228" s="320" t="s">
        <v>1590</v>
      </c>
      <c r="C228" s="320">
        <v>3</v>
      </c>
      <c r="D228" s="316"/>
    </row>
    <row r="229" spans="1:4" x14ac:dyDescent="0.35">
      <c r="A229" s="319" t="s">
        <v>1591</v>
      </c>
      <c r="B229" s="320" t="s">
        <v>1592</v>
      </c>
      <c r="C229" s="320">
        <v>1</v>
      </c>
      <c r="D229" s="316"/>
    </row>
    <row r="230" spans="1:4" x14ac:dyDescent="0.35">
      <c r="A230" s="319" t="s">
        <v>1593</v>
      </c>
      <c r="B230" s="320" t="s">
        <v>1594</v>
      </c>
      <c r="C230" s="320">
        <v>7</v>
      </c>
      <c r="D230" s="316"/>
    </row>
    <row r="231" spans="1:4" x14ac:dyDescent="0.35">
      <c r="A231" s="319" t="s">
        <v>1595</v>
      </c>
      <c r="B231" s="320" t="s">
        <v>1596</v>
      </c>
      <c r="C231" s="320">
        <v>2</v>
      </c>
      <c r="D231" s="316"/>
    </row>
    <row r="232" spans="1:4" x14ac:dyDescent="0.35">
      <c r="A232" s="319" t="s">
        <v>1597</v>
      </c>
      <c r="B232" s="320" t="s">
        <v>1598</v>
      </c>
      <c r="C232" s="320">
        <v>5</v>
      </c>
      <c r="D232" s="316"/>
    </row>
    <row r="233" spans="1:4" x14ac:dyDescent="0.35">
      <c r="A233" s="319" t="s">
        <v>1599</v>
      </c>
      <c r="B233" s="320" t="s">
        <v>1186</v>
      </c>
      <c r="C233" s="320">
        <v>2</v>
      </c>
      <c r="D233" s="316"/>
    </row>
    <row r="234" spans="1:4" x14ac:dyDescent="0.35">
      <c r="A234" s="319" t="s">
        <v>1600</v>
      </c>
      <c r="B234" s="320" t="s">
        <v>1601</v>
      </c>
      <c r="C234" s="320">
        <v>6</v>
      </c>
      <c r="D234" s="316"/>
    </row>
    <row r="235" spans="1:4" x14ac:dyDescent="0.35">
      <c r="A235" s="319" t="s">
        <v>185</v>
      </c>
      <c r="B235" s="320" t="s">
        <v>1602</v>
      </c>
      <c r="C235" s="320">
        <v>4</v>
      </c>
      <c r="D235" s="316"/>
    </row>
    <row r="236" spans="1:4" x14ac:dyDescent="0.35">
      <c r="A236" s="319" t="s">
        <v>1603</v>
      </c>
      <c r="B236" s="320" t="s">
        <v>1604</v>
      </c>
      <c r="C236" s="320">
        <v>6</v>
      </c>
      <c r="D236" s="316"/>
    </row>
    <row r="237" spans="1:4" x14ac:dyDescent="0.35">
      <c r="A237" s="319" t="s">
        <v>1605</v>
      </c>
      <c r="B237" s="320" t="s">
        <v>1606</v>
      </c>
      <c r="C237" s="320">
        <v>4</v>
      </c>
      <c r="D237" s="316"/>
    </row>
    <row r="238" spans="1:4" x14ac:dyDescent="0.35">
      <c r="A238" s="319" t="s">
        <v>1607</v>
      </c>
      <c r="B238" s="320" t="s">
        <v>1608</v>
      </c>
      <c r="C238" s="320">
        <v>6</v>
      </c>
      <c r="D238" s="316"/>
    </row>
    <row r="239" spans="1:4" x14ac:dyDescent="0.35">
      <c r="A239" s="319" t="s">
        <v>1609</v>
      </c>
      <c r="B239" s="320" t="s">
        <v>1610</v>
      </c>
      <c r="C239" s="320">
        <v>4</v>
      </c>
      <c r="D239" s="316"/>
    </row>
    <row r="240" spans="1:4" x14ac:dyDescent="0.35">
      <c r="A240" s="319" t="s">
        <v>1611</v>
      </c>
      <c r="B240" s="320" t="s">
        <v>1612</v>
      </c>
      <c r="C240" s="320">
        <v>7</v>
      </c>
      <c r="D240" s="316"/>
    </row>
    <row r="241" spans="1:4" x14ac:dyDescent="0.35">
      <c r="A241" s="319" t="s">
        <v>1613</v>
      </c>
      <c r="B241" s="320" t="s">
        <v>1614</v>
      </c>
      <c r="C241" s="320">
        <v>8</v>
      </c>
      <c r="D241" s="316"/>
    </row>
    <row r="242" spans="1:4" x14ac:dyDescent="0.35">
      <c r="A242" s="319" t="s">
        <v>173</v>
      </c>
      <c r="B242" s="320" t="s">
        <v>1615</v>
      </c>
      <c r="C242" s="320">
        <v>6</v>
      </c>
      <c r="D242" s="316"/>
    </row>
    <row r="243" spans="1:4" x14ac:dyDescent="0.35">
      <c r="A243" s="319" t="s">
        <v>386</v>
      </c>
      <c r="B243" s="320" t="s">
        <v>1616</v>
      </c>
      <c r="C243" s="320">
        <v>5</v>
      </c>
      <c r="D243" s="316"/>
    </row>
    <row r="244" spans="1:4" x14ac:dyDescent="0.35">
      <c r="A244" s="319" t="s">
        <v>1617</v>
      </c>
      <c r="B244" s="320" t="s">
        <v>1618</v>
      </c>
      <c r="C244" s="320">
        <v>6</v>
      </c>
      <c r="D244" s="316"/>
    </row>
    <row r="245" spans="1:4" x14ac:dyDescent="0.35">
      <c r="A245" s="319" t="s">
        <v>1619</v>
      </c>
      <c r="B245" s="320" t="s">
        <v>1620</v>
      </c>
      <c r="C245" s="320">
        <v>1</v>
      </c>
      <c r="D245" s="316"/>
    </row>
    <row r="246" spans="1:4" x14ac:dyDescent="0.35">
      <c r="A246" s="319" t="s">
        <v>1621</v>
      </c>
      <c r="B246" s="320" t="s">
        <v>1622</v>
      </c>
      <c r="C246" s="320">
        <v>4</v>
      </c>
      <c r="D246" s="316"/>
    </row>
    <row r="247" spans="1:4" x14ac:dyDescent="0.35">
      <c r="A247" s="319" t="s">
        <v>1623</v>
      </c>
      <c r="B247" s="320" t="s">
        <v>1624</v>
      </c>
      <c r="C247" s="320">
        <v>5</v>
      </c>
      <c r="D247" s="316"/>
    </row>
    <row r="248" spans="1:4" x14ac:dyDescent="0.35">
      <c r="A248" s="319" t="s">
        <v>1625</v>
      </c>
      <c r="B248" s="320" t="s">
        <v>1186</v>
      </c>
      <c r="C248" s="320">
        <v>2</v>
      </c>
      <c r="D248" s="316"/>
    </row>
    <row r="249" spans="1:4" x14ac:dyDescent="0.35">
      <c r="A249" s="319" t="s">
        <v>1626</v>
      </c>
      <c r="B249" s="320" t="s">
        <v>1627</v>
      </c>
      <c r="C249" s="320">
        <v>8</v>
      </c>
      <c r="D249" s="316"/>
    </row>
    <row r="250" spans="1:4" x14ac:dyDescent="0.35">
      <c r="A250" s="319" t="s">
        <v>1628</v>
      </c>
      <c r="B250" s="320" t="s">
        <v>1629</v>
      </c>
      <c r="C250" s="320">
        <v>8</v>
      </c>
      <c r="D250" s="316"/>
    </row>
    <row r="251" spans="1:4" ht="26" x14ac:dyDescent="0.35">
      <c r="A251" s="319" t="s">
        <v>1630</v>
      </c>
      <c r="B251" s="320" t="s">
        <v>1631</v>
      </c>
      <c r="C251" s="320">
        <v>7</v>
      </c>
      <c r="D251" s="316"/>
    </row>
    <row r="252" spans="1:4" x14ac:dyDescent="0.35">
      <c r="A252" s="319" t="s">
        <v>1632</v>
      </c>
      <c r="B252" s="320" t="s">
        <v>1633</v>
      </c>
      <c r="C252" s="320">
        <v>5</v>
      </c>
      <c r="D252" s="316"/>
    </row>
    <row r="253" spans="1:4" x14ac:dyDescent="0.35">
      <c r="A253" s="319" t="s">
        <v>1634</v>
      </c>
      <c r="B253" s="320" t="s">
        <v>1635</v>
      </c>
      <c r="C253" s="320">
        <v>7</v>
      </c>
      <c r="D253" s="316"/>
    </row>
    <row r="254" spans="1:4" x14ac:dyDescent="0.35">
      <c r="A254" s="319" t="s">
        <v>1636</v>
      </c>
      <c r="B254" s="320" t="s">
        <v>1637</v>
      </c>
      <c r="C254" s="320">
        <v>4</v>
      </c>
      <c r="D254" s="316"/>
    </row>
    <row r="255" spans="1:4" x14ac:dyDescent="0.35">
      <c r="A255" s="319" t="s">
        <v>1638</v>
      </c>
      <c r="B255" s="320" t="s">
        <v>1639</v>
      </c>
      <c r="C255" s="320">
        <v>4</v>
      </c>
      <c r="D255" s="316"/>
    </row>
    <row r="256" spans="1:4" x14ac:dyDescent="0.35">
      <c r="A256" s="319" t="s">
        <v>1640</v>
      </c>
      <c r="B256" s="320" t="s">
        <v>1641</v>
      </c>
      <c r="C256" s="320">
        <v>5</v>
      </c>
      <c r="D256" s="316"/>
    </row>
    <row r="257" spans="1:4" x14ac:dyDescent="0.35">
      <c r="A257" s="319" t="s">
        <v>1642</v>
      </c>
      <c r="B257" s="320" t="s">
        <v>1643</v>
      </c>
      <c r="C257" s="320">
        <v>8</v>
      </c>
      <c r="D257" s="316"/>
    </row>
    <row r="258" spans="1:4" x14ac:dyDescent="0.35">
      <c r="A258" s="319" t="s">
        <v>1644</v>
      </c>
      <c r="B258" s="320" t="s">
        <v>1645</v>
      </c>
      <c r="C258" s="320">
        <v>4</v>
      </c>
      <c r="D258" s="316"/>
    </row>
    <row r="259" spans="1:4" x14ac:dyDescent="0.35">
      <c r="A259" s="319" t="s">
        <v>1646</v>
      </c>
      <c r="B259" s="320" t="s">
        <v>1186</v>
      </c>
      <c r="C259" s="320">
        <v>3</v>
      </c>
      <c r="D259" s="316"/>
    </row>
    <row r="260" spans="1:4" x14ac:dyDescent="0.35">
      <c r="A260" s="319" t="s">
        <v>1647</v>
      </c>
      <c r="B260" s="320" t="s">
        <v>1648</v>
      </c>
      <c r="C260" s="320">
        <v>5</v>
      </c>
      <c r="D260" s="316"/>
    </row>
    <row r="261" spans="1:4" x14ac:dyDescent="0.35">
      <c r="A261" s="319" t="s">
        <v>1649</v>
      </c>
      <c r="B261" s="320" t="s">
        <v>1650</v>
      </c>
      <c r="C261" s="320">
        <v>8</v>
      </c>
      <c r="D261" s="316"/>
    </row>
    <row r="262" spans="1:4" x14ac:dyDescent="0.35">
      <c r="A262" s="319" t="s">
        <v>1651</v>
      </c>
      <c r="B262" s="320" t="s">
        <v>1652</v>
      </c>
      <c r="C262" s="320">
        <v>5</v>
      </c>
      <c r="D262" s="316"/>
    </row>
    <row r="263" spans="1:4" x14ac:dyDescent="0.35">
      <c r="A263" s="319" t="s">
        <v>1653</v>
      </c>
      <c r="B263" s="320" t="s">
        <v>1654</v>
      </c>
      <c r="C263" s="320">
        <v>4</v>
      </c>
      <c r="D263" s="316"/>
    </row>
    <row r="264" spans="1:4" x14ac:dyDescent="0.35">
      <c r="A264" s="319" t="s">
        <v>1655</v>
      </c>
      <c r="B264" s="320" t="s">
        <v>1656</v>
      </c>
      <c r="C264" s="320">
        <v>4</v>
      </c>
      <c r="D264" s="316"/>
    </row>
    <row r="265" spans="1:4" x14ac:dyDescent="0.35">
      <c r="A265" s="319" t="s">
        <v>1657</v>
      </c>
      <c r="B265" s="320" t="s">
        <v>1658</v>
      </c>
      <c r="C265" s="320">
        <v>5</v>
      </c>
      <c r="D265" s="316"/>
    </row>
    <row r="266" spans="1:4" x14ac:dyDescent="0.35">
      <c r="A266" s="319" t="s">
        <v>1659</v>
      </c>
      <c r="B266" s="320" t="s">
        <v>1660</v>
      </c>
      <c r="C266" s="320">
        <v>6</v>
      </c>
      <c r="D266" s="316"/>
    </row>
    <row r="267" spans="1:4" x14ac:dyDescent="0.35">
      <c r="A267" s="319" t="s">
        <v>1661</v>
      </c>
      <c r="B267" s="320" t="s">
        <v>1662</v>
      </c>
      <c r="C267" s="320">
        <v>5</v>
      </c>
      <c r="D267" s="316"/>
    </row>
    <row r="268" spans="1:4" x14ac:dyDescent="0.35">
      <c r="A268" s="319" t="s">
        <v>1663</v>
      </c>
      <c r="B268" s="320" t="s">
        <v>1664</v>
      </c>
      <c r="C268" s="320">
        <v>6</v>
      </c>
      <c r="D268" s="316"/>
    </row>
    <row r="269" spans="1:4" x14ac:dyDescent="0.35">
      <c r="A269" s="319" t="s">
        <v>1665</v>
      </c>
      <c r="B269" s="320" t="s">
        <v>1666</v>
      </c>
      <c r="C269" s="320">
        <v>8</v>
      </c>
      <c r="D269" s="316"/>
    </row>
    <row r="270" spans="1:4" x14ac:dyDescent="0.35">
      <c r="A270" s="319" t="s">
        <v>1667</v>
      </c>
      <c r="B270" s="320" t="s">
        <v>1668</v>
      </c>
      <c r="C270" s="320">
        <v>7</v>
      </c>
      <c r="D270" s="316"/>
    </row>
    <row r="271" spans="1:4" x14ac:dyDescent="0.35">
      <c r="A271" s="319" t="s">
        <v>1669</v>
      </c>
      <c r="B271" s="320" t="s">
        <v>1670</v>
      </c>
      <c r="C271" s="320">
        <v>6</v>
      </c>
      <c r="D271" s="316"/>
    </row>
    <row r="272" spans="1:4" x14ac:dyDescent="0.35">
      <c r="A272" s="319" t="s">
        <v>1671</v>
      </c>
      <c r="B272" s="320" t="s">
        <v>1672</v>
      </c>
      <c r="C272" s="320">
        <v>8</v>
      </c>
      <c r="D272" s="316"/>
    </row>
    <row r="273" spans="1:4" x14ac:dyDescent="0.35">
      <c r="A273" s="319" t="s">
        <v>285</v>
      </c>
      <c r="B273" s="320" t="s">
        <v>1673</v>
      </c>
      <c r="C273" s="320">
        <v>4</v>
      </c>
      <c r="D273" s="316"/>
    </row>
    <row r="274" spans="1:4" x14ac:dyDescent="0.35">
      <c r="A274" s="319" t="s">
        <v>1674</v>
      </c>
      <c r="B274" s="320" t="s">
        <v>1675</v>
      </c>
      <c r="C274" s="320">
        <v>8</v>
      </c>
      <c r="D274" s="316"/>
    </row>
    <row r="275" spans="1:4" x14ac:dyDescent="0.35">
      <c r="A275" s="319" t="s">
        <v>1676</v>
      </c>
      <c r="B275" s="320" t="s">
        <v>1677</v>
      </c>
      <c r="C275" s="320">
        <v>6</v>
      </c>
      <c r="D275" s="316"/>
    </row>
    <row r="276" spans="1:4" x14ac:dyDescent="0.35">
      <c r="A276" s="319" t="s">
        <v>1678</v>
      </c>
      <c r="B276" s="320" t="s">
        <v>1679</v>
      </c>
      <c r="C276" s="320">
        <v>6</v>
      </c>
      <c r="D276" s="316"/>
    </row>
    <row r="277" spans="1:4" x14ac:dyDescent="0.35">
      <c r="A277" s="319" t="s">
        <v>1680</v>
      </c>
      <c r="B277" s="320" t="s">
        <v>1681</v>
      </c>
      <c r="C277" s="320">
        <v>6</v>
      </c>
      <c r="D277" s="316"/>
    </row>
    <row r="278" spans="1:4" x14ac:dyDescent="0.35">
      <c r="A278" s="319" t="s">
        <v>1682</v>
      </c>
      <c r="B278" s="320" t="s">
        <v>1683</v>
      </c>
      <c r="C278" s="320">
        <v>4</v>
      </c>
      <c r="D278" s="316"/>
    </row>
    <row r="279" spans="1:4" x14ac:dyDescent="0.35">
      <c r="A279" s="319" t="s">
        <v>1684</v>
      </c>
      <c r="B279" s="320" t="s">
        <v>1186</v>
      </c>
      <c r="C279" s="320">
        <v>2</v>
      </c>
      <c r="D279" s="316"/>
    </row>
    <row r="280" spans="1:4" x14ac:dyDescent="0.35">
      <c r="A280" s="319" t="s">
        <v>1685</v>
      </c>
      <c r="B280" s="320" t="s">
        <v>1686</v>
      </c>
      <c r="C280" s="320">
        <v>2</v>
      </c>
      <c r="D280" s="316"/>
    </row>
    <row r="281" spans="1:4" x14ac:dyDescent="0.35">
      <c r="A281" s="319" t="s">
        <v>1687</v>
      </c>
      <c r="B281" s="320" t="s">
        <v>1688</v>
      </c>
      <c r="C281" s="320">
        <v>5</v>
      </c>
      <c r="D281" s="316"/>
    </row>
    <row r="282" spans="1:4" x14ac:dyDescent="0.35">
      <c r="A282" s="319" t="s">
        <v>1689</v>
      </c>
      <c r="B282" s="320" t="s">
        <v>1690</v>
      </c>
      <c r="C282" s="320">
        <v>5</v>
      </c>
      <c r="D282" s="316"/>
    </row>
    <row r="283" spans="1:4" x14ac:dyDescent="0.35">
      <c r="A283" s="319" t="s">
        <v>1691</v>
      </c>
      <c r="B283" s="320" t="s">
        <v>1692</v>
      </c>
      <c r="C283" s="320">
        <v>4</v>
      </c>
      <c r="D283" s="316"/>
    </row>
    <row r="284" spans="1:4" x14ac:dyDescent="0.35">
      <c r="A284" s="319" t="s">
        <v>1693</v>
      </c>
      <c r="B284" s="320" t="s">
        <v>1694</v>
      </c>
      <c r="C284" s="320">
        <v>4</v>
      </c>
      <c r="D284" s="316"/>
    </row>
    <row r="285" spans="1:4" x14ac:dyDescent="0.35">
      <c r="A285" s="319" t="s">
        <v>1695</v>
      </c>
      <c r="B285" s="320" t="s">
        <v>1696</v>
      </c>
      <c r="C285" s="320">
        <v>8</v>
      </c>
      <c r="D285" s="316"/>
    </row>
    <row r="286" spans="1:4" ht="26" x14ac:dyDescent="0.35">
      <c r="A286" s="319" t="s">
        <v>1697</v>
      </c>
      <c r="B286" s="320" t="s">
        <v>1698</v>
      </c>
      <c r="C286" s="320">
        <v>7</v>
      </c>
      <c r="D286" s="316"/>
    </row>
    <row r="287" spans="1:4" ht="26" x14ac:dyDescent="0.35">
      <c r="A287" s="319" t="s">
        <v>1699</v>
      </c>
      <c r="B287" s="320" t="s">
        <v>1700</v>
      </c>
      <c r="C287" s="320">
        <v>6</v>
      </c>
      <c r="D287" s="316"/>
    </row>
    <row r="288" spans="1:4" x14ac:dyDescent="0.35">
      <c r="A288" s="319" t="s">
        <v>1701</v>
      </c>
      <c r="B288" s="320" t="s">
        <v>1702</v>
      </c>
      <c r="C288" s="320">
        <v>8</v>
      </c>
      <c r="D288" s="316"/>
    </row>
    <row r="289" spans="1:4" x14ac:dyDescent="0.35">
      <c r="A289" s="319" t="s">
        <v>1703</v>
      </c>
      <c r="B289" s="320" t="s">
        <v>1704</v>
      </c>
      <c r="C289" s="320">
        <v>7</v>
      </c>
      <c r="D289" s="316"/>
    </row>
    <row r="290" spans="1:4" x14ac:dyDescent="0.35">
      <c r="A290" s="319" t="s">
        <v>1705</v>
      </c>
      <c r="B290" s="320" t="s">
        <v>1706</v>
      </c>
      <c r="C290" s="320">
        <v>6</v>
      </c>
      <c r="D290" s="316"/>
    </row>
    <row r="291" spans="1:4" x14ac:dyDescent="0.35">
      <c r="A291" s="319" t="s">
        <v>1707</v>
      </c>
      <c r="B291" s="320" t="s">
        <v>1708</v>
      </c>
      <c r="C291" s="320">
        <v>4</v>
      </c>
      <c r="D291" s="316"/>
    </row>
    <row r="292" spans="1:4" x14ac:dyDescent="0.35">
      <c r="A292" s="319" t="s">
        <v>1709</v>
      </c>
      <c r="B292" s="320" t="s">
        <v>1710</v>
      </c>
      <c r="C292" s="320">
        <v>4</v>
      </c>
      <c r="D292" s="316"/>
    </row>
    <row r="293" spans="1:4" x14ac:dyDescent="0.35">
      <c r="A293" s="319" t="s">
        <v>1711</v>
      </c>
      <c r="B293" s="320" t="s">
        <v>1712</v>
      </c>
      <c r="C293" s="320">
        <v>5</v>
      </c>
      <c r="D293" s="316"/>
    </row>
    <row r="294" spans="1:4" x14ac:dyDescent="0.35">
      <c r="A294" s="319" t="s">
        <v>1713</v>
      </c>
      <c r="B294" s="320" t="s">
        <v>1714</v>
      </c>
      <c r="C294" s="320">
        <v>1</v>
      </c>
      <c r="D294" s="316"/>
    </row>
    <row r="295" spans="1:4" x14ac:dyDescent="0.35">
      <c r="A295" s="319" t="s">
        <v>1715</v>
      </c>
      <c r="B295" s="320" t="s">
        <v>1716</v>
      </c>
      <c r="C295" s="320">
        <v>4</v>
      </c>
      <c r="D295" s="316"/>
    </row>
    <row r="296" spans="1:4" x14ac:dyDescent="0.35">
      <c r="A296" s="319" t="s">
        <v>1717</v>
      </c>
      <c r="B296" s="320" t="s">
        <v>1718</v>
      </c>
      <c r="C296" s="320">
        <v>7</v>
      </c>
      <c r="D296" s="316"/>
    </row>
    <row r="297" spans="1:4" x14ac:dyDescent="0.35">
      <c r="A297" s="319" t="s">
        <v>1719</v>
      </c>
      <c r="B297" s="320" t="s">
        <v>1720</v>
      </c>
      <c r="C297" s="320">
        <v>6</v>
      </c>
      <c r="D297" s="316"/>
    </row>
    <row r="298" spans="1:4" x14ac:dyDescent="0.35">
      <c r="A298" s="319" t="s">
        <v>1721</v>
      </c>
      <c r="B298" s="320" t="s">
        <v>1722</v>
      </c>
      <c r="C298" s="320">
        <v>5</v>
      </c>
      <c r="D298" s="316"/>
    </row>
    <row r="299" spans="1:4" x14ac:dyDescent="0.35">
      <c r="A299" s="319" t="s">
        <v>1723</v>
      </c>
      <c r="B299" s="320" t="s">
        <v>1724</v>
      </c>
      <c r="C299" s="320">
        <v>5</v>
      </c>
      <c r="D299" s="316"/>
    </row>
    <row r="300" spans="1:4" x14ac:dyDescent="0.35">
      <c r="A300" s="319" t="s">
        <v>1725</v>
      </c>
      <c r="B300" s="320" t="s">
        <v>1726</v>
      </c>
      <c r="C300" s="320">
        <v>3</v>
      </c>
      <c r="D300" s="316"/>
    </row>
    <row r="301" spans="1:4" x14ac:dyDescent="0.35">
      <c r="A301" s="319" t="s">
        <v>1727</v>
      </c>
      <c r="B301" s="320" t="s">
        <v>1728</v>
      </c>
      <c r="C301" s="320">
        <v>6</v>
      </c>
      <c r="D301" s="316"/>
    </row>
    <row r="302" spans="1:4" x14ac:dyDescent="0.35">
      <c r="A302" s="319" t="s">
        <v>1729</v>
      </c>
      <c r="B302" s="320" t="s">
        <v>1730</v>
      </c>
      <c r="C302" s="320">
        <v>5</v>
      </c>
      <c r="D302" s="316"/>
    </row>
    <row r="303" spans="1:4" x14ac:dyDescent="0.35">
      <c r="A303" s="319" t="s">
        <v>1731</v>
      </c>
      <c r="B303" s="320" t="s">
        <v>1732</v>
      </c>
      <c r="C303" s="320">
        <v>5</v>
      </c>
      <c r="D303" s="316"/>
    </row>
    <row r="304" spans="1:4" x14ac:dyDescent="0.35">
      <c r="A304" s="319" t="s">
        <v>1733</v>
      </c>
      <c r="B304" s="320" t="s">
        <v>1734</v>
      </c>
      <c r="C304" s="320">
        <v>6</v>
      </c>
      <c r="D304" s="316"/>
    </row>
    <row r="305" spans="1:4" x14ac:dyDescent="0.35">
      <c r="A305" s="319" t="s">
        <v>1735</v>
      </c>
      <c r="B305" s="320" t="s">
        <v>1736</v>
      </c>
      <c r="C305" s="320">
        <v>5</v>
      </c>
      <c r="D305" s="316"/>
    </row>
    <row r="306" spans="1:4" x14ac:dyDescent="0.35">
      <c r="A306" s="319" t="s">
        <v>1737</v>
      </c>
      <c r="B306" s="320" t="s">
        <v>1738</v>
      </c>
      <c r="C306" s="320">
        <v>5</v>
      </c>
      <c r="D306" s="316"/>
    </row>
    <row r="307" spans="1:4" x14ac:dyDescent="0.35">
      <c r="A307" s="319" t="s">
        <v>1739</v>
      </c>
      <c r="B307" s="320" t="s">
        <v>1186</v>
      </c>
      <c r="C307" s="320">
        <v>2</v>
      </c>
      <c r="D307" s="316"/>
    </row>
    <row r="308" spans="1:4" x14ac:dyDescent="0.35">
      <c r="A308" s="319" t="s">
        <v>1740</v>
      </c>
      <c r="B308" s="320" t="s">
        <v>1741</v>
      </c>
      <c r="C308" s="320">
        <v>1</v>
      </c>
      <c r="D308" s="316"/>
    </row>
    <row r="309" spans="1:4" x14ac:dyDescent="0.35">
      <c r="A309" s="319" t="s">
        <v>148</v>
      </c>
      <c r="B309" s="320" t="s">
        <v>1742</v>
      </c>
      <c r="C309" s="320">
        <v>4</v>
      </c>
      <c r="D309" s="316"/>
    </row>
    <row r="310" spans="1:4" x14ac:dyDescent="0.35">
      <c r="A310" s="319" t="s">
        <v>1743</v>
      </c>
      <c r="B310" s="320" t="s">
        <v>1744</v>
      </c>
      <c r="C310" s="320">
        <v>5</v>
      </c>
      <c r="D310" s="316"/>
    </row>
    <row r="311" spans="1:4" x14ac:dyDescent="0.35">
      <c r="A311" s="319" t="s">
        <v>1745</v>
      </c>
      <c r="B311" s="320" t="s">
        <v>1746</v>
      </c>
      <c r="C311" s="320">
        <v>3</v>
      </c>
      <c r="D311" s="316"/>
    </row>
    <row r="312" spans="1:4" x14ac:dyDescent="0.35">
      <c r="A312" s="319" t="s">
        <v>1747</v>
      </c>
      <c r="B312" s="320" t="s">
        <v>1748</v>
      </c>
      <c r="C312" s="320">
        <v>6</v>
      </c>
      <c r="D312" s="316"/>
    </row>
    <row r="313" spans="1:4" x14ac:dyDescent="0.35">
      <c r="A313" s="319" t="s">
        <v>1749</v>
      </c>
      <c r="B313" s="320" t="s">
        <v>1750</v>
      </c>
      <c r="C313" s="320">
        <v>4</v>
      </c>
      <c r="D313" s="316"/>
    </row>
    <row r="314" spans="1:4" x14ac:dyDescent="0.35">
      <c r="A314" s="319" t="s">
        <v>556</v>
      </c>
      <c r="B314" s="320" t="s">
        <v>1751</v>
      </c>
      <c r="C314" s="320">
        <v>5</v>
      </c>
      <c r="D314" s="316"/>
    </row>
    <row r="315" spans="1:4" x14ac:dyDescent="0.35">
      <c r="A315" s="319" t="s">
        <v>1752</v>
      </c>
      <c r="B315" s="320" t="s">
        <v>1753</v>
      </c>
      <c r="C315" s="320">
        <v>4</v>
      </c>
      <c r="D315" s="316"/>
    </row>
    <row r="316" spans="1:4" x14ac:dyDescent="0.35">
      <c r="A316" s="319" t="s">
        <v>1754</v>
      </c>
      <c r="B316" s="320" t="s">
        <v>1755</v>
      </c>
      <c r="C316" s="320">
        <v>6</v>
      </c>
      <c r="D316" s="316"/>
    </row>
    <row r="317" spans="1:4" x14ac:dyDescent="0.35">
      <c r="A317" s="319" t="s">
        <v>1756</v>
      </c>
      <c r="B317" s="320" t="s">
        <v>1757</v>
      </c>
      <c r="C317" s="320">
        <v>6</v>
      </c>
      <c r="D317" s="316"/>
    </row>
    <row r="318" spans="1:4" x14ac:dyDescent="0.35">
      <c r="A318" s="319" t="s">
        <v>496</v>
      </c>
      <c r="B318" s="320" t="s">
        <v>1758</v>
      </c>
      <c r="C318" s="320">
        <v>4</v>
      </c>
      <c r="D318" s="316"/>
    </row>
    <row r="319" spans="1:4" x14ac:dyDescent="0.35">
      <c r="A319" s="319" t="s">
        <v>1759</v>
      </c>
      <c r="B319" s="320" t="s">
        <v>1760</v>
      </c>
      <c r="C319" s="320">
        <v>6</v>
      </c>
      <c r="D319" s="316"/>
    </row>
    <row r="320" spans="1:4" x14ac:dyDescent="0.35">
      <c r="A320" s="319" t="s">
        <v>1761</v>
      </c>
      <c r="B320" s="320" t="s">
        <v>1762</v>
      </c>
      <c r="C320" s="320">
        <v>3</v>
      </c>
      <c r="D320" s="316"/>
    </row>
    <row r="321" spans="1:4" x14ac:dyDescent="0.35">
      <c r="A321" s="319" t="s">
        <v>1763</v>
      </c>
      <c r="B321" s="320" t="s">
        <v>1764</v>
      </c>
      <c r="C321" s="320">
        <v>5</v>
      </c>
      <c r="D321" s="316"/>
    </row>
    <row r="322" spans="1:4" x14ac:dyDescent="0.35">
      <c r="A322" s="319" t="s">
        <v>1765</v>
      </c>
      <c r="B322" s="320" t="s">
        <v>1766</v>
      </c>
      <c r="C322" s="320">
        <v>4</v>
      </c>
      <c r="D322" s="316"/>
    </row>
    <row r="323" spans="1:4" x14ac:dyDescent="0.35">
      <c r="A323" s="319" t="s">
        <v>1767</v>
      </c>
      <c r="B323" s="320" t="s">
        <v>1768</v>
      </c>
      <c r="C323" s="320">
        <v>3</v>
      </c>
      <c r="D323" s="316"/>
    </row>
    <row r="324" spans="1:4" x14ac:dyDescent="0.35">
      <c r="A324" s="319" t="s">
        <v>1769</v>
      </c>
      <c r="B324" s="320" t="s">
        <v>1770</v>
      </c>
      <c r="C324" s="320">
        <v>4</v>
      </c>
      <c r="D324" s="316"/>
    </row>
    <row r="325" spans="1:4" x14ac:dyDescent="0.35">
      <c r="A325" s="319" t="s">
        <v>1771</v>
      </c>
      <c r="B325" s="320" t="s">
        <v>1772</v>
      </c>
      <c r="C325" s="320">
        <v>5</v>
      </c>
      <c r="D325" s="316"/>
    </row>
    <row r="326" spans="1:4" x14ac:dyDescent="0.35">
      <c r="A326" s="319" t="s">
        <v>1773</v>
      </c>
      <c r="B326" s="320" t="s">
        <v>1774</v>
      </c>
      <c r="C326" s="320">
        <v>4</v>
      </c>
      <c r="D326" s="316"/>
    </row>
    <row r="327" spans="1:4" x14ac:dyDescent="0.35">
      <c r="A327" s="319" t="s">
        <v>1775</v>
      </c>
      <c r="B327" s="320" t="s">
        <v>1776</v>
      </c>
      <c r="C327" s="320">
        <v>5</v>
      </c>
      <c r="D327" s="316"/>
    </row>
    <row r="328" spans="1:4" x14ac:dyDescent="0.35">
      <c r="A328" s="319" t="s">
        <v>1777</v>
      </c>
      <c r="B328" s="320" t="s">
        <v>1778</v>
      </c>
      <c r="C328" s="320">
        <v>4</v>
      </c>
      <c r="D328" s="316"/>
    </row>
    <row r="329" spans="1:4" x14ac:dyDescent="0.35">
      <c r="A329" s="319" t="s">
        <v>1779</v>
      </c>
      <c r="B329" s="320" t="s">
        <v>1780</v>
      </c>
      <c r="C329" s="320">
        <v>4</v>
      </c>
      <c r="D329" s="316"/>
    </row>
    <row r="330" spans="1:4" x14ac:dyDescent="0.35">
      <c r="A330" s="319" t="s">
        <v>1781</v>
      </c>
      <c r="B330" s="320" t="s">
        <v>1782</v>
      </c>
      <c r="C330" s="320">
        <v>5</v>
      </c>
      <c r="D330" s="316"/>
    </row>
    <row r="331" spans="1:4" x14ac:dyDescent="0.35">
      <c r="A331" s="319" t="s">
        <v>1783</v>
      </c>
      <c r="B331" s="320" t="s">
        <v>1784</v>
      </c>
      <c r="C331" s="320">
        <v>6</v>
      </c>
      <c r="D331" s="316"/>
    </row>
    <row r="332" spans="1:4" x14ac:dyDescent="0.35">
      <c r="A332" s="319" t="s">
        <v>1785</v>
      </c>
      <c r="B332" s="320" t="s">
        <v>1786</v>
      </c>
      <c r="C332" s="320">
        <v>5</v>
      </c>
      <c r="D332" s="316"/>
    </row>
    <row r="333" spans="1:4" x14ac:dyDescent="0.35">
      <c r="A333" s="319" t="s">
        <v>451</v>
      </c>
      <c r="B333" s="320" t="s">
        <v>1787</v>
      </c>
      <c r="C333" s="320">
        <v>5</v>
      </c>
      <c r="D333" s="316"/>
    </row>
    <row r="334" spans="1:4" x14ac:dyDescent="0.35">
      <c r="A334" s="319" t="s">
        <v>1788</v>
      </c>
      <c r="B334" s="320" t="s">
        <v>1789</v>
      </c>
      <c r="C334" s="320">
        <v>6</v>
      </c>
      <c r="D334" s="316"/>
    </row>
    <row r="335" spans="1:4" x14ac:dyDescent="0.35">
      <c r="A335" s="319" t="s">
        <v>1790</v>
      </c>
      <c r="B335" s="320" t="s">
        <v>1791</v>
      </c>
      <c r="C335" s="320">
        <v>5</v>
      </c>
      <c r="D335" s="316"/>
    </row>
    <row r="336" spans="1:4" x14ac:dyDescent="0.35">
      <c r="A336" s="319" t="s">
        <v>1792</v>
      </c>
      <c r="B336" s="320" t="s">
        <v>1793</v>
      </c>
      <c r="C336" s="320">
        <v>5</v>
      </c>
      <c r="D336" s="316"/>
    </row>
    <row r="337" spans="1:4" x14ac:dyDescent="0.35">
      <c r="A337" s="319" t="s">
        <v>1794</v>
      </c>
      <c r="B337" s="320" t="s">
        <v>1795</v>
      </c>
      <c r="C337" s="320">
        <v>6</v>
      </c>
      <c r="D337" s="316"/>
    </row>
    <row r="338" spans="1:4" x14ac:dyDescent="0.35">
      <c r="A338" s="319" t="s">
        <v>1796</v>
      </c>
      <c r="B338" s="320" t="s">
        <v>1797</v>
      </c>
      <c r="C338" s="320">
        <v>6</v>
      </c>
      <c r="D338" s="316"/>
    </row>
    <row r="339" spans="1:4" x14ac:dyDescent="0.35">
      <c r="A339" s="319" t="s">
        <v>208</v>
      </c>
      <c r="B339" s="320" t="s">
        <v>1798</v>
      </c>
      <c r="C339" s="320">
        <v>6</v>
      </c>
      <c r="D339" s="316"/>
    </row>
    <row r="340" spans="1:4" x14ac:dyDescent="0.35">
      <c r="A340" s="319" t="s">
        <v>1799</v>
      </c>
      <c r="B340" s="320" t="s">
        <v>1800</v>
      </c>
      <c r="C340" s="320">
        <v>6</v>
      </c>
      <c r="D340" s="316"/>
    </row>
    <row r="341" spans="1:4" x14ac:dyDescent="0.35">
      <c r="A341" s="319" t="s">
        <v>1801</v>
      </c>
      <c r="B341" s="320" t="s">
        <v>1802</v>
      </c>
      <c r="C341" s="320">
        <v>6</v>
      </c>
      <c r="D341" s="316"/>
    </row>
    <row r="342" spans="1:4" x14ac:dyDescent="0.35">
      <c r="A342" s="319" t="s">
        <v>1803</v>
      </c>
      <c r="B342" s="320" t="s">
        <v>1804</v>
      </c>
      <c r="C342" s="320">
        <v>5</v>
      </c>
      <c r="D342" s="316"/>
    </row>
    <row r="343" spans="1:4" x14ac:dyDescent="0.35">
      <c r="A343" s="319" t="s">
        <v>1805</v>
      </c>
      <c r="B343" s="320" t="s">
        <v>1806</v>
      </c>
      <c r="C343" s="320">
        <v>6</v>
      </c>
      <c r="D343" s="316"/>
    </row>
    <row r="344" spans="1:4" x14ac:dyDescent="0.35">
      <c r="A344" s="319" t="s">
        <v>1807</v>
      </c>
      <c r="B344" s="320" t="s">
        <v>1808</v>
      </c>
      <c r="C344" s="320">
        <v>5</v>
      </c>
      <c r="D344" s="316"/>
    </row>
    <row r="345" spans="1:4" x14ac:dyDescent="0.35">
      <c r="A345" s="319" t="s">
        <v>1809</v>
      </c>
      <c r="B345" s="320" t="s">
        <v>1810</v>
      </c>
      <c r="C345" s="320">
        <v>6</v>
      </c>
      <c r="D345" s="316"/>
    </row>
    <row r="346" spans="1:4" x14ac:dyDescent="0.35">
      <c r="A346" s="319" t="s">
        <v>1811</v>
      </c>
      <c r="B346" s="320" t="s">
        <v>1812</v>
      </c>
      <c r="C346" s="320">
        <v>6</v>
      </c>
      <c r="D346" s="316"/>
    </row>
    <row r="347" spans="1:4" x14ac:dyDescent="0.35">
      <c r="A347" s="319" t="s">
        <v>1813</v>
      </c>
      <c r="B347" s="320" t="s">
        <v>1814</v>
      </c>
      <c r="C347" s="320">
        <v>4</v>
      </c>
      <c r="D347" s="316"/>
    </row>
    <row r="348" spans="1:4" x14ac:dyDescent="0.35">
      <c r="A348" s="319" t="s">
        <v>1815</v>
      </c>
      <c r="B348" s="320" t="s">
        <v>1816</v>
      </c>
      <c r="C348" s="320">
        <v>5</v>
      </c>
      <c r="D348" s="316"/>
    </row>
    <row r="349" spans="1:4" x14ac:dyDescent="0.35">
      <c r="A349" s="319" t="s">
        <v>1817</v>
      </c>
      <c r="B349" s="320" t="s">
        <v>1818</v>
      </c>
      <c r="C349" s="320">
        <v>4</v>
      </c>
      <c r="D349" s="316"/>
    </row>
    <row r="350" spans="1:4" x14ac:dyDescent="0.35">
      <c r="A350" s="319" t="s">
        <v>1819</v>
      </c>
      <c r="B350" s="320" t="s">
        <v>1820</v>
      </c>
      <c r="C350" s="320">
        <v>3</v>
      </c>
      <c r="D350" s="316"/>
    </row>
    <row r="351" spans="1:4" x14ac:dyDescent="0.35">
      <c r="A351" s="319" t="s">
        <v>1821</v>
      </c>
      <c r="B351" s="320" t="s">
        <v>1822</v>
      </c>
      <c r="C351" s="320">
        <v>2</v>
      </c>
      <c r="D351" s="316"/>
    </row>
    <row r="352" spans="1:4" x14ac:dyDescent="0.35">
      <c r="A352" s="319" t="s">
        <v>1823</v>
      </c>
      <c r="B352" s="320" t="s">
        <v>1824</v>
      </c>
      <c r="C352" s="320">
        <v>3</v>
      </c>
      <c r="D352" s="316"/>
    </row>
    <row r="353" spans="1:4" x14ac:dyDescent="0.35">
      <c r="A353" s="319" t="s">
        <v>1825</v>
      </c>
      <c r="B353" s="320" t="s">
        <v>1186</v>
      </c>
      <c r="C353" s="320">
        <v>2</v>
      </c>
      <c r="D353" s="316"/>
    </row>
    <row r="354" spans="1:4" x14ac:dyDescent="0.35">
      <c r="A354" s="319" t="s">
        <v>1826</v>
      </c>
      <c r="B354" s="320" t="s">
        <v>1827</v>
      </c>
      <c r="C354" s="320">
        <v>7</v>
      </c>
      <c r="D354" s="316"/>
    </row>
    <row r="355" spans="1:4" x14ac:dyDescent="0.35">
      <c r="A355" s="319" t="s">
        <v>1828</v>
      </c>
      <c r="B355" s="320" t="s">
        <v>1829</v>
      </c>
      <c r="C355" s="320">
        <v>6</v>
      </c>
      <c r="D355" s="316"/>
    </row>
    <row r="356" spans="1:4" x14ac:dyDescent="0.35">
      <c r="A356" s="319" t="s">
        <v>1830</v>
      </c>
      <c r="B356" s="320" t="s">
        <v>1831</v>
      </c>
      <c r="C356" s="320">
        <v>7</v>
      </c>
      <c r="D356" s="316"/>
    </row>
    <row r="357" spans="1:4" x14ac:dyDescent="0.35">
      <c r="A357" s="319" t="s">
        <v>1832</v>
      </c>
      <c r="B357" s="320" t="s">
        <v>1833</v>
      </c>
      <c r="C357" s="320">
        <v>5</v>
      </c>
      <c r="D357" s="316"/>
    </row>
    <row r="358" spans="1:4" x14ac:dyDescent="0.35">
      <c r="A358" s="319" t="s">
        <v>1834</v>
      </c>
      <c r="B358" s="320" t="s">
        <v>1835</v>
      </c>
      <c r="C358" s="320">
        <v>5</v>
      </c>
      <c r="D358" s="316"/>
    </row>
    <row r="359" spans="1:4" x14ac:dyDescent="0.35">
      <c r="A359" s="319" t="s">
        <v>1836</v>
      </c>
      <c r="B359" s="320" t="s">
        <v>1837</v>
      </c>
      <c r="C359" s="320">
        <v>6</v>
      </c>
      <c r="D359" s="316"/>
    </row>
    <row r="360" spans="1:4" x14ac:dyDescent="0.35">
      <c r="A360" s="319" t="s">
        <v>1838</v>
      </c>
      <c r="B360" s="320" t="s">
        <v>1839</v>
      </c>
      <c r="C360" s="320">
        <v>5</v>
      </c>
      <c r="D360" s="316"/>
    </row>
    <row r="361" spans="1:4" x14ac:dyDescent="0.35">
      <c r="A361" s="319" t="s">
        <v>1840</v>
      </c>
      <c r="B361" s="320" t="s">
        <v>1841</v>
      </c>
      <c r="C361" s="320">
        <v>4</v>
      </c>
      <c r="D361" s="316"/>
    </row>
    <row r="362" spans="1:4" x14ac:dyDescent="0.35">
      <c r="A362" s="319" t="s">
        <v>401</v>
      </c>
      <c r="B362" s="320" t="s">
        <v>1842</v>
      </c>
      <c r="C362" s="320">
        <v>2</v>
      </c>
      <c r="D362" s="316"/>
    </row>
    <row r="363" spans="1:4" x14ac:dyDescent="0.35">
      <c r="A363" s="319" t="s">
        <v>1843</v>
      </c>
      <c r="B363" s="320" t="s">
        <v>1844</v>
      </c>
      <c r="C363" s="320">
        <v>4</v>
      </c>
      <c r="D363" s="316"/>
    </row>
    <row r="364" spans="1:4" x14ac:dyDescent="0.35">
      <c r="A364" s="319" t="s">
        <v>1845</v>
      </c>
      <c r="B364" s="320" t="s">
        <v>1846</v>
      </c>
      <c r="C364" s="320">
        <v>4</v>
      </c>
      <c r="D364" s="316"/>
    </row>
    <row r="365" spans="1:4" x14ac:dyDescent="0.35">
      <c r="A365" s="319" t="s">
        <v>1847</v>
      </c>
      <c r="B365" s="320" t="s">
        <v>1848</v>
      </c>
      <c r="C365" s="320">
        <v>5</v>
      </c>
      <c r="D365" s="316"/>
    </row>
    <row r="366" spans="1:4" x14ac:dyDescent="0.35">
      <c r="A366" s="319" t="s">
        <v>1849</v>
      </c>
      <c r="B366" s="320" t="s">
        <v>1850</v>
      </c>
      <c r="C366" s="320">
        <v>2</v>
      </c>
      <c r="D366" s="316"/>
    </row>
    <row r="367" spans="1:4" x14ac:dyDescent="0.35">
      <c r="A367" s="319" t="s">
        <v>1851</v>
      </c>
      <c r="B367" s="320" t="s">
        <v>1852</v>
      </c>
      <c r="C367" s="320">
        <v>4</v>
      </c>
      <c r="D367" s="316"/>
    </row>
    <row r="368" spans="1:4" x14ac:dyDescent="0.35">
      <c r="A368" s="319" t="s">
        <v>1853</v>
      </c>
      <c r="B368" s="320" t="s">
        <v>1854</v>
      </c>
      <c r="C368" s="320">
        <v>4</v>
      </c>
      <c r="D368" s="316"/>
    </row>
    <row r="369" spans="1:4" x14ac:dyDescent="0.35">
      <c r="A369" s="319" t="s">
        <v>1855</v>
      </c>
      <c r="B369" s="320" t="s">
        <v>1856</v>
      </c>
      <c r="C369" s="320">
        <v>5</v>
      </c>
      <c r="D369" s="316"/>
    </row>
    <row r="370" spans="1:4" x14ac:dyDescent="0.35">
      <c r="A370" s="319" t="s">
        <v>1857</v>
      </c>
      <c r="B370" s="320" t="s">
        <v>1858</v>
      </c>
      <c r="C370" s="320">
        <v>8</v>
      </c>
      <c r="D370" s="316"/>
    </row>
    <row r="371" spans="1:4" x14ac:dyDescent="0.35">
      <c r="A371" s="319" t="s">
        <v>1859</v>
      </c>
      <c r="B371" s="320" t="s">
        <v>1860</v>
      </c>
      <c r="C371" s="320">
        <v>3</v>
      </c>
      <c r="D371" s="316"/>
    </row>
    <row r="372" spans="1:4" x14ac:dyDescent="0.35">
      <c r="A372" s="319" t="s">
        <v>1861</v>
      </c>
      <c r="B372" s="320" t="s">
        <v>1862</v>
      </c>
      <c r="C372" s="320">
        <v>4</v>
      </c>
      <c r="D372" s="316"/>
    </row>
    <row r="373" spans="1:4" x14ac:dyDescent="0.35">
      <c r="A373" s="319" t="s">
        <v>1863</v>
      </c>
      <c r="B373" s="320" t="s">
        <v>1864</v>
      </c>
      <c r="C373" s="320">
        <v>4</v>
      </c>
      <c r="D373" s="316"/>
    </row>
    <row r="374" spans="1:4" x14ac:dyDescent="0.35">
      <c r="A374" s="319" t="s">
        <v>1865</v>
      </c>
      <c r="B374" s="320" t="s">
        <v>1866</v>
      </c>
      <c r="C374" s="320">
        <v>4</v>
      </c>
      <c r="D374" s="316"/>
    </row>
    <row r="375" spans="1:4" x14ac:dyDescent="0.35">
      <c r="A375" s="319" t="s">
        <v>1867</v>
      </c>
      <c r="B375" s="320" t="s">
        <v>1868</v>
      </c>
      <c r="C375" s="320">
        <v>5</v>
      </c>
      <c r="D375" s="316"/>
    </row>
    <row r="376" spans="1:4" x14ac:dyDescent="0.35">
      <c r="A376" s="319" t="s">
        <v>1869</v>
      </c>
      <c r="B376" s="320" t="s">
        <v>1870</v>
      </c>
      <c r="C376" s="320">
        <v>5</v>
      </c>
      <c r="D376" s="316"/>
    </row>
    <row r="377" spans="1:4" x14ac:dyDescent="0.35">
      <c r="A377" s="319" t="s">
        <v>1871</v>
      </c>
      <c r="B377" s="320" t="s">
        <v>1872</v>
      </c>
      <c r="C377" s="320">
        <v>5</v>
      </c>
      <c r="D377" s="316"/>
    </row>
    <row r="378" spans="1:4" x14ac:dyDescent="0.35">
      <c r="A378" s="319" t="s">
        <v>1873</v>
      </c>
      <c r="B378" s="320" t="s">
        <v>1874</v>
      </c>
      <c r="C378" s="320">
        <v>4</v>
      </c>
      <c r="D378" s="316"/>
    </row>
    <row r="379" spans="1:4" x14ac:dyDescent="0.35">
      <c r="A379" s="319" t="s">
        <v>1875</v>
      </c>
      <c r="B379" s="320" t="s">
        <v>1876</v>
      </c>
      <c r="C379" s="320">
        <v>6</v>
      </c>
      <c r="D379" s="316"/>
    </row>
    <row r="380" spans="1:4" x14ac:dyDescent="0.35">
      <c r="A380" s="319" t="s">
        <v>1877</v>
      </c>
      <c r="B380" s="320" t="s">
        <v>1878</v>
      </c>
      <c r="C380" s="320">
        <v>4</v>
      </c>
      <c r="D380" s="316"/>
    </row>
    <row r="381" spans="1:4" x14ac:dyDescent="0.35">
      <c r="A381" s="319" t="s">
        <v>1879</v>
      </c>
      <c r="B381" s="320" t="s">
        <v>1186</v>
      </c>
      <c r="C381" s="320">
        <v>2</v>
      </c>
      <c r="D381" s="316"/>
    </row>
    <row r="382" spans="1:4" x14ac:dyDescent="0.35">
      <c r="A382" s="319" t="s">
        <v>1880</v>
      </c>
      <c r="B382" s="320" t="s">
        <v>1881</v>
      </c>
      <c r="C382" s="320">
        <v>4</v>
      </c>
      <c r="D382" s="316"/>
    </row>
    <row r="383" spans="1:4" x14ac:dyDescent="0.35">
      <c r="A383" s="319" t="s">
        <v>1882</v>
      </c>
      <c r="B383" s="320" t="s">
        <v>1883</v>
      </c>
      <c r="C383" s="320">
        <v>1</v>
      </c>
      <c r="D383" s="316"/>
    </row>
    <row r="384" spans="1:4" x14ac:dyDescent="0.35">
      <c r="A384" s="319" t="s">
        <v>1884</v>
      </c>
      <c r="B384" s="320" t="s">
        <v>1885</v>
      </c>
      <c r="C384" s="320">
        <v>4</v>
      </c>
      <c r="D384" s="316"/>
    </row>
    <row r="385" spans="1:4" x14ac:dyDescent="0.35">
      <c r="A385" s="319" t="s">
        <v>1886</v>
      </c>
      <c r="B385" s="320" t="s">
        <v>1887</v>
      </c>
      <c r="C385" s="320">
        <v>3</v>
      </c>
      <c r="D385" s="316"/>
    </row>
    <row r="386" spans="1:4" x14ac:dyDescent="0.35">
      <c r="A386" s="319" t="s">
        <v>1888</v>
      </c>
      <c r="B386" s="320" t="s">
        <v>1889</v>
      </c>
      <c r="C386" s="320">
        <v>5</v>
      </c>
      <c r="D386" s="316"/>
    </row>
    <row r="387" spans="1:4" x14ac:dyDescent="0.35">
      <c r="A387" s="319" t="s">
        <v>1890</v>
      </c>
      <c r="B387" s="320" t="s">
        <v>1891</v>
      </c>
      <c r="C387" s="320">
        <v>4</v>
      </c>
      <c r="D387" s="316"/>
    </row>
    <row r="388" spans="1:4" x14ac:dyDescent="0.35">
      <c r="A388" s="319" t="s">
        <v>1892</v>
      </c>
      <c r="B388" s="320" t="s">
        <v>1893</v>
      </c>
      <c r="C388" s="320">
        <v>4</v>
      </c>
      <c r="D388" s="316"/>
    </row>
    <row r="389" spans="1:4" x14ac:dyDescent="0.35">
      <c r="A389" s="319" t="s">
        <v>1894</v>
      </c>
      <c r="B389" s="320" t="s">
        <v>1895</v>
      </c>
      <c r="C389" s="320">
        <v>5</v>
      </c>
      <c r="D389" s="316"/>
    </row>
    <row r="390" spans="1:4" x14ac:dyDescent="0.35">
      <c r="A390" s="319" t="s">
        <v>1896</v>
      </c>
      <c r="B390" s="320" t="s">
        <v>1897</v>
      </c>
      <c r="C390" s="320">
        <v>1</v>
      </c>
      <c r="D390" s="316"/>
    </row>
    <row r="391" spans="1:4" x14ac:dyDescent="0.35">
      <c r="A391" s="319" t="s">
        <v>1898</v>
      </c>
      <c r="B391" s="320" t="s">
        <v>1899</v>
      </c>
      <c r="C391" s="320">
        <v>1</v>
      </c>
      <c r="D391" s="316"/>
    </row>
    <row r="392" spans="1:4" x14ac:dyDescent="0.35">
      <c r="A392" s="319" t="s">
        <v>1900</v>
      </c>
      <c r="B392" s="320" t="s">
        <v>1186</v>
      </c>
      <c r="C392" s="320">
        <v>2</v>
      </c>
      <c r="D392" s="316"/>
    </row>
    <row r="393" spans="1:4" x14ac:dyDescent="0.35">
      <c r="A393" s="319" t="s">
        <v>1901</v>
      </c>
      <c r="B393" s="320" t="s">
        <v>1902</v>
      </c>
      <c r="C393" s="320">
        <v>1</v>
      </c>
      <c r="D393" s="316"/>
    </row>
    <row r="394" spans="1:4" x14ac:dyDescent="0.35">
      <c r="A394" s="319" t="s">
        <v>1903</v>
      </c>
      <c r="B394" s="320" t="s">
        <v>1904</v>
      </c>
      <c r="C394" s="320">
        <v>1</v>
      </c>
      <c r="D394" s="316"/>
    </row>
    <row r="395" spans="1:4" x14ac:dyDescent="0.35">
      <c r="A395" s="319" t="s">
        <v>1905</v>
      </c>
      <c r="B395" s="320" t="s">
        <v>1906</v>
      </c>
      <c r="C395" s="320">
        <v>1</v>
      </c>
      <c r="D395" s="316"/>
    </row>
    <row r="396" spans="1:4" x14ac:dyDescent="0.35">
      <c r="A396" s="319" t="s">
        <v>1907</v>
      </c>
      <c r="B396" s="320" t="s">
        <v>1908</v>
      </c>
      <c r="C396" s="320">
        <v>1</v>
      </c>
      <c r="D396" s="316"/>
    </row>
    <row r="397" spans="1:4" x14ac:dyDescent="0.35">
      <c r="A397" s="319" t="s">
        <v>1909</v>
      </c>
      <c r="B397" s="320" t="s">
        <v>1910</v>
      </c>
      <c r="C397" s="320">
        <v>1</v>
      </c>
      <c r="D397" s="316"/>
    </row>
    <row r="398" spans="1:4" x14ac:dyDescent="0.35">
      <c r="A398" s="319" t="s">
        <v>1911</v>
      </c>
      <c r="B398" s="320" t="s">
        <v>1912</v>
      </c>
      <c r="C398" s="320">
        <v>1</v>
      </c>
      <c r="D398" s="316"/>
    </row>
    <row r="399" spans="1:4" x14ac:dyDescent="0.35">
      <c r="A399" s="319" t="s">
        <v>1913</v>
      </c>
      <c r="B399" s="320" t="s">
        <v>1914</v>
      </c>
      <c r="C399" s="320">
        <v>1</v>
      </c>
      <c r="D399" s="316"/>
    </row>
    <row r="400" spans="1:4" x14ac:dyDescent="0.35">
      <c r="A400" s="319" t="s">
        <v>1915</v>
      </c>
      <c r="B400" s="320" t="s">
        <v>1916</v>
      </c>
      <c r="C400" s="320">
        <v>1</v>
      </c>
      <c r="D400" s="316"/>
    </row>
    <row r="401" spans="1:4" x14ac:dyDescent="0.35">
      <c r="A401" s="319" t="s">
        <v>1917</v>
      </c>
      <c r="B401" s="320" t="s">
        <v>1918</v>
      </c>
      <c r="C401" s="320">
        <v>1</v>
      </c>
      <c r="D401" s="316"/>
    </row>
    <row r="402" spans="1:4" x14ac:dyDescent="0.35">
      <c r="A402" s="319" t="s">
        <v>1919</v>
      </c>
      <c r="B402" s="320" t="s">
        <v>1920</v>
      </c>
      <c r="C402" s="320">
        <v>1</v>
      </c>
      <c r="D402" s="316"/>
    </row>
    <row r="403" spans="1:4" x14ac:dyDescent="0.35">
      <c r="A403" s="319" t="s">
        <v>1921</v>
      </c>
      <c r="B403" s="320" t="s">
        <v>1922</v>
      </c>
      <c r="C403" s="320">
        <v>1</v>
      </c>
      <c r="D403" s="316"/>
    </row>
    <row r="404" spans="1:4" x14ac:dyDescent="0.35">
      <c r="A404" s="319" t="s">
        <v>1923</v>
      </c>
      <c r="B404" s="320" t="s">
        <v>1924</v>
      </c>
      <c r="C404" s="320">
        <v>1</v>
      </c>
      <c r="D404" s="316"/>
    </row>
    <row r="405" spans="1:4" x14ac:dyDescent="0.35">
      <c r="A405" s="319" t="s">
        <v>1925</v>
      </c>
      <c r="B405" s="320" t="s">
        <v>1926</v>
      </c>
      <c r="C405" s="320">
        <v>1</v>
      </c>
      <c r="D405" s="316"/>
    </row>
    <row r="406" spans="1:4" x14ac:dyDescent="0.35">
      <c r="A406" s="319" t="s">
        <v>1927</v>
      </c>
      <c r="B406" s="320" t="s">
        <v>1928</v>
      </c>
      <c r="C406" s="320">
        <v>1</v>
      </c>
      <c r="D406" s="316"/>
    </row>
    <row r="407" spans="1:4" x14ac:dyDescent="0.35">
      <c r="A407" s="319" t="s">
        <v>1929</v>
      </c>
      <c r="B407" s="320" t="s">
        <v>1930</v>
      </c>
      <c r="C407" s="320">
        <v>1</v>
      </c>
      <c r="D407" s="316"/>
    </row>
    <row r="408" spans="1:4" x14ac:dyDescent="0.35">
      <c r="A408" s="319" t="s">
        <v>1931</v>
      </c>
      <c r="B408" s="320" t="s">
        <v>1932</v>
      </c>
      <c r="C408" s="320">
        <v>1</v>
      </c>
      <c r="D408" s="316"/>
    </row>
    <row r="409" spans="1:4" x14ac:dyDescent="0.35">
      <c r="A409" s="319" t="s">
        <v>1933</v>
      </c>
      <c r="B409" s="320" t="s">
        <v>1934</v>
      </c>
      <c r="C409" s="320">
        <v>1</v>
      </c>
      <c r="D409" s="316"/>
    </row>
    <row r="410" spans="1:4" x14ac:dyDescent="0.35">
      <c r="A410" s="319" t="s">
        <v>1935</v>
      </c>
      <c r="B410" s="320" t="s">
        <v>1936</v>
      </c>
      <c r="C410" s="320">
        <v>1</v>
      </c>
      <c r="D410" s="316"/>
    </row>
    <row r="411" spans="1:4" x14ac:dyDescent="0.35">
      <c r="A411" s="319" t="s">
        <v>1937</v>
      </c>
      <c r="B411" s="320" t="s">
        <v>1938</v>
      </c>
      <c r="C411" s="320">
        <v>1</v>
      </c>
      <c r="D411" s="316"/>
    </row>
    <row r="412" spans="1:4" x14ac:dyDescent="0.35">
      <c r="A412" s="319" t="s">
        <v>1939</v>
      </c>
      <c r="B412" s="320" t="s">
        <v>1940</v>
      </c>
      <c r="C412" s="320">
        <v>1</v>
      </c>
      <c r="D412" s="316"/>
    </row>
    <row r="413" spans="1:4" x14ac:dyDescent="0.35">
      <c r="A413" s="319" t="s">
        <v>1941</v>
      </c>
      <c r="B413" s="320" t="s">
        <v>1942</v>
      </c>
      <c r="C413" s="320">
        <v>1</v>
      </c>
      <c r="D413" s="316"/>
    </row>
    <row r="414" spans="1:4" x14ac:dyDescent="0.35">
      <c r="A414" s="319" t="s">
        <v>1943</v>
      </c>
      <c r="B414" s="320" t="s">
        <v>1944</v>
      </c>
      <c r="C414" s="320">
        <v>1</v>
      </c>
      <c r="D414" s="316"/>
    </row>
    <row r="415" spans="1:4" x14ac:dyDescent="0.35">
      <c r="A415" s="319" t="s">
        <v>1945</v>
      </c>
      <c r="B415" s="320" t="s">
        <v>1946</v>
      </c>
      <c r="C415" s="320">
        <v>1</v>
      </c>
      <c r="D415" s="316"/>
    </row>
    <row r="416" spans="1:4" x14ac:dyDescent="0.35">
      <c r="A416" s="319" t="s">
        <v>1947</v>
      </c>
      <c r="B416" s="320" t="s">
        <v>1948</v>
      </c>
      <c r="C416" s="320">
        <v>1</v>
      </c>
      <c r="D416" s="316"/>
    </row>
    <row r="417" spans="1:4" x14ac:dyDescent="0.35">
      <c r="A417" s="319" t="s">
        <v>1949</v>
      </c>
      <c r="B417" s="320" t="s">
        <v>1950</v>
      </c>
      <c r="C417" s="320">
        <v>1</v>
      </c>
      <c r="D417" s="316"/>
    </row>
    <row r="418" spans="1:4" x14ac:dyDescent="0.35">
      <c r="A418" s="319" t="s">
        <v>1951</v>
      </c>
      <c r="B418" s="320" t="s">
        <v>1952</v>
      </c>
      <c r="C418" s="320">
        <v>1</v>
      </c>
      <c r="D418" s="316"/>
    </row>
    <row r="419" spans="1:4" x14ac:dyDescent="0.35">
      <c r="A419" s="319" t="s">
        <v>1953</v>
      </c>
      <c r="B419" s="320" t="s">
        <v>1954</v>
      </c>
      <c r="C419" s="320">
        <v>1</v>
      </c>
      <c r="D419" s="316"/>
    </row>
    <row r="420" spans="1:4" x14ac:dyDescent="0.35">
      <c r="A420" s="319" t="s">
        <v>1955</v>
      </c>
      <c r="B420" s="320" t="s">
        <v>1956</v>
      </c>
      <c r="C420" s="320">
        <v>1</v>
      </c>
      <c r="D420" s="316"/>
    </row>
    <row r="421" spans="1:4" x14ac:dyDescent="0.35">
      <c r="A421" s="319" t="s">
        <v>1957</v>
      </c>
      <c r="B421" s="320" t="s">
        <v>1958</v>
      </c>
      <c r="C421" s="320">
        <v>1</v>
      </c>
      <c r="D421" s="316"/>
    </row>
    <row r="422" spans="1:4" x14ac:dyDescent="0.35">
      <c r="A422" s="319" t="s">
        <v>1959</v>
      </c>
      <c r="B422" s="320" t="s">
        <v>1960</v>
      </c>
      <c r="C422" s="320">
        <v>1</v>
      </c>
      <c r="D422" s="316"/>
    </row>
    <row r="423" spans="1:4" x14ac:dyDescent="0.35">
      <c r="A423" s="319" t="s">
        <v>1961</v>
      </c>
      <c r="B423" s="320" t="s">
        <v>1962</v>
      </c>
      <c r="C423" s="320">
        <v>1</v>
      </c>
      <c r="D423" s="316"/>
    </row>
    <row r="424" spans="1:4" x14ac:dyDescent="0.35">
      <c r="A424" s="319" t="s">
        <v>1963</v>
      </c>
      <c r="B424" s="320" t="s">
        <v>1964</v>
      </c>
      <c r="C424" s="320">
        <v>1</v>
      </c>
      <c r="D424" s="316"/>
    </row>
    <row r="425" spans="1:4" x14ac:dyDescent="0.35">
      <c r="A425" s="319" t="s">
        <v>1965</v>
      </c>
      <c r="B425" s="320" t="s">
        <v>1966</v>
      </c>
      <c r="C425" s="320">
        <v>1</v>
      </c>
      <c r="D425" s="316"/>
    </row>
    <row r="426" spans="1:4" x14ac:dyDescent="0.35">
      <c r="A426" s="319" t="s">
        <v>1967</v>
      </c>
      <c r="B426" s="320" t="s">
        <v>1968</v>
      </c>
      <c r="C426" s="320">
        <v>1</v>
      </c>
      <c r="D426" s="316"/>
    </row>
    <row r="427" spans="1:4" x14ac:dyDescent="0.35">
      <c r="A427" s="319" t="s">
        <v>1969</v>
      </c>
      <c r="B427" s="320" t="s">
        <v>1970</v>
      </c>
      <c r="C427" s="320">
        <v>1</v>
      </c>
      <c r="D427" s="316"/>
    </row>
    <row r="428" spans="1:4" x14ac:dyDescent="0.35">
      <c r="A428" s="319" t="s">
        <v>1971</v>
      </c>
      <c r="B428" s="320" t="s">
        <v>1972</v>
      </c>
      <c r="C428" s="320">
        <v>1</v>
      </c>
      <c r="D428" s="316"/>
    </row>
    <row r="429" spans="1:4" x14ac:dyDescent="0.35">
      <c r="A429" s="319" t="s">
        <v>1973</v>
      </c>
      <c r="B429" s="320" t="s">
        <v>1960</v>
      </c>
      <c r="C429" s="320">
        <v>1</v>
      </c>
      <c r="D429" s="316"/>
    </row>
    <row r="430" spans="1:4" x14ac:dyDescent="0.35">
      <c r="A430" s="319" t="s">
        <v>1974</v>
      </c>
      <c r="B430" s="320" t="s">
        <v>1975</v>
      </c>
      <c r="C430" s="320">
        <v>1</v>
      </c>
      <c r="D430" s="316"/>
    </row>
    <row r="431" spans="1:4" x14ac:dyDescent="0.35">
      <c r="A431" s="319" t="s">
        <v>1976</v>
      </c>
      <c r="B431" s="320" t="s">
        <v>1977</v>
      </c>
      <c r="C431" s="320">
        <v>1</v>
      </c>
      <c r="D431" s="316"/>
    </row>
    <row r="432" spans="1:4" x14ac:dyDescent="0.35">
      <c r="A432" s="319" t="s">
        <v>1978</v>
      </c>
      <c r="B432" s="320" t="s">
        <v>1979</v>
      </c>
      <c r="C432" s="320">
        <v>1</v>
      </c>
      <c r="D432" s="316"/>
    </row>
    <row r="433" spans="1:4" x14ac:dyDescent="0.35">
      <c r="A433" s="319" t="s">
        <v>1980</v>
      </c>
      <c r="B433" s="320" t="s">
        <v>1981</v>
      </c>
      <c r="C433" s="320">
        <v>1</v>
      </c>
      <c r="D433" s="316"/>
    </row>
    <row r="434" spans="1:4" x14ac:dyDescent="0.35">
      <c r="A434" s="319" t="s">
        <v>1982</v>
      </c>
      <c r="B434" s="320" t="s">
        <v>1983</v>
      </c>
      <c r="C434" s="320">
        <v>1</v>
      </c>
      <c r="D434" s="316"/>
    </row>
    <row r="435" spans="1:4" x14ac:dyDescent="0.35">
      <c r="A435" s="319" t="s">
        <v>1984</v>
      </c>
      <c r="B435" s="320" t="s">
        <v>1985</v>
      </c>
      <c r="C435" s="320">
        <v>1</v>
      </c>
      <c r="D435" s="316"/>
    </row>
    <row r="436" spans="1:4" x14ac:dyDescent="0.35">
      <c r="A436" s="319" t="s">
        <v>1986</v>
      </c>
      <c r="B436" s="320" t="s">
        <v>1987</v>
      </c>
      <c r="C436" s="320">
        <v>1</v>
      </c>
      <c r="D436" s="316"/>
    </row>
    <row r="437" spans="1:4" x14ac:dyDescent="0.35">
      <c r="A437" s="319" t="s">
        <v>1988</v>
      </c>
      <c r="B437" s="320" t="s">
        <v>1989</v>
      </c>
      <c r="C437" s="320">
        <v>1</v>
      </c>
      <c r="D437" s="316"/>
    </row>
    <row r="438" spans="1:4" x14ac:dyDescent="0.35">
      <c r="A438" s="319" t="s">
        <v>1990</v>
      </c>
      <c r="B438" s="320" t="s">
        <v>1991</v>
      </c>
      <c r="C438" s="320">
        <v>1</v>
      </c>
      <c r="D438" s="316"/>
    </row>
    <row r="439" spans="1:4" x14ac:dyDescent="0.35">
      <c r="A439" s="319" t="s">
        <v>1992</v>
      </c>
      <c r="B439" s="320" t="s">
        <v>1993</v>
      </c>
      <c r="C439" s="320">
        <v>1</v>
      </c>
      <c r="D439" s="316"/>
    </row>
    <row r="440" spans="1:4" x14ac:dyDescent="0.35">
      <c r="A440" s="319" t="s">
        <v>1994</v>
      </c>
      <c r="B440" s="320" t="s">
        <v>1995</v>
      </c>
      <c r="C440" s="320">
        <v>1</v>
      </c>
      <c r="D440" s="316"/>
    </row>
    <row r="441" spans="1:4" x14ac:dyDescent="0.35">
      <c r="A441" s="319" t="s">
        <v>1996</v>
      </c>
      <c r="B441" s="320" t="s">
        <v>1997</v>
      </c>
      <c r="C441" s="320">
        <v>1</v>
      </c>
      <c r="D441" s="316"/>
    </row>
    <row r="442" spans="1:4" x14ac:dyDescent="0.35">
      <c r="A442" s="319" t="s">
        <v>1998</v>
      </c>
      <c r="B442" s="320" t="s">
        <v>1999</v>
      </c>
      <c r="C442" s="320">
        <v>1</v>
      </c>
      <c r="D442" s="316"/>
    </row>
    <row r="443" spans="1:4" x14ac:dyDescent="0.35">
      <c r="A443" s="319" t="s">
        <v>2000</v>
      </c>
      <c r="B443" s="320" t="s">
        <v>2001</v>
      </c>
      <c r="C443" s="320">
        <v>1</v>
      </c>
      <c r="D443" s="316"/>
    </row>
    <row r="444" spans="1:4" x14ac:dyDescent="0.35">
      <c r="A444" s="319" t="s">
        <v>2002</v>
      </c>
      <c r="B444" s="320" t="s">
        <v>2003</v>
      </c>
      <c r="C444" s="320">
        <v>1</v>
      </c>
      <c r="D444" s="316"/>
    </row>
    <row r="445" spans="1:4" x14ac:dyDescent="0.35">
      <c r="A445" s="319" t="s">
        <v>2004</v>
      </c>
      <c r="B445" s="320" t="s">
        <v>2005</v>
      </c>
      <c r="C445" s="320">
        <v>1</v>
      </c>
      <c r="D445" s="316"/>
    </row>
    <row r="446" spans="1:4" x14ac:dyDescent="0.35">
      <c r="A446" s="319" t="s">
        <v>2006</v>
      </c>
      <c r="B446" s="320" t="s">
        <v>2007</v>
      </c>
      <c r="C446" s="320">
        <v>1</v>
      </c>
      <c r="D446" s="316"/>
    </row>
    <row r="447" spans="1:4" x14ac:dyDescent="0.35">
      <c r="A447" s="319" t="s">
        <v>2008</v>
      </c>
      <c r="B447" s="320" t="s">
        <v>2009</v>
      </c>
      <c r="C447" s="320">
        <v>1</v>
      </c>
      <c r="D447" s="316"/>
    </row>
    <row r="448" spans="1:4" x14ac:dyDescent="0.35">
      <c r="A448" s="319" t="s">
        <v>2010</v>
      </c>
      <c r="B448" s="320" t="s">
        <v>2011</v>
      </c>
      <c r="C448" s="320">
        <v>1</v>
      </c>
      <c r="D448" s="316"/>
    </row>
    <row r="449" spans="1:4" x14ac:dyDescent="0.35">
      <c r="A449" s="319" t="s">
        <v>2012</v>
      </c>
      <c r="B449" s="320" t="s">
        <v>2013</v>
      </c>
      <c r="C449" s="320">
        <v>1</v>
      </c>
      <c r="D449" s="316"/>
    </row>
    <row r="450" spans="1:4" x14ac:dyDescent="0.35">
      <c r="A450" s="319" t="s">
        <v>2014</v>
      </c>
      <c r="B450" s="320" t="s">
        <v>2015</v>
      </c>
      <c r="C450" s="320">
        <v>1</v>
      </c>
      <c r="D450" s="316"/>
    </row>
    <row r="451" spans="1:4" x14ac:dyDescent="0.35">
      <c r="A451" s="319" t="s">
        <v>2016</v>
      </c>
      <c r="B451" s="320" t="s">
        <v>2017</v>
      </c>
      <c r="C451" s="320">
        <v>1</v>
      </c>
      <c r="D451" s="316"/>
    </row>
    <row r="452" spans="1:4" x14ac:dyDescent="0.35">
      <c r="A452" s="319" t="s">
        <v>2018</v>
      </c>
      <c r="B452" s="320" t="s">
        <v>2019</v>
      </c>
      <c r="C452" s="320">
        <v>1</v>
      </c>
      <c r="D452" s="316"/>
    </row>
    <row r="453" spans="1:4" x14ac:dyDescent="0.35">
      <c r="A453" s="319" t="s">
        <v>2020</v>
      </c>
      <c r="B453" s="320" t="s">
        <v>2021</v>
      </c>
      <c r="C453" s="320">
        <v>1</v>
      </c>
      <c r="D453" s="316"/>
    </row>
    <row r="454" spans="1:4" x14ac:dyDescent="0.35">
      <c r="A454" s="319" t="s">
        <v>2022</v>
      </c>
      <c r="B454" s="320" t="s">
        <v>2023</v>
      </c>
      <c r="C454" s="320">
        <v>1</v>
      </c>
      <c r="D454" s="316"/>
    </row>
    <row r="455" spans="1:4" x14ac:dyDescent="0.35">
      <c r="A455" s="319" t="s">
        <v>2024</v>
      </c>
      <c r="B455" s="320" t="s">
        <v>2025</v>
      </c>
      <c r="C455" s="320">
        <v>1</v>
      </c>
      <c r="D455" s="316"/>
    </row>
    <row r="456" spans="1:4" x14ac:dyDescent="0.35">
      <c r="A456" s="319" t="s">
        <v>2026</v>
      </c>
      <c r="B456" s="320" t="s">
        <v>2027</v>
      </c>
      <c r="C456" s="320">
        <v>1</v>
      </c>
      <c r="D456" s="316"/>
    </row>
    <row r="457" spans="1:4" x14ac:dyDescent="0.35">
      <c r="A457" s="319" t="s">
        <v>2028</v>
      </c>
      <c r="B457" s="320" t="s">
        <v>2029</v>
      </c>
      <c r="C457" s="320">
        <v>1</v>
      </c>
      <c r="D457" s="316"/>
    </row>
    <row r="458" spans="1:4" x14ac:dyDescent="0.35">
      <c r="A458" s="319" t="s">
        <v>2030</v>
      </c>
      <c r="B458" s="320" t="s">
        <v>2031</v>
      </c>
      <c r="C458" s="320">
        <v>1</v>
      </c>
      <c r="D458" s="316"/>
    </row>
    <row r="459" spans="1:4" x14ac:dyDescent="0.35">
      <c r="A459" s="319" t="s">
        <v>2032</v>
      </c>
      <c r="B459" s="320" t="s">
        <v>2033</v>
      </c>
      <c r="C459" s="320">
        <v>1</v>
      </c>
      <c r="D459" s="316"/>
    </row>
    <row r="460" spans="1:4" x14ac:dyDescent="0.35">
      <c r="A460" s="319" t="s">
        <v>2034</v>
      </c>
      <c r="B460" s="320" t="s">
        <v>2035</v>
      </c>
      <c r="C460" s="320">
        <v>1</v>
      </c>
      <c r="D460" s="316"/>
    </row>
    <row r="461" spans="1:4" x14ac:dyDescent="0.35">
      <c r="A461" s="319" t="s">
        <v>2036</v>
      </c>
      <c r="B461" s="320" t="s">
        <v>2037</v>
      </c>
      <c r="C461" s="320">
        <v>1</v>
      </c>
      <c r="D461" s="316"/>
    </row>
    <row r="462" spans="1:4" x14ac:dyDescent="0.35">
      <c r="A462" s="319" t="s">
        <v>2038</v>
      </c>
      <c r="B462" s="320" t="s">
        <v>2039</v>
      </c>
      <c r="C462" s="320">
        <v>1</v>
      </c>
      <c r="D462" s="316"/>
    </row>
    <row r="463" spans="1:4" x14ac:dyDescent="0.35">
      <c r="A463" s="319" t="s">
        <v>2040</v>
      </c>
      <c r="B463" s="320" t="s">
        <v>2041</v>
      </c>
      <c r="C463" s="320">
        <v>1</v>
      </c>
      <c r="D463" s="316"/>
    </row>
    <row r="464" spans="1:4" x14ac:dyDescent="0.35">
      <c r="A464" s="319" t="s">
        <v>2042</v>
      </c>
      <c r="B464" s="320" t="s">
        <v>2043</v>
      </c>
      <c r="C464" s="320">
        <v>1</v>
      </c>
      <c r="D464" s="316"/>
    </row>
    <row r="465" spans="1:4" x14ac:dyDescent="0.35">
      <c r="A465" s="319" t="s">
        <v>2044</v>
      </c>
      <c r="B465" s="320" t="s">
        <v>2045</v>
      </c>
      <c r="C465" s="320">
        <v>1</v>
      </c>
      <c r="D465" s="316"/>
    </row>
    <row r="466" spans="1:4" x14ac:dyDescent="0.35">
      <c r="A466" s="319" t="s">
        <v>2046</v>
      </c>
      <c r="B466" s="320" t="s">
        <v>2047</v>
      </c>
      <c r="C466" s="320">
        <v>1</v>
      </c>
      <c r="D466" s="316"/>
    </row>
    <row r="467" spans="1:4" x14ac:dyDescent="0.35">
      <c r="A467" s="319" t="s">
        <v>2048</v>
      </c>
      <c r="B467" s="320" t="s">
        <v>2049</v>
      </c>
      <c r="C467" s="320">
        <v>1</v>
      </c>
      <c r="D467" s="316"/>
    </row>
    <row r="468" spans="1:4" x14ac:dyDescent="0.35">
      <c r="A468" s="319" t="s">
        <v>2050</v>
      </c>
      <c r="B468" s="320" t="s">
        <v>2051</v>
      </c>
      <c r="C468" s="320">
        <v>1</v>
      </c>
      <c r="D468" s="316"/>
    </row>
    <row r="469" spans="1:4" x14ac:dyDescent="0.35">
      <c r="A469" s="319" t="s">
        <v>2052</v>
      </c>
      <c r="B469" s="320" t="s">
        <v>2053</v>
      </c>
      <c r="C469" s="320">
        <v>1</v>
      </c>
      <c r="D469" s="316"/>
    </row>
    <row r="470" spans="1:4" x14ac:dyDescent="0.35">
      <c r="A470" s="319" t="s">
        <v>2054</v>
      </c>
      <c r="B470" s="320" t="s">
        <v>2055</v>
      </c>
      <c r="C470" s="320">
        <v>1</v>
      </c>
      <c r="D470" s="316"/>
    </row>
    <row r="471" spans="1:4" x14ac:dyDescent="0.35">
      <c r="A471" s="319" t="s">
        <v>2056</v>
      </c>
      <c r="B471" s="320" t="s">
        <v>2057</v>
      </c>
      <c r="C471" s="320">
        <v>1</v>
      </c>
      <c r="D471" s="316"/>
    </row>
    <row r="472" spans="1:4" x14ac:dyDescent="0.35">
      <c r="A472" s="319" t="s">
        <v>2058</v>
      </c>
      <c r="B472" s="320" t="s">
        <v>2059</v>
      </c>
      <c r="C472" s="320">
        <v>1</v>
      </c>
      <c r="D472" s="316"/>
    </row>
    <row r="473" spans="1:4" x14ac:dyDescent="0.35">
      <c r="A473" s="319" t="s">
        <v>2060</v>
      </c>
      <c r="B473" s="320" t="s">
        <v>2061</v>
      </c>
      <c r="C473" s="320">
        <v>1</v>
      </c>
      <c r="D473" s="316"/>
    </row>
    <row r="474" spans="1:4" x14ac:dyDescent="0.35">
      <c r="A474" s="319" t="s">
        <v>2062</v>
      </c>
      <c r="B474" s="320" t="s">
        <v>2063</v>
      </c>
      <c r="C474" s="320">
        <v>1</v>
      </c>
      <c r="D474" s="316"/>
    </row>
    <row r="475" spans="1:4" x14ac:dyDescent="0.35">
      <c r="A475" s="319" t="s">
        <v>2064</v>
      </c>
      <c r="B475" s="320" t="s">
        <v>2065</v>
      </c>
      <c r="C475" s="320">
        <v>5</v>
      </c>
      <c r="D475" s="316"/>
    </row>
    <row r="476" spans="1:4" x14ac:dyDescent="0.35">
      <c r="A476" s="319" t="s">
        <v>2066</v>
      </c>
      <c r="B476" s="320" t="s">
        <v>2067</v>
      </c>
      <c r="C476" s="320">
        <v>4</v>
      </c>
      <c r="D476" s="316"/>
    </row>
    <row r="477" spans="1:4" x14ac:dyDescent="0.35">
      <c r="A477" s="319" t="s">
        <v>2068</v>
      </c>
      <c r="B477" s="320" t="s">
        <v>2069</v>
      </c>
      <c r="C477" s="320">
        <v>1</v>
      </c>
      <c r="D477" s="316"/>
    </row>
    <row r="478" spans="1:4" x14ac:dyDescent="0.35">
      <c r="A478" s="319" t="s">
        <v>2070</v>
      </c>
      <c r="B478" s="320" t="s">
        <v>2071</v>
      </c>
      <c r="C478" s="320">
        <v>1</v>
      </c>
      <c r="D478" s="316"/>
    </row>
    <row r="479" spans="1:4" x14ac:dyDescent="0.35">
      <c r="A479" s="319" t="s">
        <v>2072</v>
      </c>
      <c r="B479" s="320" t="s">
        <v>2073</v>
      </c>
      <c r="C479" s="320">
        <v>1</v>
      </c>
      <c r="D479" s="316"/>
    </row>
    <row r="480" spans="1:4" x14ac:dyDescent="0.35">
      <c r="A480" s="319" t="s">
        <v>2074</v>
      </c>
      <c r="B480" s="320" t="s">
        <v>2075</v>
      </c>
      <c r="C480" s="320">
        <v>1</v>
      </c>
      <c r="D480" s="316"/>
    </row>
    <row r="481" spans="1:4" x14ac:dyDescent="0.35">
      <c r="A481" s="319" t="s">
        <v>2076</v>
      </c>
      <c r="B481" s="320" t="s">
        <v>2077</v>
      </c>
      <c r="C481" s="320">
        <v>1</v>
      </c>
      <c r="D481" s="316"/>
    </row>
    <row r="482" spans="1:4" x14ac:dyDescent="0.35">
      <c r="A482" s="319" t="s">
        <v>2078</v>
      </c>
      <c r="B482" s="320" t="s">
        <v>2079</v>
      </c>
      <c r="C482" s="320">
        <v>1</v>
      </c>
      <c r="D482" s="316"/>
    </row>
    <row r="483" spans="1:4" x14ac:dyDescent="0.35">
      <c r="A483" s="319" t="s">
        <v>2080</v>
      </c>
      <c r="B483" s="320" t="s">
        <v>2081</v>
      </c>
      <c r="C483" s="320">
        <v>1</v>
      </c>
      <c r="D483" s="316"/>
    </row>
    <row r="484" spans="1:4" x14ac:dyDescent="0.35">
      <c r="A484" s="319" t="s">
        <v>2082</v>
      </c>
      <c r="B484" s="320" t="s">
        <v>2083</v>
      </c>
      <c r="C484" s="320">
        <v>1</v>
      </c>
      <c r="D484" s="316"/>
    </row>
    <row r="485" spans="1:4" x14ac:dyDescent="0.35">
      <c r="A485" s="319" t="s">
        <v>2084</v>
      </c>
      <c r="B485" s="320" t="s">
        <v>2085</v>
      </c>
      <c r="C485" s="320">
        <v>1</v>
      </c>
      <c r="D485" s="316"/>
    </row>
    <row r="486" spans="1:4" x14ac:dyDescent="0.35">
      <c r="A486" s="319" t="s">
        <v>2086</v>
      </c>
      <c r="B486" s="320" t="s">
        <v>2087</v>
      </c>
      <c r="C486" s="320">
        <v>1</v>
      </c>
      <c r="D486" s="316"/>
    </row>
    <row r="487" spans="1:4" x14ac:dyDescent="0.35">
      <c r="A487" s="319" t="s">
        <v>2088</v>
      </c>
      <c r="B487" s="320" t="s">
        <v>2089</v>
      </c>
      <c r="C487" s="320">
        <v>1</v>
      </c>
      <c r="D487" s="316"/>
    </row>
    <row r="488" spans="1:4" x14ac:dyDescent="0.35">
      <c r="A488" s="319" t="s">
        <v>2090</v>
      </c>
      <c r="B488" s="320" t="s">
        <v>2091</v>
      </c>
      <c r="C488" s="320">
        <v>1</v>
      </c>
      <c r="D488" s="316"/>
    </row>
    <row r="489" spans="1:4" x14ac:dyDescent="0.35">
      <c r="A489" s="319" t="s">
        <v>2092</v>
      </c>
      <c r="B489" s="320" t="s">
        <v>2093</v>
      </c>
      <c r="C489" s="320">
        <v>1</v>
      </c>
      <c r="D489" s="316"/>
    </row>
    <row r="490" spans="1:4" x14ac:dyDescent="0.35">
      <c r="A490" s="319" t="s">
        <v>2094</v>
      </c>
      <c r="B490" s="320" t="s">
        <v>2095</v>
      </c>
      <c r="C490" s="320">
        <v>8</v>
      </c>
      <c r="D490" s="316"/>
    </row>
    <row r="491" spans="1:4" x14ac:dyDescent="0.35">
      <c r="A491" s="319" t="s">
        <v>2096</v>
      </c>
      <c r="B491" s="320" t="s">
        <v>2097</v>
      </c>
      <c r="C491" s="320">
        <v>1</v>
      </c>
      <c r="D491" s="316"/>
    </row>
    <row r="492" spans="1:4" x14ac:dyDescent="0.35">
      <c r="A492" s="319" t="s">
        <v>2098</v>
      </c>
      <c r="B492" s="320" t="s">
        <v>2099</v>
      </c>
      <c r="C492" s="320">
        <v>1</v>
      </c>
      <c r="D492" s="316"/>
    </row>
    <row r="493" spans="1:4" x14ac:dyDescent="0.35">
      <c r="A493" s="319" t="s">
        <v>2100</v>
      </c>
      <c r="B493" s="320" t="s">
        <v>2101</v>
      </c>
      <c r="C493" s="320">
        <v>1</v>
      </c>
      <c r="D493" s="316"/>
    </row>
    <row r="494" spans="1:4" x14ac:dyDescent="0.35">
      <c r="A494" s="319" t="s">
        <v>2102</v>
      </c>
      <c r="B494" s="320" t="s">
        <v>2103</v>
      </c>
      <c r="C494" s="320">
        <v>1</v>
      </c>
      <c r="D494" s="316"/>
    </row>
    <row r="495" spans="1:4" x14ac:dyDescent="0.35">
      <c r="A495" s="319" t="s">
        <v>2104</v>
      </c>
      <c r="B495" s="320" t="s">
        <v>2105</v>
      </c>
      <c r="C495" s="320">
        <v>1</v>
      </c>
      <c r="D495" s="316"/>
    </row>
    <row r="496" spans="1:4" x14ac:dyDescent="0.35">
      <c r="A496" s="319" t="s">
        <v>2106</v>
      </c>
      <c r="B496" s="320" t="s">
        <v>2107</v>
      </c>
      <c r="C496" s="320">
        <v>1</v>
      </c>
      <c r="D496" s="316"/>
    </row>
    <row r="497" spans="1:4" x14ac:dyDescent="0.35">
      <c r="A497" s="319" t="s">
        <v>2108</v>
      </c>
      <c r="B497" s="320" t="s">
        <v>2109</v>
      </c>
      <c r="C497" s="320">
        <v>1</v>
      </c>
      <c r="D497" s="316"/>
    </row>
    <row r="498" spans="1:4" x14ac:dyDescent="0.35">
      <c r="A498" s="319" t="s">
        <v>2110</v>
      </c>
      <c r="B498" s="320" t="s">
        <v>2111</v>
      </c>
      <c r="C498" s="320">
        <v>1</v>
      </c>
      <c r="D498" s="316"/>
    </row>
    <row r="499" spans="1:4" x14ac:dyDescent="0.35">
      <c r="A499" s="319" t="s">
        <v>2112</v>
      </c>
      <c r="B499" s="320" t="s">
        <v>2113</v>
      </c>
      <c r="C499" s="320">
        <v>1</v>
      </c>
      <c r="D499" s="316"/>
    </row>
    <row r="500" spans="1:4" x14ac:dyDescent="0.35">
      <c r="A500" s="319" t="s">
        <v>2114</v>
      </c>
      <c r="B500" s="320" t="s">
        <v>2115</v>
      </c>
      <c r="C500" s="320">
        <v>1</v>
      </c>
      <c r="D500" s="316"/>
    </row>
    <row r="501" spans="1:4" x14ac:dyDescent="0.35">
      <c r="A501" s="319" t="s">
        <v>2116</v>
      </c>
      <c r="B501" s="320" t="s">
        <v>2117</v>
      </c>
      <c r="C501" s="320">
        <v>1</v>
      </c>
      <c r="D501" s="316"/>
    </row>
    <row r="502" spans="1:4" x14ac:dyDescent="0.35">
      <c r="A502" s="319" t="s">
        <v>2118</v>
      </c>
      <c r="B502" s="320" t="s">
        <v>2119</v>
      </c>
      <c r="C502" s="320">
        <v>1</v>
      </c>
      <c r="D502" s="316"/>
    </row>
    <row r="503" spans="1:4" x14ac:dyDescent="0.35">
      <c r="A503" s="319" t="s">
        <v>2120</v>
      </c>
      <c r="B503" s="320" t="s">
        <v>2121</v>
      </c>
      <c r="C503" s="320">
        <v>1</v>
      </c>
      <c r="D503" s="316"/>
    </row>
    <row r="504" spans="1:4" x14ac:dyDescent="0.35">
      <c r="A504" s="319" t="s">
        <v>2122</v>
      </c>
      <c r="B504" s="320" t="s">
        <v>2123</v>
      </c>
      <c r="C504" s="320">
        <v>1</v>
      </c>
      <c r="D504" s="316"/>
    </row>
    <row r="505" spans="1:4" x14ac:dyDescent="0.35">
      <c r="A505" s="319" t="s">
        <v>2124</v>
      </c>
      <c r="B505" s="320" t="s">
        <v>2125</v>
      </c>
      <c r="C505" s="320">
        <v>1</v>
      </c>
      <c r="D505" s="316"/>
    </row>
    <row r="506" spans="1:4" x14ac:dyDescent="0.35">
      <c r="A506" s="319" t="s">
        <v>2126</v>
      </c>
      <c r="B506" s="320" t="s">
        <v>2127</v>
      </c>
      <c r="C506" s="320">
        <v>1</v>
      </c>
      <c r="D506" s="316"/>
    </row>
    <row r="507" spans="1:4" x14ac:dyDescent="0.35">
      <c r="A507" s="319" t="s">
        <v>2128</v>
      </c>
      <c r="B507" s="320" t="s">
        <v>2129</v>
      </c>
      <c r="C507" s="320">
        <v>1</v>
      </c>
      <c r="D507" s="316"/>
    </row>
    <row r="508" spans="1:4" x14ac:dyDescent="0.35">
      <c r="A508" s="319" t="s">
        <v>2130</v>
      </c>
      <c r="B508" s="320" t="s">
        <v>2131</v>
      </c>
      <c r="C508" s="320">
        <v>1</v>
      </c>
      <c r="D508" s="316"/>
    </row>
    <row r="509" spans="1:4" x14ac:dyDescent="0.35">
      <c r="A509" s="319" t="s">
        <v>2132</v>
      </c>
      <c r="B509" s="320" t="s">
        <v>2133</v>
      </c>
      <c r="C509" s="320">
        <v>1</v>
      </c>
      <c r="D509" s="316"/>
    </row>
    <row r="510" spans="1:4" x14ac:dyDescent="0.35">
      <c r="A510" s="319" t="s">
        <v>2134</v>
      </c>
      <c r="B510" s="320" t="s">
        <v>2135</v>
      </c>
      <c r="C510" s="320">
        <v>1</v>
      </c>
      <c r="D510" s="316"/>
    </row>
    <row r="511" spans="1:4" x14ac:dyDescent="0.35">
      <c r="A511" s="319" t="s">
        <v>2136</v>
      </c>
      <c r="B511" s="320" t="s">
        <v>2137</v>
      </c>
      <c r="C511" s="320">
        <v>1</v>
      </c>
      <c r="D511" s="316"/>
    </row>
    <row r="512" spans="1:4" x14ac:dyDescent="0.35">
      <c r="A512" s="319" t="s">
        <v>2138</v>
      </c>
      <c r="B512" s="320" t="s">
        <v>2139</v>
      </c>
      <c r="C512" s="320">
        <v>1</v>
      </c>
      <c r="D512" s="316"/>
    </row>
    <row r="513" spans="1:4" x14ac:dyDescent="0.35">
      <c r="A513" s="319" t="s">
        <v>2140</v>
      </c>
      <c r="B513" s="320" t="s">
        <v>2141</v>
      </c>
      <c r="C513" s="320">
        <v>1</v>
      </c>
      <c r="D513" s="316"/>
    </row>
    <row r="514" spans="1:4" x14ac:dyDescent="0.35">
      <c r="A514" s="319" t="s">
        <v>2142</v>
      </c>
      <c r="B514" s="320" t="s">
        <v>2143</v>
      </c>
      <c r="C514" s="320">
        <v>1</v>
      </c>
      <c r="D514" s="316"/>
    </row>
    <row r="515" spans="1:4" x14ac:dyDescent="0.35">
      <c r="A515" s="319" t="s">
        <v>2144</v>
      </c>
      <c r="B515" s="320" t="s">
        <v>2145</v>
      </c>
      <c r="C515" s="320">
        <v>1</v>
      </c>
      <c r="D515" s="316"/>
    </row>
    <row r="516" spans="1:4" x14ac:dyDescent="0.35">
      <c r="A516" s="319" t="s">
        <v>2146</v>
      </c>
      <c r="B516" s="320" t="s">
        <v>2147</v>
      </c>
      <c r="C516" s="320">
        <v>1</v>
      </c>
      <c r="D516" s="316"/>
    </row>
    <row r="517" spans="1:4" x14ac:dyDescent="0.35">
      <c r="A517" s="319" t="s">
        <v>2148</v>
      </c>
      <c r="B517" s="320" t="s">
        <v>2149</v>
      </c>
      <c r="C517" s="320">
        <v>1</v>
      </c>
      <c r="D517" s="316"/>
    </row>
    <row r="518" spans="1:4" x14ac:dyDescent="0.35">
      <c r="A518" s="319" t="s">
        <v>2150</v>
      </c>
      <c r="B518" s="320" t="s">
        <v>2151</v>
      </c>
      <c r="C518" s="320">
        <v>1</v>
      </c>
      <c r="D518" s="316"/>
    </row>
    <row r="519" spans="1:4" x14ac:dyDescent="0.35">
      <c r="A519" s="319" t="s">
        <v>2152</v>
      </c>
      <c r="B519" s="320" t="s">
        <v>2153</v>
      </c>
      <c r="C519" s="320">
        <v>1</v>
      </c>
      <c r="D519" s="316"/>
    </row>
    <row r="520" spans="1:4" x14ac:dyDescent="0.35">
      <c r="A520" s="319" t="s">
        <v>2154</v>
      </c>
      <c r="B520" s="320" t="s">
        <v>2155</v>
      </c>
      <c r="C520" s="320">
        <v>1</v>
      </c>
      <c r="D520" s="316"/>
    </row>
    <row r="521" spans="1:4" x14ac:dyDescent="0.35">
      <c r="A521" s="319" t="s">
        <v>2156</v>
      </c>
      <c r="B521" s="320" t="s">
        <v>2157</v>
      </c>
      <c r="C521" s="320">
        <v>1</v>
      </c>
      <c r="D521" s="316"/>
    </row>
    <row r="522" spans="1:4" x14ac:dyDescent="0.35">
      <c r="A522" s="319" t="s">
        <v>2158</v>
      </c>
      <c r="B522" s="320" t="s">
        <v>2159</v>
      </c>
      <c r="C522" s="320">
        <v>1</v>
      </c>
      <c r="D522" s="316"/>
    </row>
    <row r="523" spans="1:4" x14ac:dyDescent="0.35">
      <c r="A523" s="319" t="s">
        <v>2160</v>
      </c>
      <c r="B523" s="320" t="s">
        <v>2161</v>
      </c>
      <c r="C523" s="320">
        <v>1</v>
      </c>
      <c r="D523" s="316"/>
    </row>
    <row r="524" spans="1:4" x14ac:dyDescent="0.35">
      <c r="A524" s="319" t="s">
        <v>2162</v>
      </c>
      <c r="B524" s="320" t="s">
        <v>2163</v>
      </c>
      <c r="C524" s="320">
        <v>1</v>
      </c>
      <c r="D524" s="316"/>
    </row>
    <row r="525" spans="1:4" x14ac:dyDescent="0.35">
      <c r="A525" s="319" t="s">
        <v>2164</v>
      </c>
      <c r="B525" s="320" t="s">
        <v>2165</v>
      </c>
      <c r="C525" s="320">
        <v>1</v>
      </c>
      <c r="D525" s="316"/>
    </row>
    <row r="526" spans="1:4" x14ac:dyDescent="0.35">
      <c r="A526" s="319" t="s">
        <v>2166</v>
      </c>
      <c r="B526" s="320" t="s">
        <v>2167</v>
      </c>
      <c r="C526" s="320">
        <v>1</v>
      </c>
      <c r="D526" s="316"/>
    </row>
    <row r="527" spans="1:4" x14ac:dyDescent="0.35">
      <c r="A527" s="319" t="s">
        <v>2168</v>
      </c>
      <c r="B527" s="320" t="s">
        <v>2169</v>
      </c>
      <c r="C527" s="320">
        <v>1</v>
      </c>
      <c r="D527" s="316"/>
    </row>
    <row r="528" spans="1:4" x14ac:dyDescent="0.35">
      <c r="A528" s="319" t="s">
        <v>2170</v>
      </c>
      <c r="B528" s="320" t="s">
        <v>2171</v>
      </c>
      <c r="C528" s="320">
        <v>1</v>
      </c>
      <c r="D528" s="316"/>
    </row>
    <row r="529" spans="1:4" x14ac:dyDescent="0.35">
      <c r="A529" s="319" t="s">
        <v>2172</v>
      </c>
      <c r="B529" s="320" t="s">
        <v>2173</v>
      </c>
      <c r="C529" s="320">
        <v>1</v>
      </c>
      <c r="D529" s="316"/>
    </row>
    <row r="530" spans="1:4" x14ac:dyDescent="0.35">
      <c r="A530" s="319" t="s">
        <v>2174</v>
      </c>
      <c r="B530" s="320" t="s">
        <v>2175</v>
      </c>
      <c r="C530" s="320">
        <v>1</v>
      </c>
      <c r="D530" s="316"/>
    </row>
    <row r="531" spans="1:4" x14ac:dyDescent="0.35">
      <c r="A531" s="319" t="s">
        <v>2176</v>
      </c>
      <c r="B531" s="320" t="s">
        <v>2177</v>
      </c>
      <c r="C531" s="320">
        <v>1</v>
      </c>
      <c r="D531" s="316"/>
    </row>
    <row r="532" spans="1:4" x14ac:dyDescent="0.35">
      <c r="A532" s="319" t="s">
        <v>2178</v>
      </c>
      <c r="B532" s="320" t="s">
        <v>2179</v>
      </c>
      <c r="C532" s="320">
        <v>1</v>
      </c>
      <c r="D532" s="316"/>
    </row>
    <row r="533" spans="1:4" x14ac:dyDescent="0.35">
      <c r="A533" s="319" t="s">
        <v>2180</v>
      </c>
      <c r="B533" s="320" t="s">
        <v>2181</v>
      </c>
      <c r="C533" s="320">
        <v>1</v>
      </c>
      <c r="D533" s="316"/>
    </row>
    <row r="534" spans="1:4" ht="26" x14ac:dyDescent="0.35">
      <c r="A534" s="319" t="s">
        <v>2182</v>
      </c>
      <c r="B534" s="320" t="s">
        <v>2183</v>
      </c>
      <c r="C534" s="320">
        <v>1</v>
      </c>
      <c r="D534" s="316"/>
    </row>
    <row r="535" spans="1:4" x14ac:dyDescent="0.35">
      <c r="A535" s="319" t="s">
        <v>2184</v>
      </c>
      <c r="B535" s="320" t="s">
        <v>2185</v>
      </c>
      <c r="C535" s="320">
        <v>1</v>
      </c>
      <c r="D535" s="316"/>
    </row>
    <row r="536" spans="1:4" x14ac:dyDescent="0.35">
      <c r="A536" s="319" t="s">
        <v>2186</v>
      </c>
      <c r="B536" s="320" t="s">
        <v>2187</v>
      </c>
      <c r="C536" s="320">
        <v>1</v>
      </c>
      <c r="D536" s="316"/>
    </row>
    <row r="537" spans="1:4" x14ac:dyDescent="0.35">
      <c r="A537" s="319" t="s">
        <v>2188</v>
      </c>
      <c r="B537" s="320" t="s">
        <v>2189</v>
      </c>
      <c r="C537" s="320">
        <v>1</v>
      </c>
      <c r="D537" s="316"/>
    </row>
    <row r="538" spans="1:4" x14ac:dyDescent="0.35">
      <c r="A538" s="319" t="s">
        <v>2190</v>
      </c>
      <c r="B538" s="320" t="s">
        <v>2191</v>
      </c>
      <c r="C538" s="320">
        <v>1</v>
      </c>
      <c r="D538" s="316"/>
    </row>
    <row r="539" spans="1:4" x14ac:dyDescent="0.35">
      <c r="A539" s="319" t="s">
        <v>2192</v>
      </c>
      <c r="B539" s="320" t="s">
        <v>2193</v>
      </c>
      <c r="C539" s="320">
        <v>1</v>
      </c>
      <c r="D539" s="316"/>
    </row>
    <row r="540" spans="1:4" x14ac:dyDescent="0.35">
      <c r="A540" s="319" t="s">
        <v>2194</v>
      </c>
      <c r="B540" s="320" t="s">
        <v>2195</v>
      </c>
      <c r="C540" s="320">
        <v>1</v>
      </c>
      <c r="D540" s="316"/>
    </row>
    <row r="541" spans="1:4" x14ac:dyDescent="0.35">
      <c r="A541" s="319" t="s">
        <v>2196</v>
      </c>
      <c r="B541" s="320" t="s">
        <v>2197</v>
      </c>
      <c r="C541" s="320">
        <v>1</v>
      </c>
      <c r="D541" s="316"/>
    </row>
    <row r="542" spans="1:4" x14ac:dyDescent="0.35">
      <c r="A542" s="319" t="s">
        <v>2198</v>
      </c>
      <c r="B542" s="320" t="s">
        <v>2199</v>
      </c>
      <c r="C542" s="320">
        <v>1</v>
      </c>
      <c r="D542" s="316"/>
    </row>
    <row r="543" spans="1:4" x14ac:dyDescent="0.35">
      <c r="A543" s="319" t="s">
        <v>2200</v>
      </c>
      <c r="B543" s="320" t="s">
        <v>2201</v>
      </c>
      <c r="C543" s="320">
        <v>1</v>
      </c>
      <c r="D543" s="316"/>
    </row>
    <row r="544" spans="1:4" x14ac:dyDescent="0.35">
      <c r="A544" s="319" t="s">
        <v>2202</v>
      </c>
      <c r="B544" s="320" t="s">
        <v>2203</v>
      </c>
      <c r="C544" s="320">
        <v>1</v>
      </c>
      <c r="D544" s="316"/>
    </row>
    <row r="545" spans="1:4" x14ac:dyDescent="0.35">
      <c r="A545" s="319" t="s">
        <v>2204</v>
      </c>
      <c r="B545" s="320" t="s">
        <v>2205</v>
      </c>
      <c r="C545" s="320">
        <v>1</v>
      </c>
      <c r="D545" s="316"/>
    </row>
    <row r="546" spans="1:4" x14ac:dyDescent="0.35">
      <c r="A546" s="319" t="s">
        <v>2206</v>
      </c>
      <c r="B546" s="320" t="s">
        <v>2207</v>
      </c>
      <c r="C546" s="320">
        <v>1</v>
      </c>
      <c r="D546" s="316"/>
    </row>
    <row r="547" spans="1:4" x14ac:dyDescent="0.35">
      <c r="A547" s="319" t="s">
        <v>2208</v>
      </c>
      <c r="B547" s="320" t="s">
        <v>2209</v>
      </c>
      <c r="C547" s="320">
        <v>1</v>
      </c>
      <c r="D547" s="316"/>
    </row>
    <row r="548" spans="1:4" x14ac:dyDescent="0.35">
      <c r="A548" s="319" t="s">
        <v>2210</v>
      </c>
      <c r="B548" s="320" t="s">
        <v>2211</v>
      </c>
      <c r="C548" s="320">
        <v>1</v>
      </c>
      <c r="D548" s="316"/>
    </row>
  </sheetData>
  <autoFilter ref="A1:D495" xr:uid="{00000000-0009-0000-0000-00000A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86"/>
  <sheetViews>
    <sheetView topLeftCell="A27" zoomScale="130" zoomScaleNormal="130" workbookViewId="0">
      <selection activeCell="A30" sqref="A30:A32"/>
    </sheetView>
  </sheetViews>
  <sheetFormatPr defaultColWidth="0" defaultRowHeight="14.5" zeroHeight="1" x14ac:dyDescent="0.35"/>
  <cols>
    <col min="1" max="1" width="22.453125" style="43" customWidth="1"/>
    <col min="2" max="3" width="13" style="43" customWidth="1"/>
    <col min="4" max="5" width="11.453125" style="43" customWidth="1"/>
    <col min="6" max="6" width="13" style="43" customWidth="1"/>
    <col min="7" max="7" width="12.26953125" style="43" customWidth="1"/>
    <col min="8" max="9" width="11.453125" style="43" hidden="1" customWidth="1"/>
    <col min="10" max="11" width="11.453125" style="43" customWidth="1"/>
    <col min="12" max="12" width="5.453125" style="43" customWidth="1"/>
    <col min="13" max="13" width="9.7265625" style="43" customWidth="1"/>
    <col min="14" max="14" width="10.7265625" style="43" customWidth="1"/>
    <col min="15" max="15" width="11" style="43" customWidth="1"/>
    <col min="16" max="16" width="11.453125" style="43" customWidth="1"/>
    <col min="17" max="16384" width="11.453125" style="43" hidden="1"/>
  </cols>
  <sheetData>
    <row r="1" spans="1:18" ht="12.75" customHeight="1" x14ac:dyDescent="0.35">
      <c r="A1" s="123" t="s">
        <v>31</v>
      </c>
      <c r="B1" s="3"/>
      <c r="C1" s="3"/>
      <c r="D1" s="3"/>
      <c r="E1" s="3"/>
      <c r="F1" s="3"/>
      <c r="G1" s="3"/>
      <c r="H1" s="3"/>
      <c r="I1" s="3"/>
      <c r="J1" s="3"/>
      <c r="K1" s="3"/>
      <c r="L1" s="3"/>
      <c r="M1" s="3"/>
      <c r="N1" s="3"/>
      <c r="O1" s="3"/>
      <c r="P1" s="122"/>
    </row>
    <row r="2" spans="1:18" ht="19.5" customHeight="1" x14ac:dyDescent="0.35">
      <c r="A2" s="44" t="s">
        <v>32</v>
      </c>
      <c r="B2" s="45"/>
      <c r="C2" s="45"/>
      <c r="D2" s="45"/>
      <c r="E2" s="45"/>
      <c r="F2" s="45"/>
      <c r="G2" s="45"/>
      <c r="H2" s="45"/>
      <c r="I2" s="45"/>
      <c r="J2" s="45"/>
      <c r="K2" s="45"/>
      <c r="L2" s="45"/>
      <c r="M2" s="45"/>
      <c r="N2" s="45"/>
      <c r="O2" s="45"/>
      <c r="P2" s="46"/>
    </row>
    <row r="3" spans="1:18" ht="12.75" customHeight="1" x14ac:dyDescent="0.35">
      <c r="A3" s="124" t="s">
        <v>33</v>
      </c>
      <c r="B3" s="47"/>
      <c r="C3" s="47"/>
      <c r="D3" s="47"/>
      <c r="E3" s="47"/>
      <c r="F3" s="47"/>
      <c r="G3" s="47"/>
      <c r="H3" s="47"/>
      <c r="I3" s="47"/>
      <c r="J3" s="47"/>
      <c r="K3" s="47"/>
      <c r="L3" s="47"/>
      <c r="M3" s="47"/>
      <c r="N3" s="47"/>
      <c r="O3" s="47"/>
      <c r="P3" s="48"/>
    </row>
    <row r="4" spans="1:18" ht="12.75" customHeight="1" x14ac:dyDescent="0.35">
      <c r="A4" s="124"/>
      <c r="B4" s="47"/>
      <c r="C4" s="47"/>
      <c r="D4" s="47"/>
      <c r="E4" s="47"/>
      <c r="F4" s="47"/>
      <c r="G4" s="47"/>
      <c r="H4" s="47"/>
      <c r="I4" s="47"/>
      <c r="J4" s="47"/>
      <c r="K4" s="47"/>
      <c r="L4" s="47"/>
      <c r="M4" s="47"/>
      <c r="N4" s="47"/>
      <c r="O4" s="47"/>
      <c r="P4" s="48"/>
    </row>
    <row r="5" spans="1:18" ht="12.75" customHeight="1" x14ac:dyDescent="0.35">
      <c r="A5" s="124" t="s">
        <v>34</v>
      </c>
      <c r="B5" s="47"/>
      <c r="C5" s="47"/>
      <c r="D5" s="47"/>
      <c r="E5" s="47"/>
      <c r="F5" s="47"/>
      <c r="G5" s="47"/>
      <c r="H5" s="47"/>
      <c r="I5" s="47"/>
      <c r="J5" s="47"/>
      <c r="K5" s="47"/>
      <c r="L5" s="47"/>
      <c r="M5" s="47"/>
      <c r="N5" s="47"/>
      <c r="O5" s="47"/>
      <c r="P5" s="48"/>
    </row>
    <row r="6" spans="1:18" ht="12.75" customHeight="1" x14ac:dyDescent="0.35">
      <c r="A6" s="124" t="s">
        <v>35</v>
      </c>
      <c r="B6" s="47"/>
      <c r="C6" s="47"/>
      <c r="D6" s="47"/>
      <c r="E6" s="47"/>
      <c r="F6" s="47"/>
      <c r="G6" s="47"/>
      <c r="H6" s="47"/>
      <c r="I6" s="47"/>
      <c r="J6" s="47"/>
      <c r="K6" s="47"/>
      <c r="L6" s="47"/>
      <c r="M6" s="47"/>
      <c r="N6" s="47"/>
      <c r="O6" s="47"/>
      <c r="P6" s="48"/>
    </row>
    <row r="7" spans="1:18" ht="12.75" customHeight="1" x14ac:dyDescent="0.35">
      <c r="A7" s="57"/>
      <c r="B7" s="58"/>
      <c r="C7" s="58"/>
      <c r="D7" s="58"/>
      <c r="E7" s="58"/>
      <c r="F7" s="58"/>
      <c r="G7" s="58"/>
      <c r="H7" s="58"/>
      <c r="I7" s="58"/>
      <c r="J7" s="58"/>
      <c r="K7" s="79"/>
      <c r="L7" s="79"/>
      <c r="M7" s="79"/>
      <c r="N7" s="79"/>
      <c r="O7" s="79"/>
      <c r="P7" s="59"/>
      <c r="Q7" s="61"/>
      <c r="R7" s="61"/>
    </row>
    <row r="8" spans="1:18" x14ac:dyDescent="0.35">
      <c r="A8" s="49"/>
      <c r="B8" s="50"/>
      <c r="C8" s="50"/>
      <c r="D8" s="50"/>
      <c r="E8" s="50"/>
      <c r="F8" s="50"/>
      <c r="G8" s="50"/>
      <c r="H8" s="50"/>
      <c r="I8" s="50"/>
      <c r="J8" s="50"/>
      <c r="K8" s="50"/>
      <c r="L8" s="50"/>
      <c r="M8" s="50"/>
      <c r="N8" s="50"/>
      <c r="O8" s="50"/>
      <c r="P8" s="51"/>
    </row>
    <row r="9" spans="1:18" x14ac:dyDescent="0.35">
      <c r="A9" s="62"/>
      <c r="B9" s="100" t="s">
        <v>37</v>
      </c>
      <c r="C9" s="101"/>
      <c r="D9" s="101"/>
      <c r="E9" s="101"/>
      <c r="F9" s="101"/>
      <c r="G9" s="102"/>
      <c r="H9" s="115"/>
      <c r="I9" s="115"/>
      <c r="J9" s="115"/>
      <c r="K9" s="115"/>
      <c r="L9" s="115"/>
      <c r="M9" s="115"/>
      <c r="N9" s="115"/>
      <c r="O9" s="115"/>
      <c r="P9" s="52"/>
    </row>
    <row r="10" spans="1:18" x14ac:dyDescent="0.35">
      <c r="A10" s="62"/>
      <c r="B10" s="103" t="s">
        <v>38</v>
      </c>
      <c r="C10" s="104"/>
      <c r="D10" s="104"/>
      <c r="E10" s="104"/>
      <c r="F10" s="104"/>
      <c r="G10" s="105"/>
      <c r="H10" s="115"/>
      <c r="I10" s="115"/>
      <c r="J10" s="115"/>
      <c r="K10" s="115"/>
      <c r="L10" s="115"/>
      <c r="M10" s="115"/>
      <c r="N10" s="115"/>
      <c r="O10" s="115"/>
      <c r="P10" s="52"/>
    </row>
    <row r="11" spans="1:18" x14ac:dyDescent="0.35">
      <c r="A11" s="338" t="s">
        <v>39</v>
      </c>
      <c r="B11" s="99" t="s">
        <v>40</v>
      </c>
      <c r="C11" s="106"/>
      <c r="D11" s="107"/>
      <c r="E11" s="107"/>
      <c r="F11" s="107"/>
      <c r="G11" s="108"/>
      <c r="H11" s="115"/>
      <c r="I11" s="115"/>
      <c r="J11" s="115"/>
      <c r="K11" s="116" t="s">
        <v>41</v>
      </c>
      <c r="L11" s="117"/>
      <c r="M11" s="117"/>
      <c r="N11" s="117"/>
      <c r="O11" s="118"/>
      <c r="P11" s="52"/>
    </row>
    <row r="12" spans="1:18" ht="36" x14ac:dyDescent="0.35">
      <c r="A12" s="338"/>
      <c r="B12" s="63" t="s">
        <v>42</v>
      </c>
      <c r="C12" s="64" t="s">
        <v>43</v>
      </c>
      <c r="D12" s="64" t="s">
        <v>44</v>
      </c>
      <c r="E12" s="64" t="s">
        <v>45</v>
      </c>
      <c r="F12" s="64" t="s">
        <v>46</v>
      </c>
      <c r="G12" s="65" t="s">
        <v>47</v>
      </c>
      <c r="H12" s="115"/>
      <c r="I12" s="115"/>
      <c r="J12" s="115"/>
      <c r="K12" s="66" t="s">
        <v>48</v>
      </c>
      <c r="L12" s="6"/>
      <c r="M12" s="67" t="s">
        <v>49</v>
      </c>
      <c r="N12" s="67" t="s">
        <v>50</v>
      </c>
      <c r="O12" s="68" t="s">
        <v>51</v>
      </c>
      <c r="P12" s="52"/>
    </row>
    <row r="13" spans="1:18" x14ac:dyDescent="0.35">
      <c r="A13" s="338"/>
      <c r="B13" s="96">
        <f>COUNTIF('Gen Test Cases'!I3:I60,"Pass")+COUNTIF('SQL 2016 Test Cases'!J3:J350,"Pass")</f>
        <v>0</v>
      </c>
      <c r="C13" s="97">
        <f>COUNTIF('Gen Test Cases'!I3:I60,"Fail")+COUNTIF('SQL 2016 Test Cases'!J3:J350,"Fail")</f>
        <v>0</v>
      </c>
      <c r="D13" s="96">
        <f>COUNTIF('Gen Test Cases'!I3:I60,"Info")+COUNTIF('SQL 2016 Test Cases'!J3:J350,"Info")</f>
        <v>0</v>
      </c>
      <c r="E13" s="97">
        <f>COUNTIF('Gen Test Cases'!I3:I60,"N/A")+COUNTIF('SQL 2016 Test Cases'!J3:J350,"N/A")</f>
        <v>0</v>
      </c>
      <c r="F13" s="96">
        <f>B13+C13</f>
        <v>0</v>
      </c>
      <c r="G13" s="98">
        <f>D25/100</f>
        <v>0</v>
      </c>
      <c r="H13" s="115"/>
      <c r="I13" s="115"/>
      <c r="J13" s="115"/>
      <c r="K13" s="70" t="s">
        <v>52</v>
      </c>
      <c r="L13" s="71"/>
      <c r="M13" s="72">
        <f>COUNTA('Gen Test Cases'!$I$3:$I$30)+COUNTA('SQL 2016 Test Cases'!$J$3:$J$50)</f>
        <v>0</v>
      </c>
      <c r="N13" s="72">
        <f>O13-M13</f>
        <v>65</v>
      </c>
      <c r="O13" s="73">
        <f>COUNTA('Gen Test Cases'!$A$3:$A$30)+COUNTA('SQL 2016 Test Cases'!$A$3:$A$50)</f>
        <v>65</v>
      </c>
      <c r="P13" s="52"/>
    </row>
    <row r="14" spans="1:18" x14ac:dyDescent="0.35">
      <c r="A14" s="54"/>
      <c r="B14" s="119"/>
      <c r="C14" s="115"/>
      <c r="D14" s="115"/>
      <c r="E14" s="115"/>
      <c r="F14" s="115"/>
      <c r="G14" s="115"/>
      <c r="H14" s="115"/>
      <c r="I14" s="115"/>
      <c r="J14" s="115"/>
      <c r="K14" s="120"/>
      <c r="L14" s="120"/>
      <c r="M14" s="120"/>
      <c r="N14" s="120"/>
      <c r="O14" s="120"/>
      <c r="P14" s="52"/>
    </row>
    <row r="15" spans="1:18" x14ac:dyDescent="0.35">
      <c r="A15" s="54"/>
      <c r="B15" s="109" t="s">
        <v>53</v>
      </c>
      <c r="C15" s="110"/>
      <c r="D15" s="110"/>
      <c r="E15" s="110"/>
      <c r="F15" s="110"/>
      <c r="G15" s="111"/>
      <c r="H15" s="115"/>
      <c r="I15" s="115"/>
      <c r="J15" s="115"/>
      <c r="K15" s="120"/>
      <c r="L15" s="120"/>
      <c r="M15" s="120"/>
      <c r="N15" s="120"/>
      <c r="O15" s="120"/>
      <c r="P15" s="52"/>
    </row>
    <row r="16" spans="1:18" x14ac:dyDescent="0.35">
      <c r="A16" s="53"/>
      <c r="B16" s="75" t="s">
        <v>54</v>
      </c>
      <c r="C16" s="75" t="s">
        <v>55</v>
      </c>
      <c r="D16" s="75" t="s">
        <v>56</v>
      </c>
      <c r="E16" s="75" t="s">
        <v>57</v>
      </c>
      <c r="F16" s="75" t="s">
        <v>45</v>
      </c>
      <c r="G16" s="75" t="s">
        <v>58</v>
      </c>
      <c r="H16" s="76" t="s">
        <v>59</v>
      </c>
      <c r="I16" s="76" t="s">
        <v>60</v>
      </c>
      <c r="J16" s="115"/>
      <c r="K16" s="121"/>
      <c r="L16" s="121"/>
      <c r="M16" s="121"/>
      <c r="N16" s="121"/>
      <c r="O16" s="121"/>
      <c r="P16" s="52"/>
    </row>
    <row r="17" spans="1:16" x14ac:dyDescent="0.35">
      <c r="A17" s="53"/>
      <c r="B17" s="77">
        <v>8</v>
      </c>
      <c r="C17" s="78">
        <f>COUNTIF('Gen Test Cases'!AA:AA,B17)+COUNTIF('SQL 2016 Test Cases'!AA:AA,B17)</f>
        <v>0</v>
      </c>
      <c r="D17" s="69">
        <f>COUNTIFS('Gen Test Cases'!AA:AA,B17,'Gen Test Cases'!I:I,$D$16)+COUNTIFS('SQL 2016 Test Cases'!AA:AA,B17,'SQL 2016 Test Cases'!J:J,$D$16)</f>
        <v>0</v>
      </c>
      <c r="E17" s="69">
        <f>COUNTIFS('Gen Test Cases'!AA:AA,B17,'Gen Test Cases'!I:I,$E$16)+COUNTIFS('SQL 2016 Test Cases'!AA:AA,B17,'SQL 2016 Test Cases'!J:J,$E$16)</f>
        <v>0</v>
      </c>
      <c r="F17" s="69">
        <f>COUNTIFS('Gen Test Cases'!AA:AA,B17,'Gen Test Cases'!I:I,$F$16)+COUNTIFS('SQL 2016 Test Cases'!AA:AA,B17,'SQL 2016 Test Cases'!J:J,$F$16)</f>
        <v>0</v>
      </c>
      <c r="G17" s="142">
        <v>1500</v>
      </c>
      <c r="H17" s="115">
        <f t="shared" ref="H17:H24" si="0">(C17-F17)*(G17)</f>
        <v>0</v>
      </c>
      <c r="I17" s="115">
        <f t="shared" ref="I17:I24" si="1">D17*G17</f>
        <v>0</v>
      </c>
      <c r="J17" s="138">
        <f>D13+N13</f>
        <v>65</v>
      </c>
      <c r="K17" s="139" t="str">
        <f>"WARNING: THERE IS AT LEAST ONE TEST CASE WITH"</f>
        <v>WARNING: THERE IS AT LEAST ONE TEST CASE WITH</v>
      </c>
      <c r="L17" s="115"/>
      <c r="M17" s="115"/>
      <c r="N17" s="115"/>
      <c r="O17" s="115"/>
      <c r="P17" s="52"/>
    </row>
    <row r="18" spans="1:16" x14ac:dyDescent="0.35">
      <c r="A18" s="53"/>
      <c r="B18" s="77">
        <v>7</v>
      </c>
      <c r="C18" s="78">
        <f>COUNTIF('Gen Test Cases'!AA:AA,B18)+COUNTIF('SQL 2016 Test Cases'!AA:AA,B18)</f>
        <v>1</v>
      </c>
      <c r="D18" s="69">
        <f>COUNTIFS('Gen Test Cases'!AA:AA,B18,'Gen Test Cases'!I:I,$D$16)+COUNTIFS('SQL 2016 Test Cases'!AA:AA,B18,'SQL 2016 Test Cases'!J:J,$D$16)</f>
        <v>0</v>
      </c>
      <c r="E18" s="69">
        <f>COUNTIFS('Gen Test Cases'!AA:AA,B18,'Gen Test Cases'!I:I,$E$16)+COUNTIFS('SQL 2016 Test Cases'!AA:AA,B18,'SQL 2016 Test Cases'!J:J,$E$16)</f>
        <v>0</v>
      </c>
      <c r="F18" s="69">
        <f>COUNTIFS('Gen Test Cases'!AA:AA,B18,'Gen Test Cases'!I:I,$F$16)+COUNTIFS('SQL 2016 Test Cases'!AA:AA,B18,'SQL 2016 Test Cases'!J:J,$F$16)</f>
        <v>0</v>
      </c>
      <c r="G18" s="142">
        <v>750</v>
      </c>
      <c r="H18" s="115">
        <f t="shared" si="0"/>
        <v>750</v>
      </c>
      <c r="I18" s="115">
        <f t="shared" si="1"/>
        <v>0</v>
      </c>
      <c r="K18" s="139" t="str">
        <f>"AN 'INFO' OR BLANK STATUS (SEE ABOVE)"</f>
        <v>AN 'INFO' OR BLANK STATUS (SEE ABOVE)</v>
      </c>
      <c r="L18" s="115"/>
      <c r="M18" s="115"/>
      <c r="N18" s="115"/>
      <c r="O18" s="115"/>
      <c r="P18" s="52"/>
    </row>
    <row r="19" spans="1:16" x14ac:dyDescent="0.35">
      <c r="A19" s="53"/>
      <c r="B19" s="77">
        <v>6</v>
      </c>
      <c r="C19" s="78">
        <f>COUNTIF('Gen Test Cases'!AA:AA,B19)+COUNTIF('SQL 2016 Test Cases'!AA:AA,B19)</f>
        <v>10</v>
      </c>
      <c r="D19" s="69">
        <f>COUNTIFS('Gen Test Cases'!AA:AA,B19,'Gen Test Cases'!I:I,$D$16)+COUNTIFS('SQL 2016 Test Cases'!AA:AA,B19,'SQL 2016 Test Cases'!J:J,$D$16)</f>
        <v>0</v>
      </c>
      <c r="E19" s="69">
        <f>COUNTIFS('Gen Test Cases'!AA:AA,B19,'Gen Test Cases'!I:I,$E$16)+COUNTIFS('SQL 2016 Test Cases'!AA:AA,B19,'SQL 2016 Test Cases'!J:J,$E$16)</f>
        <v>0</v>
      </c>
      <c r="F19" s="69">
        <f>COUNTIFS('Gen Test Cases'!AA:AA,B19,'Gen Test Cases'!I:I,$F$16)+COUNTIFS('SQL 2016 Test Cases'!AA:AA,B19,'SQL 2016 Test Cases'!J:J,$F$16)</f>
        <v>0</v>
      </c>
      <c r="G19" s="142">
        <v>100</v>
      </c>
      <c r="H19" s="115">
        <f t="shared" si="0"/>
        <v>1000</v>
      </c>
      <c r="I19" s="115">
        <f t="shared" si="1"/>
        <v>0</v>
      </c>
      <c r="L19" s="115"/>
      <c r="M19" s="115"/>
      <c r="N19" s="115"/>
      <c r="O19" s="115"/>
      <c r="P19" s="52"/>
    </row>
    <row r="20" spans="1:16" x14ac:dyDescent="0.35">
      <c r="A20" s="53"/>
      <c r="B20" s="77">
        <v>5</v>
      </c>
      <c r="C20" s="78">
        <f>COUNTIF('Gen Test Cases'!AA:AA,B20)+COUNTIF('SQL 2016 Test Cases'!AA:AA,B20)</f>
        <v>31</v>
      </c>
      <c r="D20" s="69">
        <f>COUNTIFS('Gen Test Cases'!AA:AA,B20,'Gen Test Cases'!I:I,$D$16)+COUNTIFS('SQL 2016 Test Cases'!AA:AA,B20,'SQL 2016 Test Cases'!J:J,$D$16)</f>
        <v>0</v>
      </c>
      <c r="E20" s="69">
        <f>COUNTIFS('Gen Test Cases'!AA:AA,B20,'Gen Test Cases'!I:I,$E$16)+COUNTIFS('SQL 2016 Test Cases'!AA:AA,B20,'SQL 2016 Test Cases'!J:J,$E$16)</f>
        <v>0</v>
      </c>
      <c r="F20" s="69">
        <f>COUNTIFS('Gen Test Cases'!AA:AA,B20,'Gen Test Cases'!I:I,$F$16)+COUNTIFS('SQL 2016 Test Cases'!AA:AA,B20,'SQL 2016 Test Cases'!J:J,$F$16)</f>
        <v>0</v>
      </c>
      <c r="G20" s="142">
        <v>50</v>
      </c>
      <c r="H20" s="115">
        <f t="shared" si="0"/>
        <v>1550</v>
      </c>
      <c r="I20" s="115">
        <f t="shared" si="1"/>
        <v>0</v>
      </c>
      <c r="L20" s="115"/>
      <c r="M20" s="115"/>
      <c r="N20" s="115"/>
      <c r="O20" s="115"/>
      <c r="P20" s="52"/>
    </row>
    <row r="21" spans="1:16" x14ac:dyDescent="0.35">
      <c r="A21" s="53"/>
      <c r="B21" s="77">
        <v>4</v>
      </c>
      <c r="C21" s="78">
        <f>COUNTIF('Gen Test Cases'!AA:AA,B21)+COUNTIF('SQL 2016 Test Cases'!AA:AA,B21)</f>
        <v>7</v>
      </c>
      <c r="D21" s="69">
        <f>COUNTIFS('Gen Test Cases'!AA:AA,B21,'Gen Test Cases'!I:I,$D$16)+COUNTIFS('SQL 2016 Test Cases'!AA:AA,B21,'SQL 2016 Test Cases'!J:J,$D$16)</f>
        <v>0</v>
      </c>
      <c r="E21" s="69">
        <f>COUNTIFS('Gen Test Cases'!AA:AA,B21,'Gen Test Cases'!I:I,$E$16)+COUNTIFS('SQL 2016 Test Cases'!AA:AA,B21,'SQL 2016 Test Cases'!J:J,$E$16)</f>
        <v>0</v>
      </c>
      <c r="F21" s="69">
        <f>COUNTIFS('Gen Test Cases'!AA:AA,B21,'Gen Test Cases'!I:I,$F$16)+COUNTIFS('SQL 2016 Test Cases'!AA:AA,B21,'SQL 2016 Test Cases'!J:J,$F$16)</f>
        <v>0</v>
      </c>
      <c r="G21" s="142">
        <v>10</v>
      </c>
      <c r="H21" s="115">
        <f t="shared" si="0"/>
        <v>70</v>
      </c>
      <c r="I21" s="115">
        <f t="shared" si="1"/>
        <v>0</v>
      </c>
      <c r="J21" s="138">
        <f>SUMPRODUCT(--ISERROR('Gen Test Cases'!AA:AA))+SUMPRODUCT(--ISERROR(#REF!))</f>
        <v>8</v>
      </c>
      <c r="K21" s="139" t="str">
        <f>"WARNING: THERE IS AT LEAST ONE TEST CASE WITH"</f>
        <v>WARNING: THERE IS AT LEAST ONE TEST CASE WITH</v>
      </c>
      <c r="L21" s="115"/>
      <c r="M21" s="115"/>
      <c r="N21" s="115"/>
      <c r="O21" s="115"/>
      <c r="P21" s="52"/>
    </row>
    <row r="22" spans="1:16" x14ac:dyDescent="0.35">
      <c r="A22" s="53"/>
      <c r="B22" s="77">
        <v>3</v>
      </c>
      <c r="C22" s="78">
        <f>COUNTIF('Gen Test Cases'!AA:AA,B22)+COUNTIF('SQL 2016 Test Cases'!AA:AA,B22)</f>
        <v>3</v>
      </c>
      <c r="D22" s="69">
        <f>COUNTIFS('Gen Test Cases'!AA:AA,B22,'Gen Test Cases'!I:I,$D$16)+COUNTIFS('SQL 2016 Test Cases'!AA:AA,B22,'SQL 2016 Test Cases'!J:J,$D$16)</f>
        <v>0</v>
      </c>
      <c r="E22" s="69">
        <f>COUNTIFS('Gen Test Cases'!AA:AA,B22,'Gen Test Cases'!I:I,$E$16)+COUNTIFS('SQL 2016 Test Cases'!AA:AA,B22,'SQL 2016 Test Cases'!J:J,$E$16)</f>
        <v>0</v>
      </c>
      <c r="F22" s="69">
        <f>COUNTIFS('Gen Test Cases'!AA:AA,B22,'Gen Test Cases'!I:I,$F$16)+COUNTIFS('SQL 2016 Test Cases'!AA:AA,B22,'SQL 2016 Test Cases'!J:J,$F$16)</f>
        <v>0</v>
      </c>
      <c r="G22" s="142">
        <v>5</v>
      </c>
      <c r="H22" s="115">
        <f t="shared" si="0"/>
        <v>15</v>
      </c>
      <c r="I22" s="115">
        <f t="shared" si="1"/>
        <v>0</v>
      </c>
      <c r="J22" s="4"/>
      <c r="K22" s="139" t="str">
        <f>"MULTIPLE OR INVALID ISSUE CODES (SEE TEST CASES TABS)"</f>
        <v>MULTIPLE OR INVALID ISSUE CODES (SEE TEST CASES TABS)</v>
      </c>
      <c r="L22" s="115"/>
      <c r="M22" s="115"/>
      <c r="N22" s="115"/>
      <c r="O22" s="115"/>
      <c r="P22" s="52"/>
    </row>
    <row r="23" spans="1:16" x14ac:dyDescent="0.35">
      <c r="A23" s="53"/>
      <c r="B23" s="77">
        <v>2</v>
      </c>
      <c r="C23" s="78">
        <f>COUNTIF('Gen Test Cases'!AA:AA,B23)+COUNTIF('SQL 2016 Test Cases'!AA:AA,B23)</f>
        <v>4</v>
      </c>
      <c r="D23" s="69">
        <f>COUNTIFS('Gen Test Cases'!AA:AA,B23,'Gen Test Cases'!I:I,$D$16)+COUNTIFS('SQL 2016 Test Cases'!AA:AA,B23,'SQL 2016 Test Cases'!J:J,$D$16)</f>
        <v>0</v>
      </c>
      <c r="E23" s="69">
        <f>COUNTIFS('Gen Test Cases'!AA:AA,B23,'Gen Test Cases'!I:I,$E$16)+COUNTIFS('SQL 2016 Test Cases'!AA:AA,B23,'SQL 2016 Test Cases'!J:J,$E$16)</f>
        <v>0</v>
      </c>
      <c r="F23" s="69">
        <f>COUNTIFS('Gen Test Cases'!AA:AA,B23,'Gen Test Cases'!I:I,$F$16)+COUNTIFS('SQL 2016 Test Cases'!AA:AA,B23,'SQL 2016 Test Cases'!J:J,$F$16)</f>
        <v>0</v>
      </c>
      <c r="G23" s="142">
        <v>2</v>
      </c>
      <c r="H23" s="115">
        <f t="shared" si="0"/>
        <v>8</v>
      </c>
      <c r="I23" s="115">
        <f t="shared" si="1"/>
        <v>0</v>
      </c>
      <c r="J23" s="115"/>
      <c r="K23" s="115"/>
      <c r="L23" s="115"/>
      <c r="M23" s="115"/>
      <c r="N23" s="115"/>
      <c r="O23" s="115"/>
      <c r="P23" s="52"/>
    </row>
    <row r="24" spans="1:16" x14ac:dyDescent="0.35">
      <c r="A24" s="53"/>
      <c r="B24" s="77">
        <v>1</v>
      </c>
      <c r="C24" s="78">
        <f>COUNTIF('Gen Test Cases'!AA:AA,B24)+COUNTIF('SQL 2016 Test Cases'!AA:AA,B24)</f>
        <v>0</v>
      </c>
      <c r="D24" s="69">
        <f>COUNTIFS('Gen Test Cases'!AA:AA,B24,'Gen Test Cases'!I:I,$D$16)+COUNTIFS('SQL 2016 Test Cases'!AA:AA,B24,'SQL 2016 Test Cases'!J:J,$D$16)</f>
        <v>0</v>
      </c>
      <c r="E24" s="69">
        <f>COUNTIFS('Gen Test Cases'!AA:AA,B24,'Gen Test Cases'!I:I,$E$16)+COUNTIFS('SQL 2016 Test Cases'!AA:AA,B24,'SQL 2016 Test Cases'!J:J,$E$16)</f>
        <v>0</v>
      </c>
      <c r="F24" s="69">
        <f>COUNTIFS('Gen Test Cases'!AA:AA,B24,'Gen Test Cases'!I:I,$F$16)+COUNTIFS('SQL 2016 Test Cases'!AA:AA,B24,'SQL 2016 Test Cases'!J:J,$F$16)</f>
        <v>0</v>
      </c>
      <c r="G24" s="142">
        <v>1</v>
      </c>
      <c r="H24" s="115">
        <f t="shared" si="0"/>
        <v>0</v>
      </c>
      <c r="I24" s="115">
        <f t="shared" si="1"/>
        <v>0</v>
      </c>
      <c r="J24" s="115"/>
      <c r="K24" s="115"/>
      <c r="L24" s="115"/>
      <c r="M24" s="115"/>
      <c r="N24" s="115"/>
      <c r="O24" s="115"/>
      <c r="P24" s="52"/>
    </row>
    <row r="25" spans="1:16" hidden="1" x14ac:dyDescent="0.35">
      <c r="A25" s="53"/>
      <c r="B25" s="112" t="s">
        <v>36</v>
      </c>
      <c r="C25" s="113"/>
      <c r="D25" s="114">
        <f>SUM(I17:I24)/SUM(H17:H24)*100</f>
        <v>0</v>
      </c>
      <c r="E25" s="69">
        <f>COUNTIFS('Gen Test Cases'!AA:AA,B25,'Gen Test Cases'!I:I,$E$16)+COUNTIFS('SQL 2016 Test Cases'!AA:AA,B63,'SQL 2016 Test Cases'!J:J,$E$54)</f>
        <v>0</v>
      </c>
      <c r="F25" s="115"/>
      <c r="G25" s="115"/>
      <c r="H25" s="115"/>
      <c r="I25" s="115"/>
      <c r="J25" s="115"/>
      <c r="K25" s="115"/>
      <c r="L25" s="115"/>
      <c r="M25" s="115"/>
      <c r="N25" s="115"/>
      <c r="O25" s="115"/>
      <c r="P25" s="52"/>
    </row>
    <row r="26" spans="1:16" x14ac:dyDescent="0.35">
      <c r="A26" s="57"/>
      <c r="B26" s="58"/>
      <c r="C26" s="58"/>
      <c r="D26" s="58"/>
      <c r="E26" s="58"/>
      <c r="F26" s="58"/>
      <c r="G26" s="58"/>
      <c r="H26" s="58"/>
      <c r="I26" s="58"/>
      <c r="J26" s="58"/>
      <c r="K26" s="79"/>
      <c r="L26" s="79"/>
      <c r="M26" s="79"/>
      <c r="N26" s="79"/>
      <c r="O26" s="79"/>
      <c r="P26" s="59"/>
    </row>
    <row r="27" spans="1:16" x14ac:dyDescent="0.35">
      <c r="A27" s="49"/>
      <c r="B27" s="50"/>
      <c r="C27" s="50"/>
      <c r="D27" s="50"/>
      <c r="E27" s="50"/>
      <c r="F27" s="50"/>
      <c r="G27" s="50"/>
      <c r="H27" s="50"/>
      <c r="I27" s="50"/>
      <c r="J27" s="50"/>
      <c r="K27" s="50"/>
      <c r="L27" s="50"/>
      <c r="M27" s="50"/>
      <c r="N27" s="50"/>
      <c r="O27" s="50"/>
      <c r="P27" s="51"/>
    </row>
    <row r="28" spans="1:16" x14ac:dyDescent="0.35">
      <c r="A28" s="62"/>
      <c r="B28" s="100" t="s">
        <v>61</v>
      </c>
      <c r="C28" s="101"/>
      <c r="D28" s="101"/>
      <c r="E28" s="101"/>
      <c r="F28" s="101"/>
      <c r="G28" s="102"/>
      <c r="H28" s="115"/>
      <c r="I28" s="115"/>
      <c r="J28" s="115"/>
      <c r="K28" s="115"/>
      <c r="L28" s="115"/>
      <c r="M28" s="115"/>
      <c r="N28" s="115"/>
      <c r="O28" s="115"/>
      <c r="P28" s="52"/>
    </row>
    <row r="29" spans="1:16" x14ac:dyDescent="0.35">
      <c r="A29" s="62"/>
      <c r="B29" s="103" t="s">
        <v>62</v>
      </c>
      <c r="C29" s="104"/>
      <c r="D29" s="104"/>
      <c r="E29" s="104"/>
      <c r="F29" s="104"/>
      <c r="G29" s="105"/>
      <c r="H29" s="115"/>
      <c r="I29" s="115"/>
      <c r="J29" s="115"/>
      <c r="K29" s="115"/>
      <c r="L29" s="115"/>
      <c r="M29" s="115"/>
      <c r="N29" s="115"/>
      <c r="O29" s="115"/>
      <c r="P29" s="52"/>
    </row>
    <row r="30" spans="1:16" x14ac:dyDescent="0.35">
      <c r="A30" s="338" t="s">
        <v>63</v>
      </c>
      <c r="B30" s="99" t="s">
        <v>40</v>
      </c>
      <c r="C30" s="106"/>
      <c r="D30" s="107"/>
      <c r="E30" s="107"/>
      <c r="F30" s="107"/>
      <c r="G30" s="108"/>
      <c r="H30" s="115"/>
      <c r="I30" s="115"/>
      <c r="J30" s="115"/>
      <c r="K30" s="116" t="s">
        <v>41</v>
      </c>
      <c r="L30" s="117"/>
      <c r="M30" s="117"/>
      <c r="N30" s="117"/>
      <c r="O30" s="118"/>
      <c r="P30" s="52"/>
    </row>
    <row r="31" spans="1:16" ht="36" x14ac:dyDescent="0.35">
      <c r="A31" s="338"/>
      <c r="B31" s="63" t="s">
        <v>42</v>
      </c>
      <c r="C31" s="64" t="s">
        <v>43</v>
      </c>
      <c r="D31" s="64" t="s">
        <v>44</v>
      </c>
      <c r="E31" s="64" t="s">
        <v>45</v>
      </c>
      <c r="F31" s="64" t="s">
        <v>46</v>
      </c>
      <c r="G31" s="65" t="s">
        <v>47</v>
      </c>
      <c r="H31" s="115"/>
      <c r="I31" s="115"/>
      <c r="J31" s="115"/>
      <c r="K31" s="66" t="s">
        <v>48</v>
      </c>
      <c r="L31" s="6"/>
      <c r="M31" s="67" t="s">
        <v>49</v>
      </c>
      <c r="N31" s="67" t="s">
        <v>50</v>
      </c>
      <c r="O31" s="68" t="s">
        <v>51</v>
      </c>
      <c r="P31" s="52"/>
    </row>
    <row r="32" spans="1:16" x14ac:dyDescent="0.35">
      <c r="A32" s="338"/>
      <c r="B32" s="96">
        <f>COUNTIF('Gen Test Cases'!I3:I60,"Pass")+COUNTIF('SQL 2017 Test Cases'!J3:J45,"Pass")</f>
        <v>0</v>
      </c>
      <c r="C32" s="97">
        <f>COUNTIF('Gen Test Cases'!I3:I60,"Fail")+COUNTIF('SQL 2017 Test Cases'!J3:J45,"Fail")</f>
        <v>0</v>
      </c>
      <c r="D32" s="96">
        <f>COUNTIF('Gen Test Cases'!I23:I79,"Info")+COUNTIF('SQL 2017 Test Cases'!J3:J45,"Info")</f>
        <v>0</v>
      </c>
      <c r="E32" s="97">
        <f>COUNTIF('Gen Test Cases'!I23:I79,"N/A")+COUNTIF('SQL 2017 Test Cases'!J3:J45,"N/A")</f>
        <v>0</v>
      </c>
      <c r="F32" s="96">
        <f>B32+C32</f>
        <v>0</v>
      </c>
      <c r="G32" s="98">
        <f>D44/100</f>
        <v>0</v>
      </c>
      <c r="H32" s="115"/>
      <c r="I32" s="115"/>
      <c r="J32" s="115"/>
      <c r="K32" s="70" t="s">
        <v>52</v>
      </c>
      <c r="L32" s="71"/>
      <c r="M32" s="72">
        <f>COUNTA('Gen Test Cases'!$I$3:$I$30)+COUNTA('SQL 2017 Test Cases'!$J$3:$J$50)</f>
        <v>0</v>
      </c>
      <c r="N32" s="72">
        <f>O32-M32</f>
        <v>66</v>
      </c>
      <c r="O32" s="73">
        <f>COUNTA('Gen Test Cases'!$A$3:$A$30)+COUNTA('SQL 2017 Test Cases'!$A$3:$A$50)</f>
        <v>66</v>
      </c>
      <c r="P32" s="52"/>
    </row>
    <row r="33" spans="1:17" x14ac:dyDescent="0.35">
      <c r="A33" s="54"/>
      <c r="B33" s="119"/>
      <c r="C33" s="115"/>
      <c r="D33" s="115"/>
      <c r="E33" s="115"/>
      <c r="F33" s="115"/>
      <c r="G33" s="115"/>
      <c r="H33" s="115"/>
      <c r="I33" s="115"/>
      <c r="J33" s="115"/>
      <c r="K33" s="120"/>
      <c r="L33" s="120"/>
      <c r="M33" s="120"/>
      <c r="N33" s="120"/>
      <c r="O33" s="120"/>
      <c r="P33" s="52"/>
    </row>
    <row r="34" spans="1:17" x14ac:dyDescent="0.35">
      <c r="A34" s="54"/>
      <c r="B34" s="109" t="s">
        <v>53</v>
      </c>
      <c r="C34" s="110"/>
      <c r="D34" s="110"/>
      <c r="E34" s="110"/>
      <c r="F34" s="110"/>
      <c r="G34" s="111"/>
      <c r="H34" s="115"/>
      <c r="I34" s="115"/>
      <c r="J34" s="115"/>
      <c r="K34" s="120"/>
      <c r="L34" s="120"/>
      <c r="M34" s="120"/>
      <c r="N34" s="120"/>
      <c r="O34" s="120"/>
      <c r="P34" s="52"/>
    </row>
    <row r="35" spans="1:17" x14ac:dyDescent="0.35">
      <c r="A35" s="53"/>
      <c r="B35" s="75" t="s">
        <v>54</v>
      </c>
      <c r="C35" s="75" t="s">
        <v>55</v>
      </c>
      <c r="D35" s="75" t="s">
        <v>56</v>
      </c>
      <c r="E35" s="75" t="s">
        <v>57</v>
      </c>
      <c r="F35" s="75" t="s">
        <v>45</v>
      </c>
      <c r="G35" s="75" t="s">
        <v>58</v>
      </c>
      <c r="H35" s="76" t="s">
        <v>59</v>
      </c>
      <c r="I35" s="76" t="s">
        <v>60</v>
      </c>
      <c r="J35" s="115"/>
      <c r="K35" s="121"/>
      <c r="L35" s="121"/>
      <c r="M35" s="121"/>
      <c r="N35" s="121"/>
      <c r="O35" s="121"/>
      <c r="P35" s="52"/>
    </row>
    <row r="36" spans="1:17" x14ac:dyDescent="0.35">
      <c r="A36" s="53"/>
      <c r="B36" s="77">
        <v>8</v>
      </c>
      <c r="C36" s="78">
        <f>COUNTIF('Gen Test Cases'!AA:AA,B36)+COUNTIF('SQL 2017 Test Cases'!AA:AA,B36)</f>
        <v>0</v>
      </c>
      <c r="D36" s="69">
        <f>COUNTIFS('Gen Test Cases'!AA:AA,B36,'Gen Test Cases'!I:I,$D$35)+COUNTIFS('SQL 2017 Test Cases'!AA:AA,B36,'SQL 2017 Test Cases'!J:J,$D$35)</f>
        <v>0</v>
      </c>
      <c r="E36" s="69">
        <f>COUNTIFS('Gen Test Cases'!AA:AA,B36,'Gen Test Cases'!I:I,$E$35)+COUNTIFS('SQL 2017 Test Cases'!AA:AA,B36,'SQL 2017 Test Cases'!J:J,$E$35)</f>
        <v>0</v>
      </c>
      <c r="F36" s="69">
        <f>COUNTIFS('Gen Test Cases'!AA:AA,B36,'Gen Test Cases'!I:I,$F$35)+COUNTIFS('SQL 2017 Test Cases'!AA:AA,B36,'SQL 2017 Test Cases'!J:J,$F$35)</f>
        <v>0</v>
      </c>
      <c r="G36" s="142">
        <v>1500</v>
      </c>
      <c r="H36" s="115">
        <f t="shared" ref="H36:H43" si="2">(C36-F36)*(G36)</f>
        <v>0</v>
      </c>
      <c r="I36" s="115">
        <f t="shared" ref="I36:I43" si="3">D36*G36</f>
        <v>0</v>
      </c>
      <c r="J36" s="138">
        <f>D32+N32</f>
        <v>66</v>
      </c>
      <c r="K36" s="139" t="str">
        <f>"WARNING: THERE IS AT LEAST ONE TEST CASE WITH"</f>
        <v>WARNING: THERE IS AT LEAST ONE TEST CASE WITH</v>
      </c>
      <c r="L36" s="115"/>
      <c r="M36" s="115"/>
      <c r="N36" s="115"/>
      <c r="O36" s="115"/>
      <c r="P36" s="52"/>
    </row>
    <row r="37" spans="1:17" x14ac:dyDescent="0.35">
      <c r="A37" s="53"/>
      <c r="B37" s="77">
        <v>7</v>
      </c>
      <c r="C37" s="78">
        <f>COUNTIF('Gen Test Cases'!AA:AA,B37)+COUNTIF('SQL 2017 Test Cases'!AA:AA,B37)</f>
        <v>1</v>
      </c>
      <c r="D37" s="69">
        <f>COUNTIFS('Gen Test Cases'!AA:AA,B37,'Gen Test Cases'!I:I,$D$35)+COUNTIFS('SQL 2017 Test Cases'!AA:AA,B37,'SQL 2017 Test Cases'!J:J,$D$35)</f>
        <v>0</v>
      </c>
      <c r="E37" s="69">
        <f>COUNTIFS('Gen Test Cases'!AA:AA,B37,'Gen Test Cases'!I:I,$E$35)+COUNTIFS('SQL 2017 Test Cases'!AA:AA,B37,'SQL 2017 Test Cases'!J:J,$E$35)</f>
        <v>0</v>
      </c>
      <c r="F37" s="69">
        <f>COUNTIFS('Gen Test Cases'!AA:AA,B37,'Gen Test Cases'!I:I,$F$35)+COUNTIFS('SQL 2017 Test Cases'!AA:AA,B37,'SQL 2017 Test Cases'!J:J,$F$35)</f>
        <v>0</v>
      </c>
      <c r="G37" s="142">
        <v>750</v>
      </c>
      <c r="H37" s="115">
        <f t="shared" si="2"/>
        <v>750</v>
      </c>
      <c r="I37" s="115">
        <f t="shared" si="3"/>
        <v>0</v>
      </c>
      <c r="K37" s="139" t="str">
        <f>"AN 'INFO' OR BLANK STATUS (SEE ABOVE)"</f>
        <v>AN 'INFO' OR BLANK STATUS (SEE ABOVE)</v>
      </c>
      <c r="L37" s="115"/>
      <c r="M37" s="115"/>
      <c r="N37" s="115"/>
      <c r="O37" s="115"/>
      <c r="P37" s="52"/>
    </row>
    <row r="38" spans="1:17" x14ac:dyDescent="0.35">
      <c r="A38" s="53"/>
      <c r="B38" s="77">
        <v>6</v>
      </c>
      <c r="C38" s="78">
        <f>COUNTIF('Gen Test Cases'!AA:AA,B38)+COUNTIF('SQL 2017 Test Cases'!AA:AA,B38)</f>
        <v>10</v>
      </c>
      <c r="D38" s="69">
        <f>COUNTIFS('Gen Test Cases'!AA:AA,B38,'Gen Test Cases'!I:I,$D$35)+COUNTIFS('SQL 2017 Test Cases'!AA:AA,B38,'SQL 2017 Test Cases'!J:J,$D$35)</f>
        <v>0</v>
      </c>
      <c r="E38" s="69">
        <f>COUNTIFS('Gen Test Cases'!AA:AA,B38,'Gen Test Cases'!I:I,$E$35)+COUNTIFS('SQL 2017 Test Cases'!AA:AA,B38,'SQL 2017 Test Cases'!J:J,$E$35)</f>
        <v>0</v>
      </c>
      <c r="F38" s="69">
        <f>COUNTIFS('Gen Test Cases'!AA:AA,B38,'Gen Test Cases'!I:I,$F$35)+COUNTIFS('SQL 2017 Test Cases'!AA:AA,B38,'SQL 2017 Test Cases'!J:J,$F$35)</f>
        <v>0</v>
      </c>
      <c r="G38" s="142">
        <v>100</v>
      </c>
      <c r="H38" s="115">
        <f t="shared" si="2"/>
        <v>1000</v>
      </c>
      <c r="I38" s="115">
        <f t="shared" si="3"/>
        <v>0</v>
      </c>
      <c r="L38" s="115"/>
      <c r="M38" s="115"/>
      <c r="N38" s="115"/>
      <c r="O38" s="115"/>
      <c r="P38" s="52"/>
    </row>
    <row r="39" spans="1:17" x14ac:dyDescent="0.35">
      <c r="A39" s="53"/>
      <c r="B39" s="77">
        <v>5</v>
      </c>
      <c r="C39" s="78">
        <f>COUNTIF('Gen Test Cases'!AA:AA,B39)+COUNTIF('SQL 2017 Test Cases'!AA:AA,B39)</f>
        <v>32</v>
      </c>
      <c r="D39" s="69">
        <f>COUNTIFS('Gen Test Cases'!AA:AA,B39,'Gen Test Cases'!I:I,$D$35)+COUNTIFS('SQL 2017 Test Cases'!AA:AA,B39,'SQL 2017 Test Cases'!J:J,$D$35)</f>
        <v>0</v>
      </c>
      <c r="E39" s="69">
        <f>COUNTIFS('Gen Test Cases'!AA:AA,B39,'Gen Test Cases'!I:I,$E$35)+COUNTIFS('SQL 2017 Test Cases'!AA:AA,B39,'SQL 2017 Test Cases'!J:J,$E$35)</f>
        <v>0</v>
      </c>
      <c r="F39" s="69">
        <f>COUNTIFS('Gen Test Cases'!AA:AA,B39,'Gen Test Cases'!I:I,$F$35)+COUNTIFS('SQL 2017 Test Cases'!AA:AA,B39,'SQL 2017 Test Cases'!J:J,$F$35)</f>
        <v>0</v>
      </c>
      <c r="G39" s="142">
        <v>50</v>
      </c>
      <c r="H39" s="115">
        <f t="shared" si="2"/>
        <v>1600</v>
      </c>
      <c r="I39" s="115">
        <f t="shared" si="3"/>
        <v>0</v>
      </c>
      <c r="L39" s="115"/>
      <c r="M39" s="115"/>
      <c r="N39" s="115"/>
      <c r="O39" s="115"/>
      <c r="P39" s="52"/>
    </row>
    <row r="40" spans="1:17" x14ac:dyDescent="0.35">
      <c r="A40" s="53"/>
      <c r="B40" s="77">
        <v>4</v>
      </c>
      <c r="C40" s="78">
        <f>COUNTIF('Gen Test Cases'!AA:AA,B40)+COUNTIF('SQL 2017 Test Cases'!AA:AA,B40)</f>
        <v>7</v>
      </c>
      <c r="D40" s="69">
        <f>COUNTIFS('Gen Test Cases'!AA:AA,B40,'Gen Test Cases'!I:I,$D$35)+COUNTIFS('SQL 2017 Test Cases'!AA:AA,B40,'SQL 2017 Test Cases'!J:J,$D$35)</f>
        <v>0</v>
      </c>
      <c r="E40" s="69">
        <f>COUNTIFS('Gen Test Cases'!AA:AA,B40,'Gen Test Cases'!I:I,$E$35)+COUNTIFS('SQL 2017 Test Cases'!AA:AA,B40,'SQL 2017 Test Cases'!J:J,$E$35)</f>
        <v>0</v>
      </c>
      <c r="F40" s="69">
        <f>COUNTIFS('Gen Test Cases'!AA:AA,B40,'Gen Test Cases'!I:I,$F$35)+COUNTIFS('SQL 2017 Test Cases'!AA:AA,B40,'SQL 2017 Test Cases'!J:J,$F$35)</f>
        <v>0</v>
      </c>
      <c r="G40" s="142">
        <v>10</v>
      </c>
      <c r="H40" s="115">
        <f t="shared" si="2"/>
        <v>70</v>
      </c>
      <c r="I40" s="115">
        <f t="shared" si="3"/>
        <v>0</v>
      </c>
      <c r="J40" s="138">
        <f>SUMPRODUCT(--ISERROR('Gen Test Cases'!AA:AA))+SUMPRODUCT(--ISERROR(#REF!))</f>
        <v>8</v>
      </c>
      <c r="K40" s="139" t="str">
        <f>"WARNING: THERE IS AT LEAST ONE TEST CASE WITH"</f>
        <v>WARNING: THERE IS AT LEAST ONE TEST CASE WITH</v>
      </c>
      <c r="L40" s="115"/>
      <c r="M40" s="115"/>
      <c r="N40" s="115"/>
      <c r="O40" s="115"/>
      <c r="P40" s="52"/>
    </row>
    <row r="41" spans="1:17" x14ac:dyDescent="0.35">
      <c r="A41" s="53"/>
      <c r="B41" s="77">
        <v>3</v>
      </c>
      <c r="C41" s="78">
        <f>COUNTIF('Gen Test Cases'!AA:AA,B41)+COUNTIF('SQL 2017 Test Cases'!AA:AA,B41)</f>
        <v>3</v>
      </c>
      <c r="D41" s="69">
        <f>COUNTIFS('Gen Test Cases'!AA:AA,B41,'Gen Test Cases'!I:I,$D$35)+COUNTIFS('SQL 2017 Test Cases'!AA:AA,B41,'SQL 2017 Test Cases'!J:J,$D$35)</f>
        <v>0</v>
      </c>
      <c r="E41" s="69">
        <f>COUNTIFS('Gen Test Cases'!AA:AA,B41,'Gen Test Cases'!I:I,$E$35)+COUNTIFS('SQL 2017 Test Cases'!AA:AA,B41,'SQL 2017 Test Cases'!J:J,$E$35)</f>
        <v>0</v>
      </c>
      <c r="F41" s="69">
        <f>COUNTIFS('Gen Test Cases'!AA:AA,B41,'Gen Test Cases'!I:I,$F$35)+COUNTIFS('SQL 2017 Test Cases'!AA:AA,B41,'SQL 2017 Test Cases'!J:J,$F$35)</f>
        <v>0</v>
      </c>
      <c r="G41" s="142">
        <v>5</v>
      </c>
      <c r="H41" s="115">
        <f t="shared" si="2"/>
        <v>15</v>
      </c>
      <c r="I41" s="115">
        <f t="shared" si="3"/>
        <v>0</v>
      </c>
      <c r="J41" s="4"/>
      <c r="K41" s="139" t="str">
        <f>"MULTIPLE OR INVALID ISSUE CODES (SEE TEST CASES TABS)"</f>
        <v>MULTIPLE OR INVALID ISSUE CODES (SEE TEST CASES TABS)</v>
      </c>
      <c r="L41" s="115"/>
      <c r="M41" s="115"/>
      <c r="N41" s="115"/>
      <c r="O41" s="115"/>
      <c r="P41" s="52"/>
    </row>
    <row r="42" spans="1:17" x14ac:dyDescent="0.35">
      <c r="A42" s="53"/>
      <c r="B42" s="77">
        <v>2</v>
      </c>
      <c r="C42" s="78">
        <f>COUNTIF('Gen Test Cases'!AA:AA,B42)+COUNTIF('SQL 2017 Test Cases'!AA:AA,B42)</f>
        <v>4</v>
      </c>
      <c r="D42" s="69">
        <f>COUNTIFS('Gen Test Cases'!AA:AA,B42,'Gen Test Cases'!I:I,$D$35)+COUNTIFS('SQL 2017 Test Cases'!AA:AA,B42,'SQL 2017 Test Cases'!J:J,$D$35)</f>
        <v>0</v>
      </c>
      <c r="E42" s="69">
        <f>COUNTIFS('Gen Test Cases'!AA:AA,B42,'Gen Test Cases'!I:I,$E$35)+COUNTIFS('SQL 2017 Test Cases'!AA:AA,B42,'SQL 2017 Test Cases'!J:J,$E$35)</f>
        <v>0</v>
      </c>
      <c r="F42" s="69">
        <f>COUNTIFS('Gen Test Cases'!AA:AA,B42,'Gen Test Cases'!I:I,$F$35)+COUNTIFS('SQL 2017 Test Cases'!AA:AA,B42,'SQL 2017 Test Cases'!J:J,$F$35)</f>
        <v>0</v>
      </c>
      <c r="G42" s="142">
        <v>2</v>
      </c>
      <c r="H42" s="115">
        <f t="shared" si="2"/>
        <v>8</v>
      </c>
      <c r="I42" s="115">
        <f t="shared" si="3"/>
        <v>0</v>
      </c>
      <c r="J42" s="115"/>
      <c r="K42" s="115"/>
      <c r="L42" s="115"/>
      <c r="M42" s="115"/>
      <c r="N42" s="115"/>
      <c r="O42" s="115"/>
      <c r="P42" s="52"/>
    </row>
    <row r="43" spans="1:17" x14ac:dyDescent="0.35">
      <c r="A43" s="53"/>
      <c r="B43" s="77">
        <v>1</v>
      </c>
      <c r="C43" s="78">
        <f>COUNTIF('Gen Test Cases'!AA:AA,B43)+COUNTIF('SQL 2017 Test Cases'!AA:AA,B43)</f>
        <v>0</v>
      </c>
      <c r="D43" s="69">
        <f>COUNTIFS('Gen Test Cases'!AA:AA,B43,'Gen Test Cases'!I:I,$D$35)+COUNTIFS('SQL 2017 Test Cases'!AA:AA,B43,'SQL 2017 Test Cases'!J:J,$D$35)</f>
        <v>0</v>
      </c>
      <c r="E43" s="69">
        <f>COUNTIFS('Gen Test Cases'!AA:AA,B43,'Gen Test Cases'!I:I,$E$35)+COUNTIFS('SQL 2017 Test Cases'!AA:AA,B43,'SQL 2017 Test Cases'!J:J,$E$35)</f>
        <v>0</v>
      </c>
      <c r="F43" s="69">
        <f>COUNTIFS('Gen Test Cases'!AA:AA,B43,'Gen Test Cases'!I:I,$F$35)+COUNTIFS('SQL 2017 Test Cases'!AA:AA,B43,'SQL 2017 Test Cases'!J:J,$F$35)</f>
        <v>0</v>
      </c>
      <c r="G43" s="142">
        <v>1</v>
      </c>
      <c r="H43" s="115">
        <f t="shared" si="2"/>
        <v>0</v>
      </c>
      <c r="I43" s="115">
        <f t="shared" si="3"/>
        <v>0</v>
      </c>
      <c r="J43" s="115"/>
      <c r="K43" s="115"/>
      <c r="L43" s="115"/>
      <c r="M43" s="115"/>
      <c r="N43" s="115"/>
      <c r="O43" s="115"/>
      <c r="P43" s="52"/>
    </row>
    <row r="44" spans="1:17" hidden="1" x14ac:dyDescent="0.35">
      <c r="A44" s="53"/>
      <c r="B44" s="112" t="s">
        <v>36</v>
      </c>
      <c r="C44" s="113"/>
      <c r="D44" s="114">
        <f>SUM(I36:I43)/SUM(H36:H43)*100</f>
        <v>0</v>
      </c>
      <c r="E44" s="115"/>
      <c r="F44" s="115"/>
      <c r="G44" s="115"/>
      <c r="H44" s="115"/>
      <c r="I44" s="115"/>
      <c r="J44" s="115"/>
      <c r="K44" s="115"/>
      <c r="L44" s="115"/>
      <c r="M44" s="115"/>
      <c r="N44" s="115"/>
      <c r="O44" s="115"/>
      <c r="P44" s="52"/>
    </row>
    <row r="45" spans="1:17" x14ac:dyDescent="0.35">
      <c r="A45" s="57"/>
      <c r="B45" s="58"/>
      <c r="C45" s="58"/>
      <c r="D45" s="58"/>
      <c r="E45" s="58"/>
      <c r="F45" s="58"/>
      <c r="G45" s="58"/>
      <c r="H45" s="58"/>
      <c r="I45" s="58"/>
      <c r="J45" s="58"/>
      <c r="K45" s="79"/>
      <c r="L45" s="79"/>
      <c r="M45" s="79"/>
      <c r="N45" s="79"/>
      <c r="O45" s="79"/>
      <c r="P45" s="59"/>
    </row>
    <row r="46" spans="1:17" ht="12.75" customHeight="1" x14ac:dyDescent="0.35">
      <c r="A46" s="49"/>
      <c r="B46" s="50"/>
      <c r="C46" s="50"/>
      <c r="D46" s="50"/>
      <c r="E46" s="50"/>
      <c r="F46" s="50"/>
      <c r="G46" s="50"/>
      <c r="H46" s="50"/>
      <c r="I46" s="50"/>
      <c r="J46" s="50"/>
      <c r="K46" s="50"/>
      <c r="L46" s="50"/>
      <c r="M46" s="50"/>
      <c r="N46" s="50"/>
      <c r="O46" s="50"/>
      <c r="P46" s="51"/>
      <c r="Q46" s="61"/>
    </row>
    <row r="47" spans="1:17" ht="12.75" customHeight="1" x14ac:dyDescent="0.35">
      <c r="A47" s="62"/>
      <c r="B47" s="100" t="s">
        <v>64</v>
      </c>
      <c r="C47" s="101"/>
      <c r="D47" s="101"/>
      <c r="E47" s="101"/>
      <c r="F47" s="101"/>
      <c r="G47" s="102"/>
      <c r="P47" s="52"/>
      <c r="Q47" s="61"/>
    </row>
    <row r="48" spans="1:17" ht="12.75" customHeight="1" x14ac:dyDescent="0.35">
      <c r="A48" s="62"/>
      <c r="B48" s="103" t="s">
        <v>65</v>
      </c>
      <c r="C48" s="104"/>
      <c r="D48" s="104"/>
      <c r="E48" s="104"/>
      <c r="F48" s="104"/>
      <c r="G48" s="105"/>
      <c r="P48" s="52"/>
      <c r="Q48" s="61"/>
    </row>
    <row r="49" spans="1:17" ht="12.75" customHeight="1" x14ac:dyDescent="0.35">
      <c r="A49" s="338" t="s">
        <v>66</v>
      </c>
      <c r="B49" s="99" t="s">
        <v>40</v>
      </c>
      <c r="C49" s="106"/>
      <c r="D49" s="107"/>
      <c r="E49" s="107"/>
      <c r="F49" s="107"/>
      <c r="G49" s="108"/>
      <c r="K49" s="116" t="s">
        <v>41</v>
      </c>
      <c r="L49" s="117"/>
      <c r="M49" s="117"/>
      <c r="N49" s="117"/>
      <c r="O49" s="118"/>
      <c r="P49" s="52"/>
      <c r="Q49" s="61"/>
    </row>
    <row r="50" spans="1:17" ht="36" x14ac:dyDescent="0.35">
      <c r="A50" s="338"/>
      <c r="B50" s="63" t="s">
        <v>42</v>
      </c>
      <c r="C50" s="64" t="s">
        <v>43</v>
      </c>
      <c r="D50" s="64" t="s">
        <v>44</v>
      </c>
      <c r="E50" s="64" t="s">
        <v>45</v>
      </c>
      <c r="F50" s="64" t="s">
        <v>46</v>
      </c>
      <c r="G50" s="65" t="s">
        <v>47</v>
      </c>
      <c r="K50" s="66" t="s">
        <v>48</v>
      </c>
      <c r="L50" s="6"/>
      <c r="M50" s="67" t="s">
        <v>49</v>
      </c>
      <c r="N50" s="67" t="s">
        <v>50</v>
      </c>
      <c r="O50" s="68" t="s">
        <v>51</v>
      </c>
      <c r="P50" s="52"/>
      <c r="Q50" s="61"/>
    </row>
    <row r="51" spans="1:17" ht="12.75" customHeight="1" x14ac:dyDescent="0.35">
      <c r="A51" s="338"/>
      <c r="B51" s="96">
        <f>COUNTIF('Gen Test Cases'!I3:I40,"Pass")+COUNTIF('SQL 2019 Test Cases'!J3:J46,"Pass")</f>
        <v>0</v>
      </c>
      <c r="C51" s="97">
        <f>COUNTIF('Gen Test Cases'!I3:I40,"Fail")+COUNTIF('SQL 2019 Test Cases'!J3:J46,"Fail")</f>
        <v>0</v>
      </c>
      <c r="D51" s="96">
        <f>COUNTIF('Gen Test Cases'!I3:I40,"Info")+COUNTIF('SQL 2019 Test Cases'!J3:J46,"Info")</f>
        <v>0</v>
      </c>
      <c r="E51" s="97">
        <f>COUNTIF('Gen Test Cases'!I3:I40,"N/A")+COUNTIF('SQL 2019 Test Cases'!J3:J46,"N/A")</f>
        <v>0</v>
      </c>
      <c r="F51" s="96">
        <f>B51+C51</f>
        <v>0</v>
      </c>
      <c r="G51" s="98">
        <f>D63/100</f>
        <v>0</v>
      </c>
      <c r="K51" s="70" t="s">
        <v>52</v>
      </c>
      <c r="L51" s="71"/>
      <c r="M51" s="72">
        <f>COUNTA('Gen Test Cases'!$I$3:$I$30)+COUNTA('SQL 2019 Test Cases'!$J$3:$J$50)</f>
        <v>0</v>
      </c>
      <c r="N51" s="72">
        <f>O51-M51</f>
        <v>67</v>
      </c>
      <c r="O51" s="73">
        <f>COUNTA('Gen Test Cases'!$A$3:$A$30)+COUNTA('SQL 2019 Test Cases'!$A$3:$A$50)</f>
        <v>67</v>
      </c>
      <c r="P51" s="52"/>
      <c r="Q51" s="61"/>
    </row>
    <row r="52" spans="1:17" ht="12.75" customHeight="1" x14ac:dyDescent="0.35">
      <c r="A52" s="54"/>
      <c r="B52" s="74"/>
      <c r="K52" s="55"/>
      <c r="L52" s="55"/>
      <c r="M52" s="55"/>
      <c r="N52" s="55"/>
      <c r="O52" s="55"/>
      <c r="P52" s="52"/>
      <c r="Q52" s="61"/>
    </row>
    <row r="53" spans="1:17" ht="12.75" customHeight="1" x14ac:dyDescent="0.35">
      <c r="A53" s="54"/>
      <c r="B53" s="109" t="s">
        <v>53</v>
      </c>
      <c r="C53" s="110"/>
      <c r="D53" s="110"/>
      <c r="E53" s="110"/>
      <c r="F53" s="110"/>
      <c r="G53" s="111"/>
      <c r="K53" s="55"/>
      <c r="L53" s="55"/>
      <c r="M53" s="55"/>
      <c r="N53" s="55"/>
      <c r="O53" s="55"/>
      <c r="P53" s="52"/>
      <c r="Q53" s="61"/>
    </row>
    <row r="54" spans="1:17" ht="12.75" customHeight="1" x14ac:dyDescent="0.35">
      <c r="A54" s="53"/>
      <c r="B54" s="75" t="s">
        <v>54</v>
      </c>
      <c r="C54" s="75" t="s">
        <v>55</v>
      </c>
      <c r="D54" s="75" t="s">
        <v>56</v>
      </c>
      <c r="E54" s="75" t="s">
        <v>57</v>
      </c>
      <c r="F54" s="75" t="s">
        <v>45</v>
      </c>
      <c r="G54" s="75" t="s">
        <v>58</v>
      </c>
      <c r="H54" s="76" t="s">
        <v>59</v>
      </c>
      <c r="I54" s="76" t="s">
        <v>60</v>
      </c>
      <c r="K54" s="56"/>
      <c r="L54" s="56"/>
      <c r="M54" s="56"/>
      <c r="N54" s="56"/>
      <c r="O54" s="56"/>
      <c r="P54" s="52"/>
      <c r="Q54" s="61"/>
    </row>
    <row r="55" spans="1:17" ht="12.75" customHeight="1" x14ac:dyDescent="0.35">
      <c r="A55" s="53"/>
      <c r="B55" s="77">
        <v>8</v>
      </c>
      <c r="C55" s="78">
        <f>COUNTIF('Gen Test Cases'!AA:AA,B55)+COUNTIF('SQL 2019 Test Cases'!AA:AA,B55)</f>
        <v>0</v>
      </c>
      <c r="D55" s="69">
        <f>COUNTIFS('Gen Test Cases'!AA:AA,B55,'Gen Test Cases'!I:I,$D$54)+COUNTIFS('SQL 2019 Test Cases'!AA:AA,B55,'SQL 2019 Test Cases'!J:J,$D$54)</f>
        <v>0</v>
      </c>
      <c r="E55" s="69">
        <f>COUNTIFS('Gen Test Cases'!AA:AA,B55,'Gen Test Cases'!I:I,$E$54)+COUNTIFS('SQL 2019 Test Cases'!AA:AA,B55,'SQL 2019 Test Cases'!J:J,$E$54)</f>
        <v>0</v>
      </c>
      <c r="F55" s="69">
        <f>COUNTIFS('Gen Test Cases'!AA:AA,B55,'Gen Test Cases'!I:I,$F$54)+COUNTIFS('SQL 2019 Test Cases'!AA:AA,B55,'SQL 2019 Test Cases'!J:J,$F$54)</f>
        <v>0</v>
      </c>
      <c r="G55" s="142">
        <v>1500</v>
      </c>
      <c r="H55" s="43">
        <f t="shared" ref="H55:H60" si="4">(C55-F55)*(G55)</f>
        <v>0</v>
      </c>
      <c r="I55" s="43">
        <f t="shared" ref="I55:I60" si="5">D55*G55</f>
        <v>0</v>
      </c>
      <c r="J55" s="138">
        <f>D51+N51</f>
        <v>67</v>
      </c>
      <c r="K55" s="139" t="str">
        <f>"WARNING: THERE IS AT LEAST ONE TEST CASE WITH"</f>
        <v>WARNING: THERE IS AT LEAST ONE TEST CASE WITH</v>
      </c>
      <c r="P55" s="52"/>
      <c r="Q55" s="61"/>
    </row>
    <row r="56" spans="1:17" ht="12.75" customHeight="1" x14ac:dyDescent="0.35">
      <c r="A56" s="53"/>
      <c r="B56" s="77">
        <v>7</v>
      </c>
      <c r="C56" s="78">
        <f>COUNTIF('Gen Test Cases'!AA:AA,B56)+COUNTIF('SQL 2019 Test Cases'!AA:AA,B56)</f>
        <v>1</v>
      </c>
      <c r="D56" s="69">
        <f>COUNTIFS('Gen Test Cases'!AA:AA,B56,'Gen Test Cases'!I:I,$D$54)+COUNTIFS('SQL 2019 Test Cases'!AA:AA,B56,'SQL 2019 Test Cases'!J:J,$D$54)</f>
        <v>0</v>
      </c>
      <c r="E56" s="69">
        <f>COUNTIFS('Gen Test Cases'!AA:AA,B56,'Gen Test Cases'!I:I,$E$54)+COUNTIFS('SQL 2019 Test Cases'!AA:AA,B56,'SQL 2019 Test Cases'!J:J,$E$54)</f>
        <v>0</v>
      </c>
      <c r="F56" s="69">
        <f>COUNTIFS('Gen Test Cases'!AA:AA,B56,'Gen Test Cases'!I:I,$F$54)+COUNTIFS('SQL 2019 Test Cases'!AA:AA,B56,'SQL 2019 Test Cases'!J:J,$F$54)</f>
        <v>0</v>
      </c>
      <c r="G56" s="142">
        <v>750</v>
      </c>
      <c r="H56" s="43">
        <f t="shared" si="4"/>
        <v>750</v>
      </c>
      <c r="I56" s="43">
        <f t="shared" si="5"/>
        <v>0</v>
      </c>
      <c r="K56" s="139" t="str">
        <f>"AN 'INFO' OR BLANK STATUS (SEE ABOVE)"</f>
        <v>AN 'INFO' OR BLANK STATUS (SEE ABOVE)</v>
      </c>
      <c r="P56" s="52"/>
      <c r="Q56" s="61"/>
    </row>
    <row r="57" spans="1:17" ht="12.75" customHeight="1" x14ac:dyDescent="0.35">
      <c r="A57" s="53"/>
      <c r="B57" s="77">
        <v>6</v>
      </c>
      <c r="C57" s="78">
        <f>COUNTIF('Gen Test Cases'!AA:AA,B57)+COUNTIF('SQL 2019 Test Cases'!AA:AA,B57)</f>
        <v>10</v>
      </c>
      <c r="D57" s="69">
        <f>COUNTIFS('Gen Test Cases'!AA:AA,B57,'Gen Test Cases'!I:I,$D$54)+COUNTIFS('SQL 2019 Test Cases'!AA:AA,B57,'SQL 2019 Test Cases'!J:J,$D$54)</f>
        <v>0</v>
      </c>
      <c r="E57" s="69">
        <f>COUNTIFS('Gen Test Cases'!AA:AA,B57,'Gen Test Cases'!I:I,$E$54)+COUNTIFS('SQL 2019 Test Cases'!AA:AA,B57,'SQL 2019 Test Cases'!J:J,$E$54)</f>
        <v>0</v>
      </c>
      <c r="F57" s="69">
        <f>COUNTIFS('Gen Test Cases'!AA:AA,B57,'Gen Test Cases'!I:I,$F$54)+COUNTIFS('SQL 2019 Test Cases'!AA:AA,B57,'SQL 2019 Test Cases'!J:J,$F$54)</f>
        <v>0</v>
      </c>
      <c r="G57" s="142">
        <v>100</v>
      </c>
      <c r="H57" s="43">
        <f t="shared" si="4"/>
        <v>1000</v>
      </c>
      <c r="I57" s="43">
        <f t="shared" si="5"/>
        <v>0</v>
      </c>
      <c r="P57" s="52"/>
      <c r="Q57" s="61"/>
    </row>
    <row r="58" spans="1:17" ht="12.75" customHeight="1" x14ac:dyDescent="0.35">
      <c r="A58" s="53"/>
      <c r="B58" s="77">
        <v>5</v>
      </c>
      <c r="C58" s="78">
        <f>COUNTIF('Gen Test Cases'!AA:AA,B58)+COUNTIF('SQL 2019 Test Cases'!AA:AA,B58)</f>
        <v>33</v>
      </c>
      <c r="D58" s="69">
        <f>COUNTIFS('Gen Test Cases'!AA:AA,B58,'Gen Test Cases'!I:I,$D$54)+COUNTIFS('SQL 2019 Test Cases'!AA:AA,B58,'SQL 2019 Test Cases'!J:J,$D$54)</f>
        <v>0</v>
      </c>
      <c r="E58" s="69">
        <f>COUNTIFS('Gen Test Cases'!AA:AA,B58,'Gen Test Cases'!I:I,$E$54)+COUNTIFS('SQL 2019 Test Cases'!AA:AA,B58,'SQL 2019 Test Cases'!J:J,$E$54)</f>
        <v>0</v>
      </c>
      <c r="F58" s="69">
        <f>COUNTIFS('Gen Test Cases'!AA:AA,B58,'Gen Test Cases'!I:I,$F$54)+COUNTIFS('SQL 2019 Test Cases'!AA:AA,B58,'SQL 2019 Test Cases'!J:J,$F$54)</f>
        <v>0</v>
      </c>
      <c r="G58" s="142">
        <v>50</v>
      </c>
      <c r="H58" s="43">
        <f t="shared" si="4"/>
        <v>1650</v>
      </c>
      <c r="I58" s="43">
        <f t="shared" si="5"/>
        <v>0</v>
      </c>
      <c r="P58" s="52"/>
      <c r="Q58" s="61"/>
    </row>
    <row r="59" spans="1:17" ht="12.75" customHeight="1" x14ac:dyDescent="0.35">
      <c r="A59" s="53"/>
      <c r="B59" s="77">
        <v>4</v>
      </c>
      <c r="C59" s="78">
        <f>COUNTIF('Gen Test Cases'!AA:AA,B59)+COUNTIF('SQL 2019 Test Cases'!AA:AA,B59)</f>
        <v>7</v>
      </c>
      <c r="D59" s="69">
        <f>COUNTIFS('Gen Test Cases'!AA:AA,B59,'Gen Test Cases'!I:I,$D$54)+COUNTIFS('SQL 2019 Test Cases'!AA:AA,B59,'SQL 2019 Test Cases'!J:J,$D$54)</f>
        <v>0</v>
      </c>
      <c r="E59" s="69">
        <f>COUNTIFS('Gen Test Cases'!AA:AA,B59,'Gen Test Cases'!I:I,$E$54)+COUNTIFS('SQL 2019 Test Cases'!AA:AA,B59,'SQL 2019 Test Cases'!J:J,$E$54)</f>
        <v>0</v>
      </c>
      <c r="F59" s="69">
        <f>COUNTIFS('Gen Test Cases'!AA:AA,B59,'Gen Test Cases'!I:I,$F$54)+COUNTIFS('SQL 2019 Test Cases'!AA:AA,B59,'SQL 2019 Test Cases'!J:J,$F$54)</f>
        <v>0</v>
      </c>
      <c r="G59" s="142">
        <v>10</v>
      </c>
      <c r="H59" s="43">
        <f t="shared" si="4"/>
        <v>70</v>
      </c>
      <c r="I59" s="43">
        <f t="shared" si="5"/>
        <v>0</v>
      </c>
      <c r="J59" s="138">
        <f>SUMPRODUCT(--ISERROR('Gen Test Cases'!AA:AA))+SUMPRODUCT(--ISERROR(#REF!))</f>
        <v>8</v>
      </c>
      <c r="K59" s="139" t="str">
        <f>"WARNING: THERE IS AT LEAST ONE TEST CASE WITH"</f>
        <v>WARNING: THERE IS AT LEAST ONE TEST CASE WITH</v>
      </c>
      <c r="P59" s="52"/>
      <c r="Q59" s="61"/>
    </row>
    <row r="60" spans="1:17" ht="12.75" customHeight="1" x14ac:dyDescent="0.35">
      <c r="A60" s="53"/>
      <c r="B60" s="77">
        <v>3</v>
      </c>
      <c r="C60" s="78">
        <f>COUNTIF('Gen Test Cases'!AA:AA,B60)+COUNTIF('SQL 2019 Test Cases'!AA:AA,B60)</f>
        <v>3</v>
      </c>
      <c r="D60" s="69">
        <f>COUNTIFS('Gen Test Cases'!AA:AA,B60,'Gen Test Cases'!I:I,$D$54)+COUNTIFS('SQL 2019 Test Cases'!AA:AA,B60,'SQL 2019 Test Cases'!J:J,$D$54)</f>
        <v>0</v>
      </c>
      <c r="E60" s="69">
        <f>COUNTIFS('Gen Test Cases'!AA:AA,B60,'Gen Test Cases'!I:I,$E$54)+COUNTIFS('SQL 2019 Test Cases'!AA:AA,B60,'SQL 2019 Test Cases'!J:J,$E$54)</f>
        <v>0</v>
      </c>
      <c r="F60" s="69">
        <f>COUNTIFS('Gen Test Cases'!AA:AA,B60,'Gen Test Cases'!I:I,$F$54)+COUNTIFS('SQL 2019 Test Cases'!AA:AA,B60,'SQL 2019 Test Cases'!J:J,$F$54)</f>
        <v>0</v>
      </c>
      <c r="G60" s="142">
        <v>5</v>
      </c>
      <c r="H60" s="43">
        <f t="shared" si="4"/>
        <v>15</v>
      </c>
      <c r="I60" s="43">
        <f t="shared" si="5"/>
        <v>0</v>
      </c>
      <c r="J60" s="4"/>
      <c r="K60" s="139" t="str">
        <f>"MULTIPLE OR INVALID ISSUE CODES (SEE TEST CASES TABS)"</f>
        <v>MULTIPLE OR INVALID ISSUE CODES (SEE TEST CASES TABS)</v>
      </c>
      <c r="P60" s="52"/>
      <c r="Q60" s="61"/>
    </row>
    <row r="61" spans="1:17" ht="12.75" customHeight="1" x14ac:dyDescent="0.35">
      <c r="A61" s="53"/>
      <c r="B61" s="77">
        <v>2</v>
      </c>
      <c r="C61" s="78">
        <f>COUNTIF('Gen Test Cases'!AA:AA,B61)+COUNTIF('SQL 2019 Test Cases'!AA:AA,B61)</f>
        <v>4</v>
      </c>
      <c r="D61" s="69">
        <f>COUNTIFS('Gen Test Cases'!AA:AA,B61,'Gen Test Cases'!I:I,$D$54)+COUNTIFS('SQL 2019 Test Cases'!AA:AA,B61,'SQL 2019 Test Cases'!J:J,$D$54)</f>
        <v>0</v>
      </c>
      <c r="E61" s="69">
        <f>COUNTIFS('Gen Test Cases'!AA:AA,B61,'Gen Test Cases'!I:I,$E$54)+COUNTIFS('SQL 2019 Test Cases'!AA:AA,B61,'SQL 2019 Test Cases'!J:J,$E$54)</f>
        <v>0</v>
      </c>
      <c r="F61" s="69">
        <f>COUNTIFS('Gen Test Cases'!AA:AA,B61,'Gen Test Cases'!I:I,$F$54)+COUNTIFS('SQL 2019 Test Cases'!AA:AA,B61,'SQL 2019 Test Cases'!J:J,$F$54)</f>
        <v>0</v>
      </c>
      <c r="G61" s="142">
        <v>2</v>
      </c>
      <c r="H61" s="43">
        <f>(C61-F61)*(G61)</f>
        <v>8</v>
      </c>
      <c r="I61" s="43">
        <f>D61*G61</f>
        <v>0</v>
      </c>
      <c r="P61" s="52"/>
      <c r="Q61" s="61"/>
    </row>
    <row r="62" spans="1:17" ht="12.75" customHeight="1" x14ac:dyDescent="0.35">
      <c r="A62" s="53"/>
      <c r="B62" s="77">
        <v>1</v>
      </c>
      <c r="C62" s="78">
        <f>COUNTIF('Gen Test Cases'!AA:AA,B62)+COUNTIF('SQL 2019 Test Cases'!AA:AA,B62)</f>
        <v>0</v>
      </c>
      <c r="D62" s="69">
        <f>COUNTIFS('Gen Test Cases'!AA:AA,B62,'Gen Test Cases'!I:I,$D$54)+COUNTIFS('SQL 2019 Test Cases'!AA:AA,B62,'SQL 2019 Test Cases'!J:J,$D$54)</f>
        <v>0</v>
      </c>
      <c r="E62" s="69">
        <f>COUNTIFS('Gen Test Cases'!AA:AA,B62,'Gen Test Cases'!I:I,$E$54)+COUNTIFS('SQL 2019 Test Cases'!AA:AA,B62,'SQL 2019 Test Cases'!J:J,$E$54)</f>
        <v>0</v>
      </c>
      <c r="F62" s="69">
        <f>COUNTIFS('Gen Test Cases'!AA:AA,B62,'Gen Test Cases'!I:I,$F$54)+COUNTIFS('SQL 2019 Test Cases'!AA:AA,B62,'SQL 2019 Test Cases'!J:J,$F$54)</f>
        <v>0</v>
      </c>
      <c r="G62" s="142">
        <v>1</v>
      </c>
      <c r="H62" s="43">
        <f>(C62-F62)*(G62)</f>
        <v>0</v>
      </c>
      <c r="I62" s="43">
        <f>D62*G62</f>
        <v>0</v>
      </c>
      <c r="P62" s="52"/>
      <c r="Q62" s="61"/>
    </row>
    <row r="63" spans="1:17" ht="12.75" hidden="1" customHeight="1" x14ac:dyDescent="0.35">
      <c r="A63" s="53"/>
      <c r="B63" s="112" t="s">
        <v>36</v>
      </c>
      <c r="C63" s="113"/>
      <c r="D63" s="114">
        <f>SUM(I55:I62)/SUM(H55:H62)*100</f>
        <v>0</v>
      </c>
      <c r="E63" s="115"/>
      <c r="F63" s="115"/>
      <c r="G63" s="115"/>
      <c r="P63" s="52"/>
      <c r="Q63" s="61"/>
    </row>
    <row r="64" spans="1:17" ht="12.75" customHeight="1" x14ac:dyDescent="0.35">
      <c r="A64" s="57"/>
      <c r="B64" s="58"/>
      <c r="C64" s="58"/>
      <c r="D64" s="58"/>
      <c r="E64" s="58"/>
      <c r="F64" s="58"/>
      <c r="G64" s="58"/>
      <c r="H64" s="58"/>
      <c r="I64" s="58"/>
      <c r="J64" s="58"/>
      <c r="K64" s="79"/>
      <c r="L64" s="79"/>
      <c r="M64" s="79"/>
      <c r="N64" s="79"/>
      <c r="O64" s="79"/>
      <c r="P64" s="59"/>
      <c r="Q64" s="61"/>
    </row>
    <row r="65" spans="1:17" ht="12.75" customHeight="1" x14ac:dyDescent="0.35">
      <c r="A65" s="49"/>
      <c r="B65" s="50"/>
      <c r="C65" s="50"/>
      <c r="D65" s="50"/>
      <c r="E65" s="50"/>
      <c r="F65" s="50"/>
      <c r="G65" s="50"/>
      <c r="H65" s="50"/>
      <c r="I65" s="50"/>
      <c r="J65" s="50"/>
      <c r="K65" s="50"/>
      <c r="L65" s="50"/>
      <c r="M65" s="50"/>
      <c r="N65" s="50"/>
      <c r="O65" s="50"/>
      <c r="P65" s="51"/>
      <c r="Q65" s="61"/>
    </row>
    <row r="66" spans="1:17" ht="12.75" customHeight="1" x14ac:dyDescent="0.35">
      <c r="A66" s="62"/>
      <c r="B66" s="100" t="s">
        <v>67</v>
      </c>
      <c r="C66" s="101"/>
      <c r="D66" s="101"/>
      <c r="E66" s="101"/>
      <c r="F66" s="101"/>
      <c r="G66" s="102"/>
      <c r="P66" s="52"/>
      <c r="Q66" s="61"/>
    </row>
    <row r="67" spans="1:17" ht="12.75" customHeight="1" x14ac:dyDescent="0.35">
      <c r="A67" s="62"/>
      <c r="B67" s="103" t="s">
        <v>65</v>
      </c>
      <c r="C67" s="104"/>
      <c r="D67" s="104"/>
      <c r="E67" s="104"/>
      <c r="F67" s="104"/>
      <c r="G67" s="105"/>
      <c r="P67" s="52"/>
      <c r="Q67" s="61"/>
    </row>
    <row r="68" spans="1:17" ht="12.75" customHeight="1" x14ac:dyDescent="0.35">
      <c r="A68" s="338" t="s">
        <v>68</v>
      </c>
      <c r="B68" s="99" t="s">
        <v>40</v>
      </c>
      <c r="C68" s="106"/>
      <c r="D68" s="107"/>
      <c r="E68" s="107"/>
      <c r="F68" s="107"/>
      <c r="G68" s="108"/>
      <c r="K68" s="116" t="s">
        <v>41</v>
      </c>
      <c r="L68" s="117"/>
      <c r="M68" s="117"/>
      <c r="N68" s="117"/>
      <c r="O68" s="118"/>
      <c r="P68" s="52"/>
      <c r="Q68" s="61"/>
    </row>
    <row r="69" spans="1:17" ht="36" x14ac:dyDescent="0.35">
      <c r="A69" s="338"/>
      <c r="B69" s="63" t="s">
        <v>42</v>
      </c>
      <c r="C69" s="64" t="s">
        <v>43</v>
      </c>
      <c r="D69" s="64" t="s">
        <v>44</v>
      </c>
      <c r="E69" s="64" t="s">
        <v>45</v>
      </c>
      <c r="F69" s="64" t="s">
        <v>46</v>
      </c>
      <c r="G69" s="65" t="s">
        <v>47</v>
      </c>
      <c r="K69" s="66" t="s">
        <v>48</v>
      </c>
      <c r="L69" s="6"/>
      <c r="M69" s="67" t="s">
        <v>49</v>
      </c>
      <c r="N69" s="67" t="s">
        <v>50</v>
      </c>
      <c r="O69" s="68" t="s">
        <v>51</v>
      </c>
      <c r="P69" s="52"/>
      <c r="Q69" s="61"/>
    </row>
    <row r="70" spans="1:17" ht="12.75" customHeight="1" x14ac:dyDescent="0.35">
      <c r="A70" s="338"/>
      <c r="B70" s="96">
        <f>COUNTIF('Gen Test Cases'!I3:I25,"Pass")+COUNTIF('SQL 2022 Test Cases'!J3:J46,"Pass")</f>
        <v>0</v>
      </c>
      <c r="C70" s="97">
        <f>COUNTIF('Gen Test Cases'!I3:I25,"Fail")+COUNTIF('SQL 2022 Test Cases'!J3:J46,"Fail")</f>
        <v>0</v>
      </c>
      <c r="D70" s="96">
        <f>COUNTIF('Gen Test Cases'!I3:I25,"Info")+COUNTIF('SQL 2022 Test Cases'!J3:J46,"Info")</f>
        <v>0</v>
      </c>
      <c r="E70" s="97">
        <f>COUNTIF('Gen Test Cases'!I3:I59,"N/A")+COUNTIF('SQL 2022 Test Cases'!J3:J46,"N/A")</f>
        <v>0</v>
      </c>
      <c r="F70" s="96">
        <f>B70+C70</f>
        <v>0</v>
      </c>
      <c r="G70" s="98">
        <f>D82/100</f>
        <v>0</v>
      </c>
      <c r="K70" s="70" t="s">
        <v>52</v>
      </c>
      <c r="L70" s="71"/>
      <c r="M70" s="72">
        <f>COUNTA('Gen Test Cases'!$I$3:$I$30)+COUNTA('SQL 2022 Test Cases'!$J$3:$J$50)</f>
        <v>0</v>
      </c>
      <c r="N70" s="72">
        <f>O70-M70</f>
        <v>67</v>
      </c>
      <c r="O70" s="73">
        <f>COUNTA('Gen Test Cases'!$A$3:$A$30)+COUNTA('SQL 2022 Test Cases'!$A$3:$A$50)</f>
        <v>67</v>
      </c>
      <c r="P70" s="52"/>
      <c r="Q70" s="61"/>
    </row>
    <row r="71" spans="1:17" ht="12.75" customHeight="1" x14ac:dyDescent="0.35">
      <c r="A71" s="54"/>
      <c r="B71" s="74"/>
      <c r="K71" s="55"/>
      <c r="L71" s="55"/>
      <c r="M71" s="55"/>
      <c r="N71" s="55"/>
      <c r="O71" s="55"/>
      <c r="P71" s="52"/>
      <c r="Q71" s="61"/>
    </row>
    <row r="72" spans="1:17" ht="12.75" customHeight="1" x14ac:dyDescent="0.35">
      <c r="A72" s="54"/>
      <c r="B72" s="109" t="s">
        <v>53</v>
      </c>
      <c r="C72" s="110"/>
      <c r="D72" s="110"/>
      <c r="E72" s="110"/>
      <c r="F72" s="110"/>
      <c r="G72" s="111"/>
      <c r="K72" s="55"/>
      <c r="L72" s="55"/>
      <c r="M72" s="55"/>
      <c r="N72" s="55"/>
      <c r="O72" s="55"/>
      <c r="P72" s="52"/>
      <c r="Q72" s="61"/>
    </row>
    <row r="73" spans="1:17" ht="12.75" customHeight="1" x14ac:dyDescent="0.35">
      <c r="A73" s="53"/>
      <c r="B73" s="75" t="s">
        <v>54</v>
      </c>
      <c r="C73" s="75" t="s">
        <v>55</v>
      </c>
      <c r="D73" s="75" t="s">
        <v>56</v>
      </c>
      <c r="E73" s="75" t="s">
        <v>57</v>
      </c>
      <c r="F73" s="75" t="s">
        <v>45</v>
      </c>
      <c r="G73" s="75" t="s">
        <v>58</v>
      </c>
      <c r="H73" s="76" t="s">
        <v>59</v>
      </c>
      <c r="I73" s="76" t="s">
        <v>60</v>
      </c>
      <c r="K73" s="56"/>
      <c r="L73" s="56"/>
      <c r="M73" s="56"/>
      <c r="N73" s="56"/>
      <c r="O73" s="56"/>
      <c r="P73" s="52"/>
      <c r="Q73" s="61"/>
    </row>
    <row r="74" spans="1:17" ht="12.75" customHeight="1" x14ac:dyDescent="0.35">
      <c r="A74" s="53"/>
      <c r="B74" s="77">
        <v>8</v>
      </c>
      <c r="C74" s="78">
        <f>COUNTIF('Gen Test Cases'!AA:AA,B74)+COUNTIF('SQL 2019 Test Cases'!AA:AA,B74)</f>
        <v>0</v>
      </c>
      <c r="D74" s="69">
        <f>COUNTIFS('Gen Test Cases'!AA:AA,B74,'Gen Test Cases'!I:I,$D$89)+COUNTIFS('SQL 2019 Test Cases'!AA:AA,B74,'SQL 2019 Test Cases'!J:J,$D$89)</f>
        <v>0</v>
      </c>
      <c r="E74" s="69">
        <f>COUNTIFS('Gen Test Cases'!AA:AA,B74,'Gen Test Cases'!I:I,$E$89)+COUNTIFS('SQL 2019 Test Cases'!AA:AA,B74,'SQL 2019 Test Cases'!J:J,$E$89)</f>
        <v>0</v>
      </c>
      <c r="F74" s="69">
        <f>COUNTIFS('Gen Test Cases'!AA:AA,B74,'Gen Test Cases'!I:I,$F$89)+COUNTIFS('SQL 2019 Test Cases'!AA:AA,B74,'SQL 2019 Test Cases'!J:J,$F$89)</f>
        <v>0</v>
      </c>
      <c r="G74" s="142">
        <v>1500</v>
      </c>
      <c r="H74" s="43">
        <f t="shared" ref="H74:H79" si="6">(C74-F74)*(G74)</f>
        <v>0</v>
      </c>
      <c r="I74" s="43">
        <f t="shared" ref="I74:I79" si="7">D74*G74</f>
        <v>0</v>
      </c>
      <c r="J74" s="138">
        <f>D70+N70</f>
        <v>67</v>
      </c>
      <c r="K74" s="139" t="str">
        <f>"WARNING: THERE IS AT LEAST ONE TEST CASE WITH"</f>
        <v>WARNING: THERE IS AT LEAST ONE TEST CASE WITH</v>
      </c>
      <c r="P74" s="52"/>
      <c r="Q74" s="61"/>
    </row>
    <row r="75" spans="1:17" ht="12.75" customHeight="1" x14ac:dyDescent="0.35">
      <c r="A75" s="53"/>
      <c r="B75" s="77">
        <v>7</v>
      </c>
      <c r="C75" s="78">
        <f>COUNTIF('Gen Test Cases'!AA:AA,B75)+COUNTIF('SQL 2019 Test Cases'!AA:AA,B75)</f>
        <v>1</v>
      </c>
      <c r="D75" s="69">
        <f>COUNTIFS('Gen Test Cases'!AA:AA,B75,'Gen Test Cases'!I:I,$D$89)+COUNTIFS('SQL 2019 Test Cases'!AA:AA,B75,'SQL 2019 Test Cases'!J:J,$D$89)</f>
        <v>0</v>
      </c>
      <c r="E75" s="69">
        <f>COUNTIFS('Gen Test Cases'!AA:AA,B75,'Gen Test Cases'!I:I,$E$89)+COUNTIFS('SQL 2019 Test Cases'!AA:AA,B75,'SQL 2019 Test Cases'!J:J,$E$89)</f>
        <v>0</v>
      </c>
      <c r="F75" s="69">
        <f>COUNTIFS('Gen Test Cases'!AA:AA,B75,'Gen Test Cases'!I:I,$F$89)+COUNTIFS('SQL 2019 Test Cases'!AA:AA,B75,'SQL 2019 Test Cases'!J:J,$F$89)</f>
        <v>0</v>
      </c>
      <c r="G75" s="142">
        <v>750</v>
      </c>
      <c r="H75" s="43">
        <f t="shared" si="6"/>
        <v>750</v>
      </c>
      <c r="I75" s="43">
        <f t="shared" si="7"/>
        <v>0</v>
      </c>
      <c r="K75" s="139" t="str">
        <f>"AN 'INFO' OR BLANK STATUS (SEE ABOVE)"</f>
        <v>AN 'INFO' OR BLANK STATUS (SEE ABOVE)</v>
      </c>
      <c r="P75" s="52"/>
      <c r="Q75" s="61"/>
    </row>
    <row r="76" spans="1:17" ht="12.75" customHeight="1" x14ac:dyDescent="0.35">
      <c r="A76" s="53"/>
      <c r="B76" s="77">
        <v>6</v>
      </c>
      <c r="C76" s="78">
        <f>COUNTIF('Gen Test Cases'!AA:AA,B76)+COUNTIF('SQL 2019 Test Cases'!AA:AA,B76)</f>
        <v>10</v>
      </c>
      <c r="D76" s="69">
        <f>COUNTIFS('Gen Test Cases'!AA:AA,B76,'Gen Test Cases'!I:I,$D$89)+COUNTIFS('SQL 2019 Test Cases'!AA:AA,B76,'SQL 2019 Test Cases'!J:J,$D$89)</f>
        <v>0</v>
      </c>
      <c r="E76" s="69">
        <f>COUNTIFS('Gen Test Cases'!AA:AA,B76,'Gen Test Cases'!I:I,$E$89)+COUNTIFS('SQL 2019 Test Cases'!AA:AA,B76,'SQL 2019 Test Cases'!J:J,$E$89)</f>
        <v>0</v>
      </c>
      <c r="F76" s="69">
        <f>COUNTIFS('Gen Test Cases'!AA:AA,B76,'Gen Test Cases'!I:I,$F$89)+COUNTIFS('SQL 2019 Test Cases'!AA:AA,B76,'SQL 2019 Test Cases'!J:J,$F$89)</f>
        <v>0</v>
      </c>
      <c r="G76" s="142">
        <v>100</v>
      </c>
      <c r="H76" s="43">
        <f t="shared" si="6"/>
        <v>1000</v>
      </c>
      <c r="I76" s="43">
        <f t="shared" si="7"/>
        <v>0</v>
      </c>
      <c r="P76" s="52"/>
      <c r="Q76" s="61"/>
    </row>
    <row r="77" spans="1:17" ht="12.75" customHeight="1" x14ac:dyDescent="0.35">
      <c r="A77" s="53"/>
      <c r="B77" s="77">
        <v>5</v>
      </c>
      <c r="C77" s="78">
        <f>COUNTIF('Gen Test Cases'!AA:AA,B77)+COUNTIF('SQL 2019 Test Cases'!AA:AA,B77)</f>
        <v>33</v>
      </c>
      <c r="D77" s="69">
        <f>COUNTIFS('Gen Test Cases'!AA:AA,B77,'Gen Test Cases'!I:I,$D$89)+COUNTIFS('SQL 2019 Test Cases'!AA:AA,B77,'SQL 2019 Test Cases'!J:J,$D$89)</f>
        <v>0</v>
      </c>
      <c r="E77" s="69">
        <f>COUNTIFS('Gen Test Cases'!AA:AA,B77,'Gen Test Cases'!I:I,$E$89)+COUNTIFS('SQL 2019 Test Cases'!AA:AA,B77,'SQL 2019 Test Cases'!J:J,$E$89)</f>
        <v>0</v>
      </c>
      <c r="F77" s="69">
        <f>COUNTIFS('Gen Test Cases'!AA:AA,B77,'Gen Test Cases'!I:I,$F$89)+COUNTIFS('SQL 2019 Test Cases'!AA:AA,B77,'SQL 2019 Test Cases'!J:J,$F$89)</f>
        <v>0</v>
      </c>
      <c r="G77" s="142">
        <v>50</v>
      </c>
      <c r="H77" s="43">
        <f t="shared" si="6"/>
        <v>1650</v>
      </c>
      <c r="I77" s="43">
        <f t="shared" si="7"/>
        <v>0</v>
      </c>
      <c r="P77" s="52"/>
      <c r="Q77" s="61"/>
    </row>
    <row r="78" spans="1:17" ht="12.75" customHeight="1" x14ac:dyDescent="0.35">
      <c r="A78" s="53"/>
      <c r="B78" s="77">
        <v>4</v>
      </c>
      <c r="C78" s="78">
        <f>COUNTIF('Gen Test Cases'!AA:AA,B78)+COUNTIF('SQL 2019 Test Cases'!AA:AA,B78)</f>
        <v>7</v>
      </c>
      <c r="D78" s="69">
        <f>COUNTIFS('Gen Test Cases'!AA:AA,B78,'Gen Test Cases'!I:I,$D$89)+COUNTIFS('SQL 2019 Test Cases'!AA:AA,B78,'SQL 2019 Test Cases'!J:J,$D$89)</f>
        <v>0</v>
      </c>
      <c r="E78" s="69">
        <f>COUNTIFS('Gen Test Cases'!AA:AA,B78,'Gen Test Cases'!I:I,$E$89)+COUNTIFS('SQL 2019 Test Cases'!AA:AA,B78,'SQL 2019 Test Cases'!J:J,$E$89)</f>
        <v>0</v>
      </c>
      <c r="F78" s="69">
        <f>COUNTIFS('Gen Test Cases'!AA:AA,B78,'Gen Test Cases'!I:I,$F$89)+COUNTIFS('SQL 2019 Test Cases'!AA:AA,B78,'SQL 2019 Test Cases'!J:J,$F$89)</f>
        <v>0</v>
      </c>
      <c r="G78" s="142">
        <v>10</v>
      </c>
      <c r="H78" s="43">
        <f t="shared" si="6"/>
        <v>70</v>
      </c>
      <c r="I78" s="43">
        <f t="shared" si="7"/>
        <v>0</v>
      </c>
      <c r="J78" s="138">
        <f>SUMPRODUCT(--ISERROR('Gen Test Cases'!AA:AA))+SUMPRODUCT(--ISERROR(#REF!))</f>
        <v>8</v>
      </c>
      <c r="K78" s="139" t="str">
        <f>"WARNING: THERE IS AT LEAST ONE TEST CASE WITH"</f>
        <v>WARNING: THERE IS AT LEAST ONE TEST CASE WITH</v>
      </c>
      <c r="P78" s="52"/>
      <c r="Q78" s="61"/>
    </row>
    <row r="79" spans="1:17" ht="12.75" customHeight="1" x14ac:dyDescent="0.35">
      <c r="A79" s="53"/>
      <c r="B79" s="77">
        <v>3</v>
      </c>
      <c r="C79" s="78">
        <f>COUNTIF('Gen Test Cases'!AA:AA,B79)+COUNTIF('SQL 2019 Test Cases'!AA:AA,B79)</f>
        <v>3</v>
      </c>
      <c r="D79" s="69">
        <f>COUNTIFS('Gen Test Cases'!AA:AA,B79,'Gen Test Cases'!I:I,$D$89)+COUNTIFS('SQL 2019 Test Cases'!AA:AA,B79,'SQL 2019 Test Cases'!J:J,$D$89)</f>
        <v>0</v>
      </c>
      <c r="E79" s="69">
        <f>COUNTIFS('Gen Test Cases'!AA:AA,B79,'Gen Test Cases'!I:I,$E$89)+COUNTIFS('SQL 2019 Test Cases'!AA:AA,B79,'SQL 2019 Test Cases'!J:J,$E$89)</f>
        <v>0</v>
      </c>
      <c r="F79" s="69">
        <f>COUNTIFS('Gen Test Cases'!AA:AA,B79,'Gen Test Cases'!I:I,$F$89)+COUNTIFS('SQL 2019 Test Cases'!AA:AA,B79,'SQL 2019 Test Cases'!J:J,$F$89)</f>
        <v>0</v>
      </c>
      <c r="G79" s="142">
        <v>5</v>
      </c>
      <c r="H79" s="43">
        <f t="shared" si="6"/>
        <v>15</v>
      </c>
      <c r="I79" s="43">
        <f t="shared" si="7"/>
        <v>0</v>
      </c>
      <c r="J79" s="4"/>
      <c r="K79" s="139" t="str">
        <f>"MULTIPLE OR INVALID ISSUE CODES (SEE TEST CASES TABS)"</f>
        <v>MULTIPLE OR INVALID ISSUE CODES (SEE TEST CASES TABS)</v>
      </c>
      <c r="P79" s="52"/>
      <c r="Q79" s="61"/>
    </row>
    <row r="80" spans="1:17" ht="12.75" customHeight="1" x14ac:dyDescent="0.35">
      <c r="A80" s="53"/>
      <c r="B80" s="77">
        <v>2</v>
      </c>
      <c r="C80" s="78">
        <f>COUNTIF('Gen Test Cases'!AA:AA,B80)+COUNTIF('SQL 2019 Test Cases'!AA:AA,B80)</f>
        <v>4</v>
      </c>
      <c r="D80" s="69">
        <f>COUNTIFS('Gen Test Cases'!AA:AA,B80,'Gen Test Cases'!I:I,$D$89)+COUNTIFS('SQL 2019 Test Cases'!AA:AA,B80,'SQL 2019 Test Cases'!J:J,$D$89)</f>
        <v>0</v>
      </c>
      <c r="E80" s="69">
        <f>COUNTIFS('Gen Test Cases'!AA:AA,B80,'Gen Test Cases'!I:I,$E$89)+COUNTIFS('SQL 2019 Test Cases'!AA:AA,B80,'SQL 2019 Test Cases'!J:J,$E$89)</f>
        <v>0</v>
      </c>
      <c r="F80" s="69">
        <f>COUNTIFS('Gen Test Cases'!AA:AA,B80,'Gen Test Cases'!I:I,$F$89)+COUNTIFS('SQL 2019 Test Cases'!AA:AA,B80,'SQL 2019 Test Cases'!J:J,$F$89)</f>
        <v>0</v>
      </c>
      <c r="G80" s="142">
        <v>2</v>
      </c>
      <c r="H80" s="43">
        <f>(C80-F80)*(G80)</f>
        <v>8</v>
      </c>
      <c r="I80" s="43">
        <f>D80*G80</f>
        <v>0</v>
      </c>
      <c r="P80" s="52"/>
      <c r="Q80" s="61"/>
    </row>
    <row r="81" spans="1:17" ht="12.75" customHeight="1" x14ac:dyDescent="0.35">
      <c r="A81" s="53"/>
      <c r="B81" s="77">
        <v>1</v>
      </c>
      <c r="C81" s="78">
        <f>COUNTIF('Gen Test Cases'!AA:AA,B81)+COUNTIF('SQL 2019 Test Cases'!AA:AA,B81)</f>
        <v>0</v>
      </c>
      <c r="D81" s="69">
        <f>COUNTIFS('Gen Test Cases'!AA:AA,B81,'Gen Test Cases'!I:I,$D$89)+COUNTIFS('SQL 2019 Test Cases'!AA:AA,B81,'SQL 2019 Test Cases'!J:J,$D$89)</f>
        <v>0</v>
      </c>
      <c r="E81" s="69">
        <f>COUNTIFS('Gen Test Cases'!AA:AA,B81,'Gen Test Cases'!I:I,$E$89)+COUNTIFS('SQL 2019 Test Cases'!AA:AA,B81,'SQL 2019 Test Cases'!J:J,$E$89)</f>
        <v>0</v>
      </c>
      <c r="F81" s="69">
        <f>COUNTIFS('Gen Test Cases'!AA:AA,B81,'Gen Test Cases'!I:I,$F$89)+COUNTIFS('SQL 2019 Test Cases'!AA:AA,B81,'SQL 2019 Test Cases'!J:J,$F$89)</f>
        <v>0</v>
      </c>
      <c r="G81" s="142">
        <v>1</v>
      </c>
      <c r="H81" s="43">
        <f>(C81-F81)*(G81)</f>
        <v>0</v>
      </c>
      <c r="I81" s="43">
        <f>D81*G81</f>
        <v>0</v>
      </c>
      <c r="P81" s="52"/>
      <c r="Q81" s="61"/>
    </row>
    <row r="82" spans="1:17" ht="12.75" hidden="1" customHeight="1" x14ac:dyDescent="0.35">
      <c r="A82" s="53"/>
      <c r="B82" s="112" t="s">
        <v>36</v>
      </c>
      <c r="C82" s="113"/>
      <c r="D82" s="114">
        <f>SUM(I74:I81)/SUM(H74:H81)*100</f>
        <v>0</v>
      </c>
      <c r="E82" s="115"/>
      <c r="F82" s="115"/>
      <c r="G82" s="115"/>
      <c r="P82" s="52"/>
      <c r="Q82" s="61"/>
    </row>
    <row r="83" spans="1:17" ht="12.75" customHeight="1" x14ac:dyDescent="0.35">
      <c r="A83" s="57"/>
      <c r="B83" s="58"/>
      <c r="C83" s="58"/>
      <c r="D83" s="58"/>
      <c r="E83" s="58"/>
      <c r="F83" s="58"/>
      <c r="G83" s="58"/>
      <c r="H83" s="58"/>
      <c r="I83" s="58"/>
      <c r="J83" s="58"/>
      <c r="K83" s="79"/>
      <c r="L83" s="79"/>
      <c r="M83" s="79"/>
      <c r="N83" s="79"/>
      <c r="O83" s="79"/>
      <c r="P83" s="59"/>
      <c r="Q83" s="61"/>
    </row>
    <row r="84" spans="1:17" x14ac:dyDescent="0.35"/>
    <row r="85" spans="1:17" x14ac:dyDescent="0.35"/>
    <row r="86" spans="1:17" x14ac:dyDescent="0.35"/>
  </sheetData>
  <mergeCells count="4">
    <mergeCell ref="A68:A70"/>
    <mergeCell ref="A49:A51"/>
    <mergeCell ref="A11:A13"/>
    <mergeCell ref="A30:A32"/>
  </mergeCells>
  <conditionalFormatting sqref="K17:K18">
    <cfRule type="expression" dxfId="65" priority="17" stopIfTrue="1">
      <formula>$J$17=0</formula>
    </cfRule>
  </conditionalFormatting>
  <conditionalFormatting sqref="K21:K22">
    <cfRule type="expression" dxfId="64" priority="18" stopIfTrue="1">
      <formula>$J$21=0</formula>
    </cfRule>
  </conditionalFormatting>
  <conditionalFormatting sqref="K36:K37">
    <cfRule type="expression" dxfId="63" priority="12" stopIfTrue="1">
      <formula>$J$17=0</formula>
    </cfRule>
  </conditionalFormatting>
  <conditionalFormatting sqref="K40:K41">
    <cfRule type="expression" dxfId="62" priority="13" stopIfTrue="1">
      <formula>$J$21=0</formula>
    </cfRule>
  </conditionalFormatting>
  <conditionalFormatting sqref="K55:K56">
    <cfRule type="expression" dxfId="61" priority="29" stopIfTrue="1">
      <formula>$J$55=0</formula>
    </cfRule>
  </conditionalFormatting>
  <conditionalFormatting sqref="K59:K60">
    <cfRule type="expression" dxfId="60" priority="30" stopIfTrue="1">
      <formula>$J$59=0</formula>
    </cfRule>
  </conditionalFormatting>
  <conditionalFormatting sqref="K74:K75">
    <cfRule type="expression" dxfId="59" priority="7" stopIfTrue="1">
      <formula>$J$55=0</formula>
    </cfRule>
  </conditionalFormatting>
  <conditionalFormatting sqref="K78:K79">
    <cfRule type="expression" dxfId="58" priority="8" stopIfTrue="1">
      <formula>$J$59=0</formula>
    </cfRule>
  </conditionalFormatting>
  <conditionalFormatting sqref="N13">
    <cfRule type="cellIs" dxfId="57" priority="19" stopIfTrue="1" operator="greaterThan">
      <formula>0</formula>
    </cfRule>
    <cfRule type="cellIs" dxfId="56" priority="20" stopIfTrue="1" operator="lessThan">
      <formula>0</formula>
    </cfRule>
  </conditionalFormatting>
  <conditionalFormatting sqref="N32">
    <cfRule type="cellIs" dxfId="55" priority="14" stopIfTrue="1" operator="greaterThan">
      <formula>0</formula>
    </cfRule>
    <cfRule type="cellIs" dxfId="54" priority="15" stopIfTrue="1" operator="lessThan">
      <formula>0</formula>
    </cfRule>
  </conditionalFormatting>
  <conditionalFormatting sqref="N51">
    <cfRule type="cellIs" dxfId="53" priority="34" stopIfTrue="1" operator="greaterThan">
      <formula>0</formula>
    </cfRule>
    <cfRule type="cellIs" dxfId="52" priority="35" stopIfTrue="1" operator="lessThan">
      <formula>0</formula>
    </cfRule>
  </conditionalFormatting>
  <conditionalFormatting sqref="N70">
    <cfRule type="cellIs" dxfId="51" priority="9" stopIfTrue="1" operator="greaterThan">
      <formula>0</formula>
    </cfRule>
    <cfRule type="cellIs" dxfId="50" priority="10" stopIfTrue="1" operator="lessThan">
      <formula>0</formula>
    </cfRule>
  </conditionalFormatting>
  <conditionalFormatting sqref="D32">
    <cfRule type="cellIs" dxfId="49" priority="5" stopIfTrue="1" operator="greaterThan">
      <formula>0</formula>
    </cfRule>
  </conditionalFormatting>
  <conditionalFormatting sqref="D51">
    <cfRule type="cellIs" dxfId="48" priority="4" stopIfTrue="1" operator="greaterThan">
      <formula>0</formula>
    </cfRule>
  </conditionalFormatting>
  <conditionalFormatting sqref="D70">
    <cfRule type="cellIs" dxfId="47" priority="2" stopIfTrue="1" operator="greaterThan">
      <formula>0</formula>
    </cfRule>
  </conditionalFormatting>
  <conditionalFormatting sqref="D13">
    <cfRule type="cellIs" dxfId="46" priority="1" stopIfTrue="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A464"/>
  <sheetViews>
    <sheetView zoomScaleNormal="100" workbookViewId="0"/>
  </sheetViews>
  <sheetFormatPr defaultColWidth="0" defaultRowHeight="14.5" zeroHeight="1" x14ac:dyDescent="0.35"/>
  <cols>
    <col min="1" max="13" width="11.453125" style="1" customWidth="1"/>
    <col min="14" max="14" width="9.26953125" style="1" customWidth="1"/>
    <col min="15" max="27" width="0" style="60" hidden="1" customWidth="1"/>
    <col min="28" max="16384" width="11.453125" hidden="1"/>
  </cols>
  <sheetData>
    <row r="1" spans="1:27" x14ac:dyDescent="0.35">
      <c r="A1" s="7" t="s">
        <v>69</v>
      </c>
      <c r="B1" s="8"/>
      <c r="C1" s="8"/>
      <c r="D1" s="8"/>
      <c r="E1" s="8"/>
      <c r="F1" s="8"/>
      <c r="G1" s="8"/>
      <c r="H1" s="8"/>
      <c r="I1" s="8"/>
      <c r="J1" s="8"/>
      <c r="K1" s="8"/>
      <c r="L1" s="8"/>
      <c r="M1" s="8"/>
      <c r="N1" s="9"/>
    </row>
    <row r="2" spans="1:27" ht="12.75" customHeight="1" x14ac:dyDescent="0.35">
      <c r="A2" s="40" t="s">
        <v>70</v>
      </c>
      <c r="B2" s="41"/>
      <c r="C2" s="41"/>
      <c r="D2" s="41"/>
      <c r="E2" s="41"/>
      <c r="F2" s="41"/>
      <c r="G2" s="41"/>
      <c r="H2" s="41"/>
      <c r="I2" s="41"/>
      <c r="J2" s="41"/>
      <c r="K2" s="41"/>
      <c r="L2" s="41"/>
      <c r="M2" s="41"/>
      <c r="N2" s="42"/>
    </row>
    <row r="3" spans="1:27" s="13" customFormat="1" ht="12.75" customHeight="1" x14ac:dyDescent="0.25">
      <c r="A3" s="339" t="s">
        <v>71</v>
      </c>
      <c r="B3" s="340"/>
      <c r="C3" s="340"/>
      <c r="D3" s="340"/>
      <c r="E3" s="340"/>
      <c r="F3" s="340"/>
      <c r="G3" s="340"/>
      <c r="H3" s="340"/>
      <c r="I3" s="340"/>
      <c r="J3" s="340"/>
      <c r="K3" s="340"/>
      <c r="L3" s="340"/>
      <c r="M3" s="340"/>
      <c r="N3" s="341"/>
      <c r="O3" s="128"/>
      <c r="P3" s="128"/>
      <c r="Q3" s="128"/>
      <c r="R3" s="128"/>
      <c r="S3" s="128"/>
      <c r="T3" s="128"/>
      <c r="U3" s="128"/>
      <c r="V3" s="128"/>
      <c r="W3" s="128"/>
      <c r="X3" s="128"/>
      <c r="Y3" s="128"/>
      <c r="Z3" s="128"/>
      <c r="AA3" s="128"/>
    </row>
    <row r="4" spans="1:27" s="13" customFormat="1" ht="12.5" x14ac:dyDescent="0.25">
      <c r="A4" s="374"/>
      <c r="B4" s="375"/>
      <c r="C4" s="375"/>
      <c r="D4" s="375"/>
      <c r="E4" s="375"/>
      <c r="F4" s="375"/>
      <c r="G4" s="375"/>
      <c r="H4" s="375"/>
      <c r="I4" s="375"/>
      <c r="J4" s="375"/>
      <c r="K4" s="375"/>
      <c r="L4" s="375"/>
      <c r="M4" s="375"/>
      <c r="N4" s="376"/>
      <c r="O4" s="128"/>
      <c r="P4" s="128"/>
      <c r="Q4" s="128"/>
      <c r="R4" s="128"/>
      <c r="S4" s="128"/>
      <c r="T4" s="128"/>
      <c r="U4" s="128"/>
      <c r="V4" s="128"/>
      <c r="W4" s="128"/>
      <c r="X4" s="128"/>
      <c r="Y4" s="128"/>
      <c r="Z4" s="128"/>
      <c r="AA4" s="128"/>
    </row>
    <row r="5" spans="1:27" s="13" customFormat="1" ht="12.5" x14ac:dyDescent="0.25">
      <c r="A5" s="374"/>
      <c r="B5" s="375"/>
      <c r="C5" s="375"/>
      <c r="D5" s="375"/>
      <c r="E5" s="375"/>
      <c r="F5" s="375"/>
      <c r="G5" s="375"/>
      <c r="H5" s="375"/>
      <c r="I5" s="375"/>
      <c r="J5" s="375"/>
      <c r="K5" s="375"/>
      <c r="L5" s="375"/>
      <c r="M5" s="375"/>
      <c r="N5" s="376"/>
      <c r="O5" s="128"/>
      <c r="P5" s="128"/>
      <c r="Q5" s="128"/>
      <c r="R5" s="128"/>
      <c r="S5" s="128"/>
      <c r="T5" s="128"/>
      <c r="U5" s="128"/>
      <c r="V5" s="128"/>
      <c r="W5" s="128"/>
      <c r="X5" s="128"/>
      <c r="Y5" s="128"/>
      <c r="Z5" s="128"/>
      <c r="AA5" s="128"/>
    </row>
    <row r="6" spans="1:27" s="13" customFormat="1" ht="12.5" x14ac:dyDescent="0.25">
      <c r="A6" s="374"/>
      <c r="B6" s="375"/>
      <c r="C6" s="375"/>
      <c r="D6" s="375"/>
      <c r="E6" s="375"/>
      <c r="F6" s="375"/>
      <c r="G6" s="375"/>
      <c r="H6" s="375"/>
      <c r="I6" s="375"/>
      <c r="J6" s="375"/>
      <c r="K6" s="375"/>
      <c r="L6" s="375"/>
      <c r="M6" s="375"/>
      <c r="N6" s="376"/>
      <c r="O6" s="128"/>
      <c r="P6" s="128"/>
      <c r="Q6" s="128"/>
      <c r="R6" s="128"/>
      <c r="S6" s="128"/>
      <c r="T6" s="128"/>
      <c r="U6" s="128"/>
      <c r="V6" s="128"/>
      <c r="W6" s="128"/>
      <c r="X6" s="128"/>
      <c r="Y6" s="128"/>
      <c r="Z6" s="128"/>
      <c r="AA6" s="128"/>
    </row>
    <row r="7" spans="1:27" s="13" customFormat="1" ht="12.5" x14ac:dyDescent="0.25">
      <c r="A7" s="374"/>
      <c r="B7" s="375"/>
      <c r="C7" s="375"/>
      <c r="D7" s="375"/>
      <c r="E7" s="375"/>
      <c r="F7" s="375"/>
      <c r="G7" s="375"/>
      <c r="H7" s="375"/>
      <c r="I7" s="375"/>
      <c r="J7" s="375"/>
      <c r="K7" s="375"/>
      <c r="L7" s="375"/>
      <c r="M7" s="375"/>
      <c r="N7" s="376"/>
      <c r="O7" s="128"/>
      <c r="P7" s="128"/>
      <c r="Q7" s="128"/>
      <c r="R7" s="128"/>
      <c r="S7" s="128"/>
      <c r="T7" s="128"/>
      <c r="U7" s="128"/>
      <c r="V7" s="128"/>
      <c r="W7" s="128"/>
      <c r="X7" s="128"/>
      <c r="Y7" s="128"/>
      <c r="Z7" s="128"/>
      <c r="AA7" s="128"/>
    </row>
    <row r="8" spans="1:27" s="13" customFormat="1" ht="12.5" x14ac:dyDescent="0.25">
      <c r="A8" s="374"/>
      <c r="B8" s="375"/>
      <c r="C8" s="375"/>
      <c r="D8" s="375"/>
      <c r="E8" s="375"/>
      <c r="F8" s="375"/>
      <c r="G8" s="375"/>
      <c r="H8" s="375"/>
      <c r="I8" s="375"/>
      <c r="J8" s="375"/>
      <c r="K8" s="375"/>
      <c r="L8" s="375"/>
      <c r="M8" s="375"/>
      <c r="N8" s="376"/>
      <c r="O8" s="128"/>
      <c r="P8" s="128"/>
      <c r="Q8" s="128"/>
      <c r="R8" s="128"/>
      <c r="S8" s="128"/>
      <c r="T8" s="128"/>
      <c r="U8" s="128"/>
      <c r="V8" s="128"/>
      <c r="W8" s="128"/>
      <c r="X8" s="128"/>
      <c r="Y8" s="128"/>
      <c r="Z8" s="128"/>
      <c r="AA8" s="128"/>
    </row>
    <row r="9" spans="1:27" s="13" customFormat="1" ht="12.5" x14ac:dyDescent="0.25">
      <c r="A9" s="374"/>
      <c r="B9" s="375"/>
      <c r="C9" s="375"/>
      <c r="D9" s="375"/>
      <c r="E9" s="375"/>
      <c r="F9" s="375"/>
      <c r="G9" s="375"/>
      <c r="H9" s="375"/>
      <c r="I9" s="375"/>
      <c r="J9" s="375"/>
      <c r="K9" s="375"/>
      <c r="L9" s="375"/>
      <c r="M9" s="375"/>
      <c r="N9" s="376"/>
      <c r="O9" s="128"/>
      <c r="P9" s="128"/>
      <c r="Q9" s="128"/>
      <c r="R9" s="128"/>
      <c r="S9" s="128"/>
      <c r="T9" s="128"/>
      <c r="U9" s="128"/>
      <c r="V9" s="128"/>
      <c r="W9" s="128"/>
      <c r="X9" s="128"/>
      <c r="Y9" s="128"/>
      <c r="Z9" s="128"/>
      <c r="AA9" s="128"/>
    </row>
    <row r="10" spans="1:27" s="13" customFormat="1" ht="12.5" x14ac:dyDescent="0.25">
      <c r="A10" s="374"/>
      <c r="B10" s="375"/>
      <c r="C10" s="375"/>
      <c r="D10" s="375"/>
      <c r="E10" s="375"/>
      <c r="F10" s="375"/>
      <c r="G10" s="375"/>
      <c r="H10" s="375"/>
      <c r="I10" s="375"/>
      <c r="J10" s="375"/>
      <c r="K10" s="375"/>
      <c r="L10" s="375"/>
      <c r="M10" s="375"/>
      <c r="N10" s="376"/>
      <c r="O10" s="128"/>
      <c r="P10" s="128"/>
      <c r="Q10" s="128"/>
      <c r="R10" s="128"/>
      <c r="S10" s="128"/>
      <c r="T10" s="128"/>
      <c r="U10" s="128"/>
      <c r="V10" s="128"/>
      <c r="W10" s="128"/>
      <c r="X10" s="128"/>
      <c r="Y10" s="128"/>
      <c r="Z10" s="128"/>
      <c r="AA10" s="128"/>
    </row>
    <row r="11" spans="1:27" s="13" customFormat="1" ht="12.5" x14ac:dyDescent="0.25">
      <c r="A11" s="374"/>
      <c r="B11" s="375"/>
      <c r="C11" s="375"/>
      <c r="D11" s="375"/>
      <c r="E11" s="375"/>
      <c r="F11" s="375"/>
      <c r="G11" s="375"/>
      <c r="H11" s="375"/>
      <c r="I11" s="375"/>
      <c r="J11" s="375"/>
      <c r="K11" s="375"/>
      <c r="L11" s="375"/>
      <c r="M11" s="375"/>
      <c r="N11" s="376"/>
      <c r="O11" s="128"/>
      <c r="P11" s="128"/>
      <c r="Q11" s="128"/>
      <c r="R11" s="128"/>
      <c r="S11" s="128"/>
      <c r="T11" s="128"/>
      <c r="U11" s="128"/>
      <c r="V11" s="128"/>
      <c r="W11" s="128"/>
      <c r="X11" s="128"/>
      <c r="Y11" s="128"/>
      <c r="Z11" s="128"/>
      <c r="AA11" s="128"/>
    </row>
    <row r="12" spans="1:27" s="13" customFormat="1" ht="12.5" x14ac:dyDescent="0.25">
      <c r="A12" s="374"/>
      <c r="B12" s="375"/>
      <c r="C12" s="375"/>
      <c r="D12" s="375"/>
      <c r="E12" s="375"/>
      <c r="F12" s="375"/>
      <c r="G12" s="375"/>
      <c r="H12" s="375"/>
      <c r="I12" s="375"/>
      <c r="J12" s="375"/>
      <c r="K12" s="375"/>
      <c r="L12" s="375"/>
      <c r="M12" s="375"/>
      <c r="N12" s="376"/>
      <c r="O12" s="128"/>
      <c r="P12" s="128"/>
      <c r="Q12" s="128"/>
      <c r="R12" s="128"/>
      <c r="S12" s="128"/>
      <c r="T12" s="128"/>
      <c r="U12" s="128"/>
      <c r="V12" s="128"/>
      <c r="W12" s="128"/>
      <c r="X12" s="128"/>
      <c r="Y12" s="128"/>
      <c r="Z12" s="128"/>
      <c r="AA12" s="128"/>
    </row>
    <row r="13" spans="1:27" s="13" customFormat="1" ht="12.5" x14ac:dyDescent="0.25">
      <c r="A13" s="374"/>
      <c r="B13" s="375"/>
      <c r="C13" s="375"/>
      <c r="D13" s="375"/>
      <c r="E13" s="375"/>
      <c r="F13" s="375"/>
      <c r="G13" s="375"/>
      <c r="H13" s="375"/>
      <c r="I13" s="375"/>
      <c r="J13" s="375"/>
      <c r="K13" s="375"/>
      <c r="L13" s="375"/>
      <c r="M13" s="375"/>
      <c r="N13" s="376"/>
      <c r="O13" s="128"/>
      <c r="P13" s="128"/>
      <c r="Q13" s="128"/>
      <c r="R13" s="128"/>
      <c r="S13" s="128"/>
      <c r="T13" s="128"/>
      <c r="U13" s="128"/>
      <c r="V13" s="128"/>
      <c r="W13" s="128"/>
      <c r="X13" s="128"/>
      <c r="Y13" s="128"/>
      <c r="Z13" s="128"/>
      <c r="AA13" s="128"/>
    </row>
    <row r="14" spans="1:27" s="13" customFormat="1" ht="12.5" x14ac:dyDescent="0.25">
      <c r="A14" s="374"/>
      <c r="B14" s="375"/>
      <c r="C14" s="375"/>
      <c r="D14" s="375"/>
      <c r="E14" s="375"/>
      <c r="F14" s="375"/>
      <c r="G14" s="375"/>
      <c r="H14" s="375"/>
      <c r="I14" s="375"/>
      <c r="J14" s="375"/>
      <c r="K14" s="375"/>
      <c r="L14" s="375"/>
      <c r="M14" s="375"/>
      <c r="N14" s="376"/>
      <c r="O14" s="128"/>
      <c r="P14" s="128"/>
      <c r="Q14" s="128"/>
      <c r="R14" s="128"/>
      <c r="S14" s="128"/>
      <c r="T14" s="128"/>
      <c r="U14" s="128"/>
      <c r="V14" s="128"/>
      <c r="W14" s="128"/>
      <c r="X14" s="128"/>
      <c r="Y14" s="128"/>
      <c r="Z14" s="128"/>
      <c r="AA14" s="128"/>
    </row>
    <row r="15" spans="1:27" s="13" customFormat="1" ht="12.5" x14ac:dyDescent="0.25">
      <c r="A15" s="374"/>
      <c r="B15" s="375"/>
      <c r="C15" s="375"/>
      <c r="D15" s="375"/>
      <c r="E15" s="375"/>
      <c r="F15" s="375"/>
      <c r="G15" s="375"/>
      <c r="H15" s="375"/>
      <c r="I15" s="375"/>
      <c r="J15" s="375"/>
      <c r="K15" s="375"/>
      <c r="L15" s="375"/>
      <c r="M15" s="375"/>
      <c r="N15" s="376"/>
      <c r="O15" s="128"/>
      <c r="P15" s="128"/>
      <c r="Q15" s="128"/>
      <c r="R15" s="128"/>
      <c r="S15" s="128"/>
      <c r="T15" s="128"/>
      <c r="U15" s="128"/>
      <c r="V15" s="128"/>
      <c r="W15" s="128"/>
      <c r="X15" s="128"/>
      <c r="Y15" s="128"/>
      <c r="Z15" s="128"/>
      <c r="AA15" s="128"/>
    </row>
    <row r="16" spans="1:27" s="13" customFormat="1" ht="12.5" x14ac:dyDescent="0.25">
      <c r="A16" s="374"/>
      <c r="B16" s="375"/>
      <c r="C16" s="375"/>
      <c r="D16" s="375"/>
      <c r="E16" s="375"/>
      <c r="F16" s="375"/>
      <c r="G16" s="375"/>
      <c r="H16" s="375"/>
      <c r="I16" s="375"/>
      <c r="J16" s="375"/>
      <c r="K16" s="375"/>
      <c r="L16" s="375"/>
      <c r="M16" s="375"/>
      <c r="N16" s="376"/>
      <c r="O16" s="128"/>
      <c r="P16" s="128"/>
      <c r="Q16" s="128"/>
      <c r="R16" s="128"/>
      <c r="S16" s="128"/>
      <c r="T16" s="128"/>
      <c r="U16" s="128"/>
      <c r="V16" s="128"/>
      <c r="W16" s="128"/>
      <c r="X16" s="128"/>
      <c r="Y16" s="128"/>
      <c r="Z16" s="128"/>
      <c r="AA16" s="128"/>
    </row>
    <row r="17" spans="1:27" s="13" customFormat="1" ht="58.9" customHeight="1" x14ac:dyDescent="0.25">
      <c r="A17" s="342"/>
      <c r="B17" s="343"/>
      <c r="C17" s="343"/>
      <c r="D17" s="343"/>
      <c r="E17" s="343"/>
      <c r="F17" s="343"/>
      <c r="G17" s="343"/>
      <c r="H17" s="343"/>
      <c r="I17" s="343"/>
      <c r="J17" s="343"/>
      <c r="K17" s="343"/>
      <c r="L17" s="343"/>
      <c r="M17" s="343"/>
      <c r="N17" s="344"/>
      <c r="O17" s="128"/>
      <c r="P17" s="128"/>
      <c r="Q17" s="128"/>
      <c r="R17" s="128"/>
      <c r="S17" s="128"/>
      <c r="T17" s="128"/>
      <c r="U17" s="128"/>
      <c r="V17" s="128"/>
      <c r="W17" s="128"/>
      <c r="X17" s="128"/>
      <c r="Y17" s="128"/>
      <c r="Z17" s="128"/>
      <c r="AA17" s="128"/>
    </row>
    <row r="18" spans="1:27" s="13" customFormat="1" ht="12.5" x14ac:dyDescent="0.25">
      <c r="A18" s="84"/>
      <c r="B18" s="84"/>
      <c r="C18" s="84"/>
      <c r="D18" s="84"/>
      <c r="E18" s="84"/>
      <c r="F18" s="84"/>
      <c r="G18" s="84"/>
      <c r="H18" s="84"/>
      <c r="I18" s="84"/>
      <c r="J18" s="84"/>
      <c r="K18" s="84"/>
      <c r="L18" s="84"/>
      <c r="M18" s="84"/>
      <c r="N18" s="84"/>
      <c r="O18" s="128"/>
      <c r="P18" s="128"/>
      <c r="Q18" s="128"/>
      <c r="R18" s="128"/>
      <c r="S18" s="128"/>
      <c r="T18" s="128"/>
      <c r="U18" s="128"/>
      <c r="V18" s="128"/>
      <c r="W18" s="128"/>
      <c r="X18" s="128"/>
      <c r="Y18" s="128"/>
      <c r="Z18" s="128"/>
      <c r="AA18" s="128"/>
    </row>
    <row r="19" spans="1:27" s="13" customFormat="1" ht="12.75" customHeight="1" x14ac:dyDescent="0.25">
      <c r="A19" s="10" t="s">
        <v>72</v>
      </c>
      <c r="B19" s="11"/>
      <c r="C19" s="11"/>
      <c r="D19" s="11"/>
      <c r="E19" s="11"/>
      <c r="F19" s="11"/>
      <c r="G19" s="11"/>
      <c r="H19" s="11"/>
      <c r="I19" s="11"/>
      <c r="J19" s="11"/>
      <c r="K19" s="11"/>
      <c r="L19" s="11"/>
      <c r="M19" s="11"/>
      <c r="N19" s="12"/>
      <c r="O19" s="128"/>
      <c r="P19" s="128"/>
      <c r="Q19" s="128"/>
      <c r="R19" s="128"/>
      <c r="S19" s="128"/>
      <c r="T19" s="128"/>
      <c r="U19" s="128"/>
      <c r="V19" s="128"/>
      <c r="W19" s="128"/>
      <c r="X19" s="128"/>
      <c r="Y19" s="128"/>
      <c r="Z19" s="128"/>
      <c r="AA19" s="128"/>
    </row>
    <row r="20" spans="1:27" s="13" customFormat="1" ht="12.75" customHeight="1" x14ac:dyDescent="0.25">
      <c r="A20" s="14" t="s">
        <v>73</v>
      </c>
      <c r="B20" s="15"/>
      <c r="C20" s="16"/>
      <c r="D20" s="357" t="s">
        <v>74</v>
      </c>
      <c r="E20" s="358"/>
      <c r="F20" s="358"/>
      <c r="G20" s="358"/>
      <c r="H20" s="358"/>
      <c r="I20" s="358"/>
      <c r="J20" s="358"/>
      <c r="K20" s="358"/>
      <c r="L20" s="358"/>
      <c r="M20" s="358"/>
      <c r="N20" s="359"/>
      <c r="O20" s="128"/>
      <c r="P20" s="128"/>
      <c r="Q20" s="128"/>
      <c r="R20" s="128"/>
      <c r="S20" s="128"/>
      <c r="T20" s="128"/>
      <c r="U20" s="128"/>
      <c r="V20" s="128"/>
      <c r="W20" s="128"/>
      <c r="X20" s="128"/>
      <c r="Y20" s="128"/>
      <c r="Z20" s="128"/>
      <c r="AA20" s="128"/>
    </row>
    <row r="21" spans="1:27" s="13" customFormat="1" ht="13.15" customHeight="1" x14ac:dyDescent="0.25">
      <c r="A21" s="17"/>
      <c r="B21" s="18"/>
      <c r="C21" s="19"/>
      <c r="D21" s="363"/>
      <c r="E21" s="364"/>
      <c r="F21" s="364"/>
      <c r="G21" s="364"/>
      <c r="H21" s="364"/>
      <c r="I21" s="364"/>
      <c r="J21" s="364"/>
      <c r="K21" s="364"/>
      <c r="L21" s="364"/>
      <c r="M21" s="364"/>
      <c r="N21" s="365"/>
      <c r="O21" s="128"/>
      <c r="P21" s="128"/>
      <c r="Q21" s="128"/>
      <c r="R21" s="128"/>
      <c r="S21" s="128"/>
      <c r="T21" s="128"/>
      <c r="U21" s="128"/>
      <c r="V21" s="128"/>
      <c r="W21" s="128"/>
      <c r="X21" s="128"/>
      <c r="Y21" s="128"/>
      <c r="Z21" s="128"/>
      <c r="AA21" s="128"/>
    </row>
    <row r="22" spans="1:27" s="13" customFormat="1" ht="12.75" customHeight="1" x14ac:dyDescent="0.25">
      <c r="A22" s="20" t="s">
        <v>75</v>
      </c>
      <c r="B22" s="21"/>
      <c r="C22" s="22"/>
      <c r="D22" s="384" t="s">
        <v>76</v>
      </c>
      <c r="E22" s="369"/>
      <c r="F22" s="369"/>
      <c r="G22" s="369"/>
      <c r="H22" s="369"/>
      <c r="I22" s="369"/>
      <c r="J22" s="369"/>
      <c r="K22" s="369"/>
      <c r="L22" s="369"/>
      <c r="M22" s="369"/>
      <c r="N22" s="370"/>
      <c r="O22" s="128"/>
      <c r="P22" s="128"/>
      <c r="Q22" s="128"/>
      <c r="R22" s="128"/>
      <c r="S22" s="128"/>
      <c r="T22" s="128"/>
      <c r="U22" s="128"/>
      <c r="V22" s="128"/>
      <c r="W22" s="128"/>
      <c r="X22" s="128"/>
      <c r="Y22" s="128"/>
      <c r="Z22" s="128"/>
      <c r="AA22" s="128"/>
    </row>
    <row r="23" spans="1:27" ht="12.75" customHeight="1" x14ac:dyDescent="0.35">
      <c r="A23" s="14" t="s">
        <v>77</v>
      </c>
      <c r="B23" s="15"/>
      <c r="C23" s="16"/>
      <c r="D23" s="384" t="s">
        <v>78</v>
      </c>
      <c r="E23" s="369"/>
      <c r="F23" s="369"/>
      <c r="G23" s="369"/>
      <c r="H23" s="369"/>
      <c r="I23" s="369"/>
      <c r="J23" s="369"/>
      <c r="K23" s="369"/>
      <c r="L23" s="369"/>
      <c r="M23" s="369"/>
      <c r="N23" s="370"/>
    </row>
    <row r="24" spans="1:27" s="13" customFormat="1" ht="12.75" customHeight="1" x14ac:dyDescent="0.25">
      <c r="A24" s="14" t="s">
        <v>79</v>
      </c>
      <c r="B24" s="15"/>
      <c r="C24" s="16"/>
      <c r="D24" s="357" t="s">
        <v>80</v>
      </c>
      <c r="E24" s="377"/>
      <c r="F24" s="377"/>
      <c r="G24" s="377"/>
      <c r="H24" s="377"/>
      <c r="I24" s="377"/>
      <c r="J24" s="377"/>
      <c r="K24" s="377"/>
      <c r="L24" s="377"/>
      <c r="M24" s="377"/>
      <c r="N24" s="378"/>
      <c r="O24" s="128"/>
      <c r="P24" s="128"/>
      <c r="Q24" s="128"/>
      <c r="R24" s="128"/>
      <c r="S24" s="128"/>
      <c r="T24" s="128"/>
      <c r="U24" s="128"/>
      <c r="V24" s="128"/>
      <c r="W24" s="128"/>
      <c r="X24" s="128"/>
      <c r="Y24" s="128"/>
      <c r="Z24" s="128"/>
      <c r="AA24" s="128"/>
    </row>
    <row r="25" spans="1:27" s="13" customFormat="1" ht="13" x14ac:dyDescent="0.25">
      <c r="A25" s="23"/>
      <c r="B25" s="24"/>
      <c r="C25" s="25"/>
      <c r="D25" s="379"/>
      <c r="E25" s="380"/>
      <c r="F25" s="380"/>
      <c r="G25" s="380"/>
      <c r="H25" s="380"/>
      <c r="I25" s="380"/>
      <c r="J25" s="380"/>
      <c r="K25" s="380"/>
      <c r="L25" s="380"/>
      <c r="M25" s="380"/>
      <c r="N25" s="381"/>
      <c r="O25" s="128"/>
      <c r="P25" s="128"/>
      <c r="Q25" s="128"/>
      <c r="R25" s="128"/>
      <c r="S25" s="128"/>
      <c r="T25" s="128"/>
      <c r="U25" s="128"/>
      <c r="V25" s="128"/>
      <c r="W25" s="128"/>
      <c r="X25" s="128"/>
      <c r="Y25" s="128"/>
      <c r="Z25" s="128"/>
      <c r="AA25" s="128"/>
    </row>
    <row r="26" spans="1:27" s="13" customFormat="1" ht="12.75" customHeight="1" x14ac:dyDescent="0.25">
      <c r="A26" s="91" t="s">
        <v>81</v>
      </c>
      <c r="B26" s="92"/>
      <c r="C26" s="93"/>
      <c r="D26" s="385" t="s">
        <v>82</v>
      </c>
      <c r="E26" s="386"/>
      <c r="F26" s="386"/>
      <c r="G26" s="386"/>
      <c r="H26" s="386"/>
      <c r="I26" s="386"/>
      <c r="J26" s="386"/>
      <c r="K26" s="386"/>
      <c r="L26" s="386"/>
      <c r="M26" s="386"/>
      <c r="N26" s="387"/>
      <c r="O26" s="128"/>
      <c r="P26" s="128"/>
      <c r="Q26" s="128"/>
      <c r="R26" s="128"/>
      <c r="S26" s="128"/>
      <c r="T26" s="128"/>
      <c r="U26" s="128"/>
      <c r="V26" s="128"/>
      <c r="W26" s="128"/>
      <c r="X26" s="128"/>
      <c r="Y26" s="128"/>
      <c r="Z26" s="128"/>
      <c r="AA26" s="128"/>
    </row>
    <row r="27" spans="1:27" ht="12.75" customHeight="1" x14ac:dyDescent="0.35">
      <c r="A27" s="23" t="s">
        <v>83</v>
      </c>
      <c r="B27" s="24"/>
      <c r="C27" s="25"/>
      <c r="D27" s="388" t="s">
        <v>84</v>
      </c>
      <c r="E27" s="389"/>
      <c r="F27" s="389"/>
      <c r="G27" s="389"/>
      <c r="H27" s="389"/>
      <c r="I27" s="389"/>
      <c r="J27" s="389"/>
      <c r="K27" s="389"/>
      <c r="L27" s="389"/>
      <c r="M27" s="389"/>
      <c r="N27" s="390"/>
    </row>
    <row r="28" spans="1:27" ht="14.5" customHeight="1" x14ac:dyDescent="0.35">
      <c r="A28" s="17"/>
      <c r="B28" s="18"/>
      <c r="C28" s="19"/>
      <c r="D28" s="379"/>
      <c r="E28" s="380"/>
      <c r="F28" s="380"/>
      <c r="G28" s="380"/>
      <c r="H28" s="380"/>
      <c r="I28" s="380"/>
      <c r="J28" s="380"/>
      <c r="K28" s="380"/>
      <c r="L28" s="380"/>
      <c r="M28" s="380"/>
      <c r="N28" s="381"/>
    </row>
    <row r="29" spans="1:27" ht="12.75" customHeight="1" x14ac:dyDescent="0.35">
      <c r="A29" s="14" t="s">
        <v>85</v>
      </c>
      <c r="B29" s="15"/>
      <c r="C29" s="15"/>
      <c r="D29" s="391" t="s">
        <v>86</v>
      </c>
      <c r="E29" s="391"/>
      <c r="F29" s="391"/>
      <c r="G29" s="391"/>
      <c r="H29" s="391"/>
      <c r="I29" s="391"/>
      <c r="J29" s="391"/>
      <c r="K29" s="391"/>
      <c r="L29" s="391"/>
      <c r="M29" s="391"/>
      <c r="N29" s="391"/>
      <c r="O29" s="391"/>
    </row>
    <row r="30" spans="1:27" ht="14.5" customHeight="1" x14ac:dyDescent="0.35">
      <c r="A30" s="17"/>
      <c r="B30" s="18"/>
      <c r="C30" s="18"/>
      <c r="D30" s="391"/>
      <c r="E30" s="391"/>
      <c r="F30" s="391"/>
      <c r="G30" s="391"/>
      <c r="H30" s="391"/>
      <c r="I30" s="391"/>
      <c r="J30" s="391"/>
      <c r="K30" s="391"/>
      <c r="L30" s="391"/>
      <c r="M30" s="391"/>
      <c r="N30" s="391"/>
      <c r="O30" s="391"/>
    </row>
    <row r="31" spans="1:27" ht="12.75" customHeight="1" x14ac:dyDescent="0.35">
      <c r="A31" s="20" t="s">
        <v>87</v>
      </c>
      <c r="B31" s="21"/>
      <c r="C31" s="21"/>
      <c r="D31" s="392" t="s">
        <v>88</v>
      </c>
      <c r="E31" s="392"/>
      <c r="F31" s="392"/>
      <c r="G31" s="392"/>
      <c r="H31" s="392"/>
      <c r="I31" s="392"/>
      <c r="J31" s="392"/>
      <c r="K31" s="392"/>
      <c r="L31" s="392"/>
      <c r="M31" s="392"/>
      <c r="N31" s="392"/>
      <c r="O31" s="278"/>
    </row>
    <row r="32" spans="1:27" ht="12.75" customHeight="1" x14ac:dyDescent="0.35">
      <c r="A32" s="14" t="s">
        <v>89</v>
      </c>
      <c r="B32" s="15"/>
      <c r="C32" s="16"/>
      <c r="D32" s="360" t="s">
        <v>90</v>
      </c>
      <c r="E32" s="361"/>
      <c r="F32" s="361"/>
      <c r="G32" s="361"/>
      <c r="H32" s="361"/>
      <c r="I32" s="361"/>
      <c r="J32" s="361"/>
      <c r="K32" s="361"/>
      <c r="L32" s="361"/>
      <c r="M32" s="361"/>
      <c r="N32" s="362"/>
    </row>
    <row r="33" spans="1:14" ht="14.5" customHeight="1" x14ac:dyDescent="0.35">
      <c r="A33" s="17"/>
      <c r="B33" s="18"/>
      <c r="C33" s="19"/>
      <c r="D33" s="363"/>
      <c r="E33" s="364"/>
      <c r="F33" s="364"/>
      <c r="G33" s="364"/>
      <c r="H33" s="364"/>
      <c r="I33" s="364"/>
      <c r="J33" s="364"/>
      <c r="K33" s="364"/>
      <c r="L33" s="364"/>
      <c r="M33" s="364"/>
      <c r="N33" s="365"/>
    </row>
    <row r="34" spans="1:14" ht="12.75" customHeight="1" x14ac:dyDescent="0.35">
      <c r="A34" s="14" t="s">
        <v>91</v>
      </c>
      <c r="B34" s="15"/>
      <c r="C34" s="16"/>
      <c r="D34" s="357" t="s">
        <v>92</v>
      </c>
      <c r="E34" s="358"/>
      <c r="F34" s="358"/>
      <c r="G34" s="358"/>
      <c r="H34" s="358"/>
      <c r="I34" s="358"/>
      <c r="J34" s="358"/>
      <c r="K34" s="358"/>
      <c r="L34" s="358"/>
      <c r="M34" s="358"/>
      <c r="N34" s="359"/>
    </row>
    <row r="35" spans="1:14" ht="14.5" customHeight="1" x14ac:dyDescent="0.35">
      <c r="A35" s="23"/>
      <c r="B35" s="24"/>
      <c r="C35" s="25"/>
      <c r="D35" s="360"/>
      <c r="E35" s="361"/>
      <c r="F35" s="361"/>
      <c r="G35" s="361"/>
      <c r="H35" s="361"/>
      <c r="I35" s="361"/>
      <c r="J35" s="361"/>
      <c r="K35" s="361"/>
      <c r="L35" s="361"/>
      <c r="M35" s="361"/>
      <c r="N35" s="362"/>
    </row>
    <row r="36" spans="1:14" ht="14.5" customHeight="1" x14ac:dyDescent="0.35">
      <c r="A36" s="23"/>
      <c r="B36" s="24"/>
      <c r="C36" s="25"/>
      <c r="D36" s="360"/>
      <c r="E36" s="361"/>
      <c r="F36" s="361"/>
      <c r="G36" s="361"/>
      <c r="H36" s="361"/>
      <c r="I36" s="361"/>
      <c r="J36" s="361"/>
      <c r="K36" s="361"/>
      <c r="L36" s="361"/>
      <c r="M36" s="361"/>
      <c r="N36" s="362"/>
    </row>
    <row r="37" spans="1:14" ht="14.5" customHeight="1" x14ac:dyDescent="0.35">
      <c r="A37" s="23"/>
      <c r="B37" s="24"/>
      <c r="C37" s="25"/>
      <c r="D37" s="360"/>
      <c r="E37" s="361"/>
      <c r="F37" s="361"/>
      <c r="G37" s="361"/>
      <c r="H37" s="361"/>
      <c r="I37" s="361"/>
      <c r="J37" s="361"/>
      <c r="K37" s="361"/>
      <c r="L37" s="361"/>
      <c r="M37" s="361"/>
      <c r="N37" s="362"/>
    </row>
    <row r="38" spans="1:14" ht="14.5" customHeight="1" x14ac:dyDescent="0.35">
      <c r="A38" s="17"/>
      <c r="B38" s="18"/>
      <c r="C38" s="19"/>
      <c r="D38" s="363"/>
      <c r="E38" s="364"/>
      <c r="F38" s="364"/>
      <c r="G38" s="364"/>
      <c r="H38" s="364"/>
      <c r="I38" s="364"/>
      <c r="J38" s="364"/>
      <c r="K38" s="364"/>
      <c r="L38" s="364"/>
      <c r="M38" s="364"/>
      <c r="N38" s="365"/>
    </row>
    <row r="39" spans="1:14" ht="12.75" customHeight="1" x14ac:dyDescent="0.35">
      <c r="A39" s="14" t="s">
        <v>93</v>
      </c>
      <c r="B39" s="15"/>
      <c r="C39" s="16"/>
      <c r="D39" s="357" t="s">
        <v>94</v>
      </c>
      <c r="E39" s="358"/>
      <c r="F39" s="358"/>
      <c r="G39" s="358"/>
      <c r="H39" s="358"/>
      <c r="I39" s="358"/>
      <c r="J39" s="358"/>
      <c r="K39" s="358"/>
      <c r="L39" s="358"/>
      <c r="M39" s="358"/>
      <c r="N39" s="359"/>
    </row>
    <row r="40" spans="1:14" ht="14.5" customHeight="1" x14ac:dyDescent="0.35">
      <c r="A40" s="17"/>
      <c r="B40" s="18"/>
      <c r="C40" s="19"/>
      <c r="D40" s="366"/>
      <c r="E40" s="355"/>
      <c r="F40" s="355"/>
      <c r="G40" s="355"/>
      <c r="H40" s="355"/>
      <c r="I40" s="355"/>
      <c r="J40" s="355"/>
      <c r="K40" s="355"/>
      <c r="L40" s="355"/>
      <c r="M40" s="355"/>
      <c r="N40" s="367"/>
    </row>
    <row r="41" spans="1:14" x14ac:dyDescent="0.35">
      <c r="A41" s="86" t="s">
        <v>95</v>
      </c>
      <c r="B41" s="87"/>
      <c r="C41" s="88"/>
      <c r="D41" s="351" t="s">
        <v>96</v>
      </c>
      <c r="E41" s="352"/>
      <c r="F41" s="352"/>
      <c r="G41" s="352"/>
      <c r="H41" s="352"/>
      <c r="I41" s="352"/>
      <c r="J41" s="352"/>
      <c r="K41" s="352"/>
      <c r="L41" s="352"/>
      <c r="M41" s="352"/>
      <c r="N41" s="353"/>
    </row>
    <row r="42" spans="1:14" ht="28.5" customHeight="1" x14ac:dyDescent="0.35">
      <c r="A42" s="89"/>
      <c r="B42" s="24"/>
      <c r="C42" s="90"/>
      <c r="D42" s="382"/>
      <c r="E42" s="361"/>
      <c r="F42" s="361"/>
      <c r="G42" s="361"/>
      <c r="H42" s="361"/>
      <c r="I42" s="361"/>
      <c r="J42" s="361"/>
      <c r="K42" s="361"/>
      <c r="L42" s="361"/>
      <c r="M42" s="361"/>
      <c r="N42" s="383"/>
    </row>
    <row r="43" spans="1:14" ht="12.75" customHeight="1" x14ac:dyDescent="0.35">
      <c r="A43" s="94" t="s">
        <v>97</v>
      </c>
      <c r="B43" s="92"/>
      <c r="C43" s="95"/>
      <c r="D43" s="368" t="s">
        <v>98</v>
      </c>
      <c r="E43" s="369"/>
      <c r="F43" s="369"/>
      <c r="G43" s="369"/>
      <c r="H43" s="369"/>
      <c r="I43" s="369"/>
      <c r="J43" s="369"/>
      <c r="K43" s="369"/>
      <c r="L43" s="369"/>
      <c r="M43" s="369"/>
      <c r="N43" s="370"/>
    </row>
    <row r="44" spans="1:14" ht="12.75" customHeight="1" x14ac:dyDescent="0.35">
      <c r="A44" s="91" t="s">
        <v>99</v>
      </c>
      <c r="B44" s="92"/>
      <c r="C44" s="95"/>
      <c r="D44" s="371" t="s">
        <v>100</v>
      </c>
      <c r="E44" s="372"/>
      <c r="F44" s="372"/>
      <c r="G44" s="372"/>
      <c r="H44" s="372"/>
      <c r="I44" s="372"/>
      <c r="J44" s="372"/>
      <c r="K44" s="372"/>
      <c r="L44" s="372"/>
      <c r="M44" s="372"/>
      <c r="N44" s="373"/>
    </row>
    <row r="45" spans="1:14" ht="12.75" customHeight="1" x14ac:dyDescent="0.35">
      <c r="A45" s="345" t="s">
        <v>101</v>
      </c>
      <c r="B45" s="346"/>
      <c r="C45" s="347"/>
      <c r="D45" s="351" t="s">
        <v>102</v>
      </c>
      <c r="E45" s="352"/>
      <c r="F45" s="352"/>
      <c r="G45" s="352"/>
      <c r="H45" s="352"/>
      <c r="I45" s="352"/>
      <c r="J45" s="352"/>
      <c r="K45" s="352"/>
      <c r="L45" s="352"/>
      <c r="M45" s="352"/>
      <c r="N45" s="353"/>
    </row>
    <row r="46" spans="1:14" ht="12.75" customHeight="1" x14ac:dyDescent="0.35">
      <c r="A46" s="348"/>
      <c r="B46" s="349"/>
      <c r="C46" s="350"/>
      <c r="D46" s="354"/>
      <c r="E46" s="355"/>
      <c r="F46" s="355"/>
      <c r="G46" s="355"/>
      <c r="H46" s="355"/>
      <c r="I46" s="355"/>
      <c r="J46" s="355"/>
      <c r="K46" s="355"/>
      <c r="L46" s="355"/>
      <c r="M46" s="355"/>
      <c r="N46" s="356"/>
    </row>
    <row r="47" spans="1:14" ht="12.75" customHeight="1" x14ac:dyDescent="0.35">
      <c r="A47" s="345" t="s">
        <v>103</v>
      </c>
      <c r="B47" s="346"/>
      <c r="C47" s="347"/>
      <c r="D47" s="351" t="s">
        <v>104</v>
      </c>
      <c r="E47" s="352"/>
      <c r="F47" s="352"/>
      <c r="G47" s="352"/>
      <c r="H47" s="352"/>
      <c r="I47" s="352"/>
      <c r="J47" s="352"/>
      <c r="K47" s="352"/>
      <c r="L47" s="352"/>
      <c r="M47" s="352"/>
      <c r="N47" s="353"/>
    </row>
    <row r="48" spans="1:14" ht="12.75" customHeight="1" x14ac:dyDescent="0.35">
      <c r="A48" s="348"/>
      <c r="B48" s="349"/>
      <c r="C48" s="350"/>
      <c r="D48" s="354"/>
      <c r="E48" s="355"/>
      <c r="F48" s="355"/>
      <c r="G48" s="355"/>
      <c r="H48" s="355"/>
      <c r="I48" s="355"/>
      <c r="J48" s="355"/>
      <c r="K48" s="355"/>
      <c r="L48" s="355"/>
      <c r="M48" s="355"/>
      <c r="N48" s="356"/>
    </row>
    <row r="49" spans="1:14" ht="12.75" customHeight="1" x14ac:dyDescent="0.35">
      <c r="A49" s="86" t="s">
        <v>105</v>
      </c>
      <c r="B49" s="87"/>
      <c r="C49" s="88"/>
      <c r="D49" s="339" t="s">
        <v>106</v>
      </c>
      <c r="E49" s="340"/>
      <c r="F49" s="340"/>
      <c r="G49" s="340"/>
      <c r="H49" s="340"/>
      <c r="I49" s="340"/>
      <c r="J49" s="340"/>
      <c r="K49" s="340"/>
      <c r="L49" s="340"/>
      <c r="M49" s="340"/>
      <c r="N49" s="341"/>
    </row>
    <row r="50" spans="1:14" ht="12.75" customHeight="1" x14ac:dyDescent="0.35">
      <c r="A50" s="125"/>
      <c r="B50" s="126"/>
      <c r="C50" s="127"/>
      <c r="D50" s="342"/>
      <c r="E50" s="343"/>
      <c r="F50" s="343"/>
      <c r="G50" s="343"/>
      <c r="H50" s="343"/>
      <c r="I50" s="343"/>
      <c r="J50" s="343"/>
      <c r="K50" s="343"/>
      <c r="L50" s="343"/>
      <c r="M50" s="343"/>
      <c r="N50" s="344"/>
    </row>
    <row r="51" spans="1:14" ht="12.75" hidden="1" customHeight="1" x14ac:dyDescent="0.35">
      <c r="A51" s="60"/>
      <c r="B51" s="60"/>
      <c r="C51" s="60"/>
      <c r="D51" s="60"/>
      <c r="E51" s="60"/>
      <c r="F51" s="60"/>
      <c r="G51" s="60"/>
      <c r="H51" s="60"/>
      <c r="I51" s="60"/>
      <c r="J51" s="60"/>
      <c r="K51" s="60"/>
      <c r="L51" s="60"/>
      <c r="M51" s="60"/>
      <c r="N51" s="60"/>
    </row>
    <row r="52" spans="1:14" ht="12.75" hidden="1" customHeight="1" x14ac:dyDescent="0.35">
      <c r="A52" s="60"/>
      <c r="B52" s="60"/>
      <c r="C52" s="60"/>
      <c r="D52" s="60"/>
      <c r="E52" s="60"/>
      <c r="F52" s="60"/>
      <c r="G52" s="60"/>
      <c r="H52" s="60"/>
      <c r="I52" s="60"/>
      <c r="J52" s="60"/>
      <c r="K52" s="60"/>
      <c r="L52" s="60"/>
      <c r="M52" s="60"/>
      <c r="N52" s="60"/>
    </row>
    <row r="53" spans="1:14" ht="12.75" hidden="1" customHeight="1" x14ac:dyDescent="0.35">
      <c r="A53" s="60"/>
      <c r="B53" s="60"/>
      <c r="C53" s="60"/>
      <c r="D53" s="60"/>
      <c r="E53" s="60"/>
      <c r="F53" s="60"/>
      <c r="G53" s="60"/>
      <c r="H53" s="60"/>
      <c r="I53" s="60"/>
      <c r="J53" s="60"/>
      <c r="K53" s="60"/>
      <c r="L53" s="60"/>
      <c r="M53" s="60"/>
      <c r="N53" s="60"/>
    </row>
    <row r="54" spans="1:14" ht="12.75" hidden="1" customHeight="1" x14ac:dyDescent="0.35">
      <c r="A54" s="60"/>
      <c r="B54" s="60"/>
      <c r="C54" s="60"/>
      <c r="D54" s="60"/>
      <c r="E54" s="60"/>
      <c r="F54" s="60"/>
      <c r="G54" s="60"/>
      <c r="H54" s="60"/>
      <c r="I54" s="60"/>
      <c r="J54" s="60"/>
      <c r="K54" s="60"/>
      <c r="L54" s="60"/>
      <c r="M54" s="60"/>
      <c r="N54" s="60"/>
    </row>
    <row r="55" spans="1:14" ht="12.75" hidden="1" customHeight="1" x14ac:dyDescent="0.35">
      <c r="A55" s="60"/>
      <c r="B55" s="60"/>
      <c r="C55" s="60"/>
      <c r="D55" s="60"/>
      <c r="E55" s="60"/>
      <c r="F55" s="60"/>
      <c r="G55" s="60"/>
      <c r="H55" s="60"/>
      <c r="I55" s="60"/>
      <c r="J55" s="60"/>
      <c r="K55" s="60"/>
      <c r="L55" s="60"/>
      <c r="M55" s="60"/>
      <c r="N55" s="60"/>
    </row>
    <row r="56" spans="1:14" ht="12.75" hidden="1" customHeight="1" x14ac:dyDescent="0.35">
      <c r="A56" s="60"/>
      <c r="B56" s="60"/>
      <c r="C56" s="60"/>
      <c r="D56" s="60"/>
      <c r="E56" s="60"/>
      <c r="F56" s="60"/>
      <c r="G56" s="60"/>
      <c r="H56" s="60"/>
      <c r="I56" s="60"/>
      <c r="J56" s="60"/>
      <c r="K56" s="60"/>
      <c r="L56" s="60"/>
      <c r="M56" s="60"/>
      <c r="N56" s="60"/>
    </row>
    <row r="57" spans="1:14" ht="12.75" hidden="1" customHeight="1" x14ac:dyDescent="0.35">
      <c r="A57" s="60"/>
      <c r="B57" s="60"/>
      <c r="C57" s="60"/>
      <c r="D57" s="60"/>
      <c r="E57" s="60"/>
      <c r="F57" s="60"/>
      <c r="G57" s="60"/>
      <c r="H57" s="60"/>
      <c r="I57" s="60"/>
      <c r="J57" s="60"/>
      <c r="K57" s="60"/>
      <c r="L57" s="60"/>
      <c r="M57" s="60"/>
      <c r="N57" s="60"/>
    </row>
    <row r="58" spans="1:14" ht="12.75" hidden="1" customHeight="1" x14ac:dyDescent="0.35">
      <c r="A58" s="60"/>
      <c r="B58" s="60"/>
      <c r="C58" s="60"/>
      <c r="D58" s="60"/>
      <c r="E58" s="60"/>
      <c r="F58" s="60"/>
      <c r="G58" s="60"/>
      <c r="H58" s="60"/>
      <c r="I58" s="60"/>
      <c r="J58" s="60"/>
      <c r="K58" s="60"/>
      <c r="L58" s="60"/>
      <c r="M58" s="60"/>
      <c r="N58" s="60"/>
    </row>
    <row r="59" spans="1:14" ht="12.75" hidden="1" customHeight="1" x14ac:dyDescent="0.35">
      <c r="A59" s="60"/>
      <c r="B59" s="60"/>
      <c r="C59" s="60"/>
      <c r="D59" s="60"/>
      <c r="E59" s="60"/>
      <c r="F59" s="60"/>
      <c r="G59" s="60"/>
      <c r="H59" s="60"/>
      <c r="I59" s="60"/>
      <c r="J59" s="60"/>
      <c r="K59" s="60"/>
      <c r="L59" s="60"/>
      <c r="M59" s="60"/>
      <c r="N59" s="60"/>
    </row>
    <row r="60" spans="1:14" ht="12.75" hidden="1" customHeight="1" x14ac:dyDescent="0.35">
      <c r="A60" s="60"/>
      <c r="B60" s="60"/>
      <c r="C60" s="60"/>
      <c r="D60" s="60"/>
      <c r="E60" s="60"/>
      <c r="F60" s="60"/>
      <c r="G60" s="60"/>
      <c r="H60" s="60"/>
      <c r="I60" s="60"/>
      <c r="J60" s="60"/>
      <c r="K60" s="60"/>
      <c r="L60" s="60"/>
      <c r="M60" s="60"/>
      <c r="N60" s="60"/>
    </row>
    <row r="61" spans="1:14" ht="12.75" hidden="1" customHeight="1" x14ac:dyDescent="0.35">
      <c r="A61" s="60"/>
      <c r="B61" s="60"/>
      <c r="C61" s="60"/>
      <c r="D61" s="60"/>
      <c r="E61" s="60"/>
      <c r="F61" s="60"/>
      <c r="G61" s="60"/>
      <c r="H61" s="60"/>
      <c r="I61" s="60"/>
      <c r="J61" s="60"/>
      <c r="K61" s="60"/>
      <c r="L61" s="60"/>
      <c r="M61" s="60"/>
      <c r="N61" s="60"/>
    </row>
    <row r="62" spans="1:14" ht="12.75" hidden="1" customHeight="1" x14ac:dyDescent="0.35">
      <c r="A62" s="60"/>
      <c r="B62" s="60"/>
      <c r="C62" s="60"/>
      <c r="D62" s="60"/>
      <c r="E62" s="60"/>
      <c r="F62" s="60"/>
      <c r="G62" s="60"/>
      <c r="H62" s="60"/>
      <c r="I62" s="60"/>
      <c r="J62" s="60"/>
      <c r="K62" s="60"/>
      <c r="L62" s="60"/>
      <c r="M62" s="60"/>
      <c r="N62" s="60"/>
    </row>
    <row r="63" spans="1:14" ht="12.75" hidden="1" customHeight="1" x14ac:dyDescent="0.35">
      <c r="A63" s="60"/>
      <c r="B63" s="60"/>
      <c r="C63" s="60"/>
      <c r="D63" s="60"/>
      <c r="E63" s="60"/>
      <c r="F63" s="60"/>
      <c r="G63" s="60"/>
      <c r="H63" s="60"/>
      <c r="I63" s="60"/>
      <c r="J63" s="60"/>
      <c r="K63" s="60"/>
      <c r="L63" s="60"/>
      <c r="M63" s="60"/>
      <c r="N63" s="60"/>
    </row>
    <row r="64" spans="1:14" ht="12.75" hidden="1" customHeight="1" x14ac:dyDescent="0.35">
      <c r="A64" s="60"/>
      <c r="B64" s="60"/>
      <c r="C64" s="60"/>
      <c r="D64" s="60"/>
      <c r="E64" s="60"/>
      <c r="F64" s="60"/>
      <c r="G64" s="60"/>
      <c r="H64" s="60"/>
      <c r="I64" s="60"/>
      <c r="J64" s="60"/>
      <c r="K64" s="60"/>
      <c r="L64" s="60"/>
      <c r="M64" s="60"/>
      <c r="N64" s="60"/>
    </row>
    <row r="65" ht="12.75" hidden="1" customHeight="1" x14ac:dyDescent="0.35"/>
    <row r="66" ht="12.75" hidden="1" customHeight="1" x14ac:dyDescent="0.35"/>
    <row r="67" ht="12.75" hidden="1" customHeight="1" x14ac:dyDescent="0.35"/>
    <row r="68" ht="12.75" hidden="1" customHeight="1" x14ac:dyDescent="0.35"/>
    <row r="69" ht="12.75" hidden="1" customHeight="1" x14ac:dyDescent="0.35"/>
    <row r="70" ht="12.75" hidden="1" customHeight="1" x14ac:dyDescent="0.35"/>
    <row r="71" ht="12.75" hidden="1" customHeight="1" x14ac:dyDescent="0.35"/>
    <row r="72" ht="12.75" hidden="1" customHeight="1" x14ac:dyDescent="0.35"/>
    <row r="73" ht="12.75" hidden="1" customHeight="1" x14ac:dyDescent="0.35"/>
    <row r="74" ht="12.75" hidden="1" customHeight="1" x14ac:dyDescent="0.35"/>
    <row r="75" ht="12.75" hidden="1" customHeight="1" x14ac:dyDescent="0.35"/>
    <row r="76" ht="12.75" hidden="1" customHeight="1" x14ac:dyDescent="0.35"/>
    <row r="77" ht="12.75" hidden="1" customHeight="1" x14ac:dyDescent="0.35"/>
    <row r="78" ht="12.75" hidden="1" customHeight="1" x14ac:dyDescent="0.35"/>
    <row r="79" ht="12.75" hidden="1" customHeight="1" x14ac:dyDescent="0.35"/>
    <row r="80" ht="12.75" hidden="1" customHeight="1" x14ac:dyDescent="0.35"/>
    <row r="81" ht="12.75" hidden="1" customHeight="1" x14ac:dyDescent="0.35"/>
    <row r="82" ht="12.75" hidden="1" customHeight="1" x14ac:dyDescent="0.35"/>
    <row r="83" ht="12.75" hidden="1" customHeight="1" x14ac:dyDescent="0.35"/>
    <row r="84" ht="12.75" hidden="1" customHeight="1" x14ac:dyDescent="0.35"/>
    <row r="85" ht="12.75" hidden="1" customHeight="1" x14ac:dyDescent="0.35"/>
    <row r="86" ht="12.75" hidden="1" customHeight="1" x14ac:dyDescent="0.35"/>
    <row r="87" ht="12.75" hidden="1" customHeight="1" x14ac:dyDescent="0.35"/>
    <row r="88" ht="12.75" hidden="1" customHeight="1" x14ac:dyDescent="0.35"/>
    <row r="89" ht="12.75" hidden="1" customHeight="1" x14ac:dyDescent="0.35"/>
    <row r="90" ht="12.75" hidden="1" customHeight="1" x14ac:dyDescent="0.35"/>
    <row r="91" ht="12.75" hidden="1" customHeight="1" x14ac:dyDescent="0.35"/>
    <row r="92" ht="12.75" hidden="1" customHeight="1" x14ac:dyDescent="0.35"/>
    <row r="93" ht="12.75" hidden="1" customHeight="1" x14ac:dyDescent="0.35"/>
    <row r="94" ht="12.75" hidden="1" customHeight="1" x14ac:dyDescent="0.35"/>
    <row r="95" ht="12.75" hidden="1" customHeight="1" x14ac:dyDescent="0.35"/>
    <row r="96" ht="12.75" hidden="1" customHeight="1" x14ac:dyDescent="0.35"/>
    <row r="97" ht="12.75" hidden="1" customHeight="1" x14ac:dyDescent="0.35"/>
    <row r="98" ht="12.75" hidden="1" customHeight="1" x14ac:dyDescent="0.35"/>
    <row r="99" ht="12.75" hidden="1" customHeight="1" x14ac:dyDescent="0.35"/>
    <row r="100" ht="12.75" hidden="1" customHeight="1" x14ac:dyDescent="0.35"/>
    <row r="101" ht="12.75" hidden="1" customHeight="1" x14ac:dyDescent="0.35"/>
    <row r="102" ht="12.75" hidden="1" customHeight="1" x14ac:dyDescent="0.35"/>
    <row r="103" ht="12.75" hidden="1" customHeight="1" x14ac:dyDescent="0.35"/>
    <row r="104" ht="12.75" hidden="1" customHeight="1" x14ac:dyDescent="0.35"/>
    <row r="105" ht="12.75" hidden="1" customHeight="1" x14ac:dyDescent="0.35"/>
    <row r="106" ht="12.75" hidden="1" customHeight="1" x14ac:dyDescent="0.35"/>
    <row r="107" ht="12.75" hidden="1" customHeight="1" x14ac:dyDescent="0.35"/>
    <row r="108" ht="12.75" hidden="1" customHeight="1" x14ac:dyDescent="0.35"/>
    <row r="109" ht="12.75" hidden="1" customHeight="1" x14ac:dyDescent="0.35"/>
    <row r="110" ht="12.75" hidden="1" customHeight="1" x14ac:dyDescent="0.35"/>
    <row r="111" ht="12.75" hidden="1" customHeight="1" x14ac:dyDescent="0.35"/>
    <row r="112" ht="12.75" hidden="1" customHeight="1" x14ac:dyDescent="0.35"/>
    <row r="113" ht="12.75" hidden="1" customHeight="1" x14ac:dyDescent="0.35"/>
    <row r="114" ht="12.75" hidden="1" customHeight="1" x14ac:dyDescent="0.35"/>
    <row r="115" ht="12.75" hidden="1" customHeight="1" x14ac:dyDescent="0.35"/>
    <row r="116" ht="12.75" hidden="1" customHeight="1" x14ac:dyDescent="0.35"/>
    <row r="117" ht="12.75" hidden="1" customHeight="1" x14ac:dyDescent="0.35"/>
    <row r="118" ht="12.75" hidden="1" customHeight="1" x14ac:dyDescent="0.35"/>
    <row r="119" ht="12.75" hidden="1" customHeight="1" x14ac:dyDescent="0.35"/>
    <row r="120" ht="12.75" hidden="1" customHeight="1" x14ac:dyDescent="0.35"/>
    <row r="121" ht="12.75" hidden="1" customHeight="1" x14ac:dyDescent="0.35"/>
    <row r="122" ht="12.75" hidden="1" customHeight="1" x14ac:dyDescent="0.35"/>
    <row r="123" ht="12.75" hidden="1" customHeight="1" x14ac:dyDescent="0.35"/>
    <row r="124" ht="12.75" hidden="1" customHeight="1" x14ac:dyDescent="0.35"/>
    <row r="125" ht="12.75" hidden="1" customHeight="1" x14ac:dyDescent="0.35"/>
    <row r="126" ht="12.75" hidden="1" customHeight="1" x14ac:dyDescent="0.35"/>
    <row r="127" ht="12.75" hidden="1" customHeight="1" x14ac:dyDescent="0.35"/>
    <row r="128" ht="12.75" hidden="1" customHeight="1" x14ac:dyDescent="0.35"/>
    <row r="129" ht="12.75" hidden="1" customHeight="1" x14ac:dyDescent="0.35"/>
    <row r="130" ht="12.75" hidden="1" customHeight="1" x14ac:dyDescent="0.35"/>
    <row r="131" ht="12.75" hidden="1" customHeight="1" x14ac:dyDescent="0.35"/>
    <row r="132" ht="12.75" hidden="1" customHeight="1" x14ac:dyDescent="0.35"/>
    <row r="133" ht="12.75" hidden="1" customHeight="1" x14ac:dyDescent="0.35"/>
    <row r="134" ht="12.75" hidden="1" customHeight="1" x14ac:dyDescent="0.35"/>
    <row r="135" ht="12.75" hidden="1" customHeight="1" x14ac:dyDescent="0.35"/>
    <row r="136" ht="12.75" hidden="1" customHeight="1" x14ac:dyDescent="0.35"/>
    <row r="137" ht="12.75" hidden="1" customHeight="1" x14ac:dyDescent="0.35"/>
    <row r="138" ht="12.75" hidden="1" customHeight="1" x14ac:dyDescent="0.35"/>
    <row r="139" ht="12.75" hidden="1" customHeight="1" x14ac:dyDescent="0.35"/>
    <row r="140" ht="12.75" hidden="1" customHeight="1" x14ac:dyDescent="0.35"/>
    <row r="141" ht="12.75" hidden="1" customHeight="1" x14ac:dyDescent="0.35"/>
    <row r="142" ht="12.75" hidden="1" customHeight="1" x14ac:dyDescent="0.35"/>
    <row r="143" ht="12.75" hidden="1" customHeight="1" x14ac:dyDescent="0.35"/>
    <row r="144" ht="12.75" hidden="1" customHeight="1" x14ac:dyDescent="0.35"/>
    <row r="145" ht="12.75" hidden="1" customHeight="1" x14ac:dyDescent="0.35"/>
    <row r="146" ht="12.75" hidden="1" customHeight="1" x14ac:dyDescent="0.35"/>
    <row r="147" ht="12.75" hidden="1" customHeight="1" x14ac:dyDescent="0.35"/>
    <row r="148" ht="12.75" hidden="1" customHeight="1" x14ac:dyDescent="0.35"/>
    <row r="149" ht="12.75" hidden="1" customHeight="1" x14ac:dyDescent="0.35"/>
    <row r="150" ht="12.75" hidden="1" customHeight="1" x14ac:dyDescent="0.35"/>
    <row r="151" ht="12.75" hidden="1" customHeight="1" x14ac:dyDescent="0.35"/>
    <row r="152" ht="12.75" hidden="1" customHeight="1" x14ac:dyDescent="0.35"/>
    <row r="153" ht="12.75" hidden="1" customHeight="1" x14ac:dyDescent="0.35"/>
    <row r="154" ht="12.75" hidden="1" customHeight="1" x14ac:dyDescent="0.35"/>
    <row r="155" ht="12.75" hidden="1" customHeight="1" x14ac:dyDescent="0.35"/>
    <row r="156" ht="12.75" hidden="1" customHeight="1" x14ac:dyDescent="0.35"/>
    <row r="157" ht="12.75" hidden="1" customHeight="1" x14ac:dyDescent="0.35"/>
    <row r="158" ht="12.75" hidden="1" customHeight="1" x14ac:dyDescent="0.35"/>
    <row r="159" ht="12.75" hidden="1" customHeight="1" x14ac:dyDescent="0.35"/>
    <row r="160" ht="12.75" hidden="1" customHeight="1" x14ac:dyDescent="0.35"/>
    <row r="161" ht="12.75" hidden="1" customHeight="1" x14ac:dyDescent="0.35"/>
    <row r="162" ht="12.75" hidden="1" customHeight="1" x14ac:dyDescent="0.35"/>
    <row r="163" ht="12.75" hidden="1" customHeight="1" x14ac:dyDescent="0.35"/>
    <row r="164" ht="12.75" hidden="1" customHeight="1" x14ac:dyDescent="0.35"/>
    <row r="165" ht="12.75" hidden="1" customHeight="1" x14ac:dyDescent="0.35"/>
    <row r="166" ht="12.75" hidden="1" customHeight="1" x14ac:dyDescent="0.35"/>
    <row r="167" ht="12.75" hidden="1" customHeight="1" x14ac:dyDescent="0.35"/>
    <row r="168" ht="12.75" hidden="1" customHeight="1" x14ac:dyDescent="0.35"/>
    <row r="169" ht="12.75" hidden="1" customHeight="1" x14ac:dyDescent="0.35"/>
    <row r="170" ht="12.75" hidden="1" customHeight="1" x14ac:dyDescent="0.35"/>
    <row r="171" ht="12.75" hidden="1" customHeight="1" x14ac:dyDescent="0.35"/>
    <row r="172" ht="12.75" hidden="1" customHeight="1" x14ac:dyDescent="0.35"/>
    <row r="173" ht="12.75" hidden="1" customHeight="1" x14ac:dyDescent="0.35"/>
    <row r="174" ht="12.75" hidden="1" customHeight="1" x14ac:dyDescent="0.35"/>
    <row r="175" ht="12.75" hidden="1" customHeight="1" x14ac:dyDescent="0.35"/>
    <row r="176" ht="12.75" hidden="1" customHeight="1" x14ac:dyDescent="0.35"/>
    <row r="177" ht="12.75" hidden="1" customHeight="1" x14ac:dyDescent="0.35"/>
    <row r="178" ht="12.75" hidden="1" customHeight="1" x14ac:dyDescent="0.35"/>
    <row r="179" ht="12.75" hidden="1" customHeight="1" x14ac:dyDescent="0.35"/>
    <row r="180" ht="12.75" hidden="1" customHeight="1" x14ac:dyDescent="0.35"/>
    <row r="181" ht="12.75" hidden="1" customHeight="1" x14ac:dyDescent="0.35"/>
    <row r="182" ht="12.75" hidden="1" customHeight="1" x14ac:dyDescent="0.35"/>
    <row r="183" ht="12.75" hidden="1" customHeight="1" x14ac:dyDescent="0.35"/>
    <row r="184" ht="12.75" hidden="1" customHeight="1" x14ac:dyDescent="0.35"/>
    <row r="185" ht="12.75" hidden="1" customHeight="1" x14ac:dyDescent="0.35"/>
    <row r="186" ht="12.75" hidden="1" customHeight="1" x14ac:dyDescent="0.35"/>
    <row r="187" ht="12.75" hidden="1" customHeight="1" x14ac:dyDescent="0.35"/>
    <row r="188" ht="12.75" hidden="1" customHeight="1" x14ac:dyDescent="0.35"/>
    <row r="189" ht="12.75" hidden="1" customHeight="1" x14ac:dyDescent="0.35"/>
    <row r="190" ht="12.75" hidden="1" customHeight="1" x14ac:dyDescent="0.35"/>
    <row r="191" ht="12.75" hidden="1" customHeight="1" x14ac:dyDescent="0.35"/>
    <row r="192" ht="12.75" hidden="1" customHeight="1" x14ac:dyDescent="0.35"/>
    <row r="193" ht="12.75" hidden="1" customHeight="1" x14ac:dyDescent="0.35"/>
    <row r="194" ht="12.75" hidden="1" customHeight="1" x14ac:dyDescent="0.35"/>
    <row r="195" ht="12.75" hidden="1" customHeight="1" x14ac:dyDescent="0.35"/>
    <row r="196" ht="12.75" hidden="1" customHeight="1" x14ac:dyDescent="0.35"/>
    <row r="197" ht="12.75" hidden="1" customHeight="1" x14ac:dyDescent="0.35"/>
    <row r="198" ht="12.75" hidden="1" customHeight="1" x14ac:dyDescent="0.35"/>
    <row r="199" ht="12.75" hidden="1" customHeight="1" x14ac:dyDescent="0.35"/>
    <row r="200" ht="12.75" hidden="1" customHeight="1" x14ac:dyDescent="0.35"/>
    <row r="201" ht="12.75" hidden="1" customHeight="1" x14ac:dyDescent="0.35"/>
    <row r="202" ht="12.75" hidden="1" customHeight="1" x14ac:dyDescent="0.35"/>
    <row r="203" ht="12.75" hidden="1" customHeight="1" x14ac:dyDescent="0.35"/>
    <row r="204" ht="12.75" hidden="1" customHeight="1" x14ac:dyDescent="0.35"/>
    <row r="205" ht="12.75" hidden="1" customHeight="1" x14ac:dyDescent="0.35"/>
    <row r="206" ht="12.75" hidden="1" customHeight="1" x14ac:dyDescent="0.35"/>
    <row r="207" ht="12.75" hidden="1" customHeight="1" x14ac:dyDescent="0.35"/>
    <row r="208" ht="12.75" hidden="1" customHeight="1" x14ac:dyDescent="0.35"/>
    <row r="209" ht="12.75" hidden="1" customHeight="1" x14ac:dyDescent="0.35"/>
    <row r="210" ht="12.75" hidden="1" customHeight="1" x14ac:dyDescent="0.35"/>
    <row r="211" ht="12.75" hidden="1" customHeight="1" x14ac:dyDescent="0.35"/>
    <row r="212" ht="12.75" hidden="1" customHeight="1" x14ac:dyDescent="0.35"/>
    <row r="213" ht="12.75" hidden="1" customHeight="1" x14ac:dyDescent="0.35"/>
    <row r="214" ht="12.75" hidden="1" customHeight="1" x14ac:dyDescent="0.35"/>
    <row r="215" ht="12.75" hidden="1" customHeight="1" x14ac:dyDescent="0.35"/>
    <row r="216" ht="12.75" hidden="1" customHeight="1" x14ac:dyDescent="0.35"/>
    <row r="217" ht="12.75" hidden="1" customHeight="1" x14ac:dyDescent="0.35"/>
    <row r="218" ht="12.75" hidden="1" customHeight="1" x14ac:dyDescent="0.35"/>
    <row r="219" ht="12.75" hidden="1" customHeight="1" x14ac:dyDescent="0.35"/>
    <row r="220" ht="12.75" hidden="1" customHeight="1" x14ac:dyDescent="0.35"/>
    <row r="221" ht="12.75" hidden="1" customHeight="1" x14ac:dyDescent="0.35"/>
    <row r="222" ht="12.75" hidden="1" customHeight="1" x14ac:dyDescent="0.35"/>
    <row r="223" ht="12.75" hidden="1" customHeight="1" x14ac:dyDescent="0.35"/>
    <row r="224" ht="12.75" hidden="1" customHeight="1" x14ac:dyDescent="0.35"/>
    <row r="225" ht="12.75" hidden="1" customHeight="1" x14ac:dyDescent="0.35"/>
    <row r="226" ht="12.75" hidden="1" customHeight="1" x14ac:dyDescent="0.35"/>
    <row r="227" ht="12.75" hidden="1" customHeight="1" x14ac:dyDescent="0.35"/>
    <row r="228" ht="12.75" hidden="1" customHeight="1" x14ac:dyDescent="0.35"/>
    <row r="229" ht="12.75" hidden="1" customHeight="1" x14ac:dyDescent="0.35"/>
    <row r="230" ht="12.75" hidden="1" customHeight="1" x14ac:dyDescent="0.35"/>
    <row r="231" ht="12.75" hidden="1" customHeight="1" x14ac:dyDescent="0.35"/>
    <row r="232" ht="12.75" hidden="1" customHeight="1" x14ac:dyDescent="0.35"/>
    <row r="233" ht="12.75" hidden="1" customHeight="1" x14ac:dyDescent="0.35"/>
    <row r="234" ht="12.75" hidden="1" customHeight="1" x14ac:dyDescent="0.35"/>
    <row r="235" ht="12.75" hidden="1" customHeight="1" x14ac:dyDescent="0.35"/>
    <row r="236" ht="12.75" hidden="1" customHeight="1" x14ac:dyDescent="0.35"/>
    <row r="237" ht="12.75" hidden="1" customHeight="1" x14ac:dyDescent="0.35"/>
    <row r="238" ht="12.75" hidden="1" customHeight="1" x14ac:dyDescent="0.35"/>
    <row r="239" ht="12.75" hidden="1" customHeight="1" x14ac:dyDescent="0.35"/>
    <row r="240" ht="12.75" hidden="1" customHeight="1" x14ac:dyDescent="0.35"/>
    <row r="241" ht="12.75" hidden="1" customHeight="1" x14ac:dyDescent="0.35"/>
    <row r="242" ht="12.75" hidden="1" customHeight="1" x14ac:dyDescent="0.35"/>
    <row r="243" ht="12.75" hidden="1" customHeight="1" x14ac:dyDescent="0.35"/>
    <row r="244" ht="12.75" hidden="1" customHeight="1" x14ac:dyDescent="0.35"/>
    <row r="245" ht="12.75" hidden="1" customHeight="1" x14ac:dyDescent="0.35"/>
    <row r="246" ht="12.75" hidden="1" customHeight="1" x14ac:dyDescent="0.35"/>
    <row r="247" ht="12.75" hidden="1" customHeight="1" x14ac:dyDescent="0.35"/>
    <row r="248" ht="12.75" hidden="1" customHeight="1" x14ac:dyDescent="0.35"/>
    <row r="249" ht="12.75" hidden="1" customHeight="1" x14ac:dyDescent="0.35"/>
    <row r="250" ht="12.75" hidden="1" customHeight="1" x14ac:dyDescent="0.35"/>
    <row r="251" ht="12.75" hidden="1" customHeight="1" x14ac:dyDescent="0.35"/>
    <row r="252" ht="12.75" hidden="1" customHeight="1" x14ac:dyDescent="0.35"/>
    <row r="253" ht="12.75" hidden="1" customHeight="1" x14ac:dyDescent="0.35"/>
    <row r="254" ht="12.75" hidden="1" customHeight="1" x14ac:dyDescent="0.35"/>
    <row r="255" ht="12.75" hidden="1" customHeight="1" x14ac:dyDescent="0.35"/>
    <row r="256" ht="12.75" hidden="1" customHeight="1" x14ac:dyDescent="0.35"/>
    <row r="257" ht="12.75" hidden="1" customHeight="1" x14ac:dyDescent="0.35"/>
    <row r="258" ht="12.75" hidden="1" customHeight="1" x14ac:dyDescent="0.35"/>
    <row r="259" ht="12.75" hidden="1" customHeight="1" x14ac:dyDescent="0.35"/>
    <row r="260" ht="12.75" hidden="1" customHeight="1" x14ac:dyDescent="0.35"/>
    <row r="261" ht="12.75" hidden="1" customHeight="1" x14ac:dyDescent="0.35"/>
    <row r="262" ht="12.75" hidden="1" customHeight="1" x14ac:dyDescent="0.35"/>
    <row r="263" ht="12.75" hidden="1" customHeight="1" x14ac:dyDescent="0.35"/>
    <row r="264" ht="12.75" hidden="1" customHeight="1" x14ac:dyDescent="0.35"/>
    <row r="265" ht="12.75" hidden="1" customHeight="1" x14ac:dyDescent="0.35"/>
    <row r="266" ht="12.75" hidden="1" customHeight="1" x14ac:dyDescent="0.35"/>
    <row r="267" ht="12.75" hidden="1" customHeight="1" x14ac:dyDescent="0.35"/>
    <row r="268" ht="12.75" hidden="1" customHeight="1" x14ac:dyDescent="0.35"/>
    <row r="269" ht="12.75" hidden="1" customHeight="1" x14ac:dyDescent="0.35"/>
    <row r="270" ht="12.75" hidden="1" customHeight="1" x14ac:dyDescent="0.35"/>
    <row r="271" ht="12.75" hidden="1" customHeight="1" x14ac:dyDescent="0.35"/>
    <row r="272" ht="12.75" hidden="1" customHeight="1" x14ac:dyDescent="0.35"/>
    <row r="273" ht="12.75" hidden="1" customHeight="1" x14ac:dyDescent="0.35"/>
    <row r="274" ht="12.75" hidden="1" customHeight="1" x14ac:dyDescent="0.35"/>
    <row r="275" ht="12.75" hidden="1" customHeight="1" x14ac:dyDescent="0.35"/>
    <row r="276" ht="12.75" hidden="1" customHeight="1" x14ac:dyDescent="0.35"/>
    <row r="277" ht="12.75" hidden="1" customHeight="1" x14ac:dyDescent="0.35"/>
    <row r="278" ht="12.75" hidden="1" customHeight="1" x14ac:dyDescent="0.35"/>
    <row r="279" ht="12.75" hidden="1" customHeight="1" x14ac:dyDescent="0.35"/>
    <row r="280" ht="12.75" hidden="1" customHeight="1" x14ac:dyDescent="0.35"/>
    <row r="281" ht="12.75" hidden="1" customHeight="1" x14ac:dyDescent="0.35"/>
    <row r="282" ht="12.75" hidden="1" customHeight="1" x14ac:dyDescent="0.35"/>
    <row r="283" ht="12.75" hidden="1" customHeight="1" x14ac:dyDescent="0.35"/>
    <row r="284" ht="12.75" hidden="1" customHeight="1" x14ac:dyDescent="0.35"/>
    <row r="285" ht="12.75" hidden="1" customHeight="1" x14ac:dyDescent="0.35"/>
    <row r="286" ht="12.75" hidden="1" customHeight="1" x14ac:dyDescent="0.35"/>
    <row r="287" ht="12.75" hidden="1" customHeight="1" x14ac:dyDescent="0.35"/>
    <row r="288" ht="12.75" hidden="1" customHeight="1" x14ac:dyDescent="0.35"/>
    <row r="289" ht="12.75" hidden="1" customHeight="1" x14ac:dyDescent="0.35"/>
    <row r="290" ht="12.75" hidden="1" customHeight="1" x14ac:dyDescent="0.35"/>
    <row r="291" ht="12.75" hidden="1" customHeight="1" x14ac:dyDescent="0.35"/>
    <row r="292" ht="12.75" hidden="1" customHeight="1" x14ac:dyDescent="0.35"/>
    <row r="293" ht="12.75" hidden="1" customHeight="1" x14ac:dyDescent="0.35"/>
    <row r="294" ht="12.75" hidden="1" customHeight="1" x14ac:dyDescent="0.35"/>
    <row r="295" ht="12.75" hidden="1" customHeight="1" x14ac:dyDescent="0.35"/>
    <row r="296" ht="12.75" hidden="1" customHeight="1" x14ac:dyDescent="0.35"/>
    <row r="297" ht="12.75" hidden="1" customHeight="1" x14ac:dyDescent="0.35"/>
    <row r="298" ht="12.75" hidden="1" customHeight="1" x14ac:dyDescent="0.35"/>
    <row r="299" ht="12.75" hidden="1" customHeight="1" x14ac:dyDescent="0.35"/>
    <row r="300" ht="12.75" hidden="1" customHeight="1" x14ac:dyDescent="0.35"/>
    <row r="301" ht="12.75" hidden="1" customHeight="1" x14ac:dyDescent="0.35"/>
    <row r="302" ht="12.75" hidden="1" customHeight="1" x14ac:dyDescent="0.35"/>
    <row r="303" ht="12.75" hidden="1" customHeight="1" x14ac:dyDescent="0.35"/>
    <row r="304" ht="12.75" hidden="1" customHeight="1" x14ac:dyDescent="0.35"/>
    <row r="305" ht="12.75" hidden="1" customHeight="1" x14ac:dyDescent="0.35"/>
    <row r="306" ht="12.75" hidden="1" customHeight="1" x14ac:dyDescent="0.35"/>
    <row r="307" ht="12.75" hidden="1" customHeight="1" x14ac:dyDescent="0.35"/>
    <row r="308" ht="12.75" hidden="1" customHeight="1" x14ac:dyDescent="0.35"/>
    <row r="309" ht="12.75" hidden="1" customHeight="1" x14ac:dyDescent="0.35"/>
    <row r="310" ht="12.75" hidden="1" customHeight="1" x14ac:dyDescent="0.35"/>
    <row r="311" ht="12.75" hidden="1" customHeight="1" x14ac:dyDescent="0.35"/>
    <row r="312" ht="12.75" hidden="1" customHeight="1" x14ac:dyDescent="0.35"/>
    <row r="313" ht="12.75" hidden="1" customHeight="1" x14ac:dyDescent="0.35"/>
    <row r="314" ht="12.75" hidden="1" customHeight="1" x14ac:dyDescent="0.35"/>
    <row r="315" ht="12.75" hidden="1" customHeight="1" x14ac:dyDescent="0.35"/>
    <row r="316" ht="12.75" hidden="1" customHeight="1" x14ac:dyDescent="0.35"/>
    <row r="317" ht="12.75" hidden="1" customHeight="1" x14ac:dyDescent="0.35"/>
    <row r="318" ht="12.75" hidden="1" customHeight="1" x14ac:dyDescent="0.35"/>
    <row r="319" ht="12.75" hidden="1" customHeight="1" x14ac:dyDescent="0.35"/>
    <row r="320" ht="12.75" hidden="1" customHeight="1" x14ac:dyDescent="0.35"/>
    <row r="321" ht="12.75" hidden="1" customHeight="1" x14ac:dyDescent="0.35"/>
    <row r="322" ht="12.75" hidden="1" customHeight="1" x14ac:dyDescent="0.35"/>
    <row r="323" ht="12.75" hidden="1" customHeight="1" x14ac:dyDescent="0.35"/>
    <row r="324" ht="12.75" hidden="1" customHeight="1" x14ac:dyDescent="0.35"/>
    <row r="325" ht="12.75" hidden="1" customHeight="1" x14ac:dyDescent="0.35"/>
    <row r="326" ht="12.75" hidden="1" customHeight="1" x14ac:dyDescent="0.35"/>
    <row r="327" ht="12.75" hidden="1" customHeight="1" x14ac:dyDescent="0.35"/>
    <row r="328" ht="12.75" hidden="1" customHeight="1" x14ac:dyDescent="0.35"/>
    <row r="329" ht="12.75" hidden="1" customHeight="1" x14ac:dyDescent="0.35"/>
    <row r="330" ht="12.75" hidden="1" customHeight="1" x14ac:dyDescent="0.35"/>
    <row r="331" ht="12.75" hidden="1" customHeight="1" x14ac:dyDescent="0.35"/>
    <row r="332" ht="12.75" hidden="1" customHeight="1" x14ac:dyDescent="0.35"/>
    <row r="333" ht="12.75" hidden="1" customHeight="1" x14ac:dyDescent="0.35"/>
    <row r="334" ht="12.75" hidden="1" customHeight="1" x14ac:dyDescent="0.35"/>
    <row r="335" ht="12.75" hidden="1" customHeight="1" x14ac:dyDescent="0.35"/>
    <row r="336" ht="12.75" hidden="1" customHeight="1" x14ac:dyDescent="0.35"/>
    <row r="337" ht="12.75" hidden="1" customHeight="1" x14ac:dyDescent="0.35"/>
    <row r="338" ht="12.75" hidden="1" customHeight="1" x14ac:dyDescent="0.35"/>
    <row r="339" ht="12.75" hidden="1" customHeight="1" x14ac:dyDescent="0.35"/>
    <row r="340" ht="12.75" hidden="1" customHeight="1" x14ac:dyDescent="0.35"/>
    <row r="341" ht="12.75" hidden="1" customHeight="1" x14ac:dyDescent="0.35"/>
    <row r="342" ht="12.75" hidden="1" customHeight="1" x14ac:dyDescent="0.35"/>
    <row r="343" ht="12.75" hidden="1" customHeight="1" x14ac:dyDescent="0.35"/>
    <row r="344" ht="12.75" hidden="1" customHeight="1" x14ac:dyDescent="0.35"/>
    <row r="345" ht="12.75" hidden="1" customHeight="1" x14ac:dyDescent="0.35"/>
    <row r="346" ht="12.75" hidden="1" customHeight="1" x14ac:dyDescent="0.35"/>
    <row r="347" ht="12.75" hidden="1" customHeight="1" x14ac:dyDescent="0.35"/>
    <row r="348" ht="12.75" hidden="1" customHeight="1" x14ac:dyDescent="0.35"/>
    <row r="349" ht="12.75" hidden="1" customHeight="1" x14ac:dyDescent="0.35"/>
    <row r="350" ht="12.75" hidden="1" customHeight="1" x14ac:dyDescent="0.35"/>
    <row r="351" ht="12.75" hidden="1" customHeight="1" x14ac:dyDescent="0.35"/>
    <row r="352" ht="12.75" hidden="1" customHeight="1" x14ac:dyDescent="0.35"/>
    <row r="353" ht="12.75" hidden="1" customHeight="1" x14ac:dyDescent="0.35"/>
    <row r="354" ht="12.75" hidden="1" customHeight="1" x14ac:dyDescent="0.35"/>
    <row r="355" ht="12.75" hidden="1" customHeight="1" x14ac:dyDescent="0.35"/>
    <row r="356" ht="12.75" hidden="1" customHeight="1" x14ac:dyDescent="0.35"/>
    <row r="357" ht="12.75" hidden="1" customHeight="1" x14ac:dyDescent="0.35"/>
    <row r="358" ht="12.75" hidden="1" customHeight="1" x14ac:dyDescent="0.35"/>
    <row r="359" ht="12.75" hidden="1" customHeight="1" x14ac:dyDescent="0.35"/>
    <row r="360" ht="12.75" hidden="1" customHeight="1" x14ac:dyDescent="0.35"/>
    <row r="361" ht="12.75" hidden="1" customHeight="1" x14ac:dyDescent="0.35"/>
    <row r="362" ht="12.75" hidden="1" customHeight="1" x14ac:dyDescent="0.35"/>
    <row r="363" ht="12.75" hidden="1" customHeight="1" x14ac:dyDescent="0.35"/>
    <row r="364" ht="12.75" hidden="1" customHeight="1" x14ac:dyDescent="0.35"/>
    <row r="365" ht="12.75" hidden="1" customHeight="1" x14ac:dyDescent="0.35"/>
    <row r="366" ht="12.75" hidden="1" customHeight="1" x14ac:dyDescent="0.35"/>
    <row r="367" ht="12.75" hidden="1" customHeight="1" x14ac:dyDescent="0.35"/>
    <row r="368" ht="12.75" hidden="1" customHeight="1" x14ac:dyDescent="0.35"/>
    <row r="369" ht="12.75" hidden="1" customHeight="1" x14ac:dyDescent="0.35"/>
    <row r="370" ht="12.75" hidden="1" customHeight="1" x14ac:dyDescent="0.35"/>
    <row r="371" ht="12.75" hidden="1" customHeight="1" x14ac:dyDescent="0.35"/>
    <row r="372" ht="12.75" hidden="1" customHeight="1" x14ac:dyDescent="0.35"/>
    <row r="373" ht="12.75" hidden="1" customHeight="1" x14ac:dyDescent="0.35"/>
    <row r="374" ht="12.75" hidden="1" customHeight="1" x14ac:dyDescent="0.35"/>
    <row r="375" ht="12.75" hidden="1" customHeight="1" x14ac:dyDescent="0.35"/>
    <row r="376" ht="12.75" hidden="1" customHeight="1" x14ac:dyDescent="0.35"/>
    <row r="377" ht="12.75" hidden="1" customHeight="1" x14ac:dyDescent="0.35"/>
    <row r="378" ht="12.75" hidden="1" customHeight="1" x14ac:dyDescent="0.35"/>
    <row r="379" ht="12.75" hidden="1" customHeight="1" x14ac:dyDescent="0.35"/>
    <row r="380" ht="12.75" hidden="1" customHeight="1" x14ac:dyDescent="0.35"/>
    <row r="381" ht="12.75" hidden="1" customHeight="1" x14ac:dyDescent="0.35"/>
    <row r="382" ht="12.75" hidden="1" customHeight="1" x14ac:dyDescent="0.35"/>
    <row r="383" ht="12.75" hidden="1" customHeight="1" x14ac:dyDescent="0.35"/>
    <row r="384" ht="12.75" hidden="1" customHeight="1" x14ac:dyDescent="0.35"/>
    <row r="385" ht="12.75" hidden="1" customHeight="1" x14ac:dyDescent="0.35"/>
    <row r="386" ht="12.75" hidden="1" customHeight="1" x14ac:dyDescent="0.35"/>
    <row r="387" ht="12.75" hidden="1" customHeight="1" x14ac:dyDescent="0.35"/>
    <row r="388" ht="12.75" hidden="1" customHeight="1" x14ac:dyDescent="0.35"/>
    <row r="389" ht="12.75" hidden="1" customHeight="1" x14ac:dyDescent="0.35"/>
    <row r="390" ht="12.75" hidden="1" customHeight="1" x14ac:dyDescent="0.35"/>
    <row r="391" ht="12.75" hidden="1" customHeight="1" x14ac:dyDescent="0.35"/>
    <row r="392" ht="12.75" hidden="1" customHeight="1" x14ac:dyDescent="0.35"/>
    <row r="393" ht="12.75" hidden="1" customHeight="1" x14ac:dyDescent="0.35"/>
    <row r="394" ht="12.75" hidden="1" customHeight="1" x14ac:dyDescent="0.35"/>
    <row r="395" ht="12.75" hidden="1" customHeight="1" x14ac:dyDescent="0.35"/>
    <row r="396" ht="12.75" hidden="1" customHeight="1" x14ac:dyDescent="0.35"/>
    <row r="397" ht="12.75" hidden="1" customHeight="1" x14ac:dyDescent="0.35"/>
    <row r="398" ht="12.75" hidden="1" customHeight="1" x14ac:dyDescent="0.35"/>
    <row r="399" ht="12.75" hidden="1" customHeight="1" x14ac:dyDescent="0.35"/>
    <row r="400" ht="12.75" hidden="1" customHeight="1" x14ac:dyDescent="0.35"/>
    <row r="401" ht="12.75" hidden="1" customHeight="1" x14ac:dyDescent="0.35"/>
    <row r="402" ht="12.75" hidden="1" customHeight="1" x14ac:dyDescent="0.35"/>
    <row r="403" ht="12.75" hidden="1" customHeight="1" x14ac:dyDescent="0.35"/>
    <row r="404" ht="12.75" hidden="1" customHeight="1" x14ac:dyDescent="0.35"/>
    <row r="405" ht="12.75" hidden="1" customHeight="1" x14ac:dyDescent="0.35"/>
    <row r="406" ht="12.75" hidden="1" customHeight="1" x14ac:dyDescent="0.35"/>
    <row r="407" ht="12.75" hidden="1" customHeight="1" x14ac:dyDescent="0.35"/>
    <row r="408" ht="12.75" hidden="1" customHeight="1" x14ac:dyDescent="0.35"/>
    <row r="409" ht="12.75" hidden="1" customHeight="1" x14ac:dyDescent="0.35"/>
    <row r="410" ht="12.75" hidden="1" customHeight="1" x14ac:dyDescent="0.35"/>
    <row r="411" ht="12.75" hidden="1" customHeight="1" x14ac:dyDescent="0.35"/>
    <row r="412" ht="12.75" hidden="1" customHeight="1" x14ac:dyDescent="0.35"/>
    <row r="413" ht="12.75" hidden="1" customHeight="1" x14ac:dyDescent="0.35"/>
    <row r="414" ht="12.75" hidden="1" customHeight="1" x14ac:dyDescent="0.35"/>
    <row r="415" ht="12.75" hidden="1" customHeight="1" x14ac:dyDescent="0.35"/>
    <row r="416" ht="12.75" hidden="1" customHeight="1" x14ac:dyDescent="0.35"/>
    <row r="417" ht="12.75" hidden="1" customHeight="1" x14ac:dyDescent="0.35"/>
    <row r="418" ht="12.75" hidden="1" customHeight="1" x14ac:dyDescent="0.35"/>
    <row r="419" ht="12.75" hidden="1" customHeight="1" x14ac:dyDescent="0.35"/>
    <row r="420" ht="12.75" hidden="1" customHeight="1" x14ac:dyDescent="0.35"/>
    <row r="421" ht="12.75" hidden="1" customHeight="1" x14ac:dyDescent="0.35"/>
    <row r="422" ht="12.75" hidden="1" customHeight="1" x14ac:dyDescent="0.35"/>
    <row r="423" ht="12.75" hidden="1" customHeight="1" x14ac:dyDescent="0.35"/>
    <row r="424" ht="12.75" hidden="1" customHeight="1" x14ac:dyDescent="0.35"/>
    <row r="425" ht="12.75" hidden="1" customHeight="1" x14ac:dyDescent="0.35"/>
    <row r="426" ht="12.75" hidden="1" customHeight="1" x14ac:dyDescent="0.35"/>
    <row r="427" ht="12.75" hidden="1" customHeight="1" x14ac:dyDescent="0.35"/>
    <row r="428" ht="12.75" hidden="1" customHeight="1" x14ac:dyDescent="0.35"/>
    <row r="429" ht="12.75" hidden="1" customHeight="1" x14ac:dyDescent="0.35"/>
    <row r="430" ht="12.75" hidden="1" customHeight="1" x14ac:dyDescent="0.35"/>
    <row r="431" ht="12.75" hidden="1" customHeight="1" x14ac:dyDescent="0.35"/>
    <row r="432" ht="12.75" hidden="1" customHeight="1" x14ac:dyDescent="0.35"/>
    <row r="433" ht="12.75" hidden="1" customHeight="1" x14ac:dyDescent="0.35"/>
    <row r="434" ht="12.75" hidden="1" customHeight="1" x14ac:dyDescent="0.35"/>
    <row r="435" ht="12.75" hidden="1" customHeight="1" x14ac:dyDescent="0.35"/>
    <row r="436" ht="12.75" hidden="1" customHeight="1" x14ac:dyDescent="0.35"/>
    <row r="437" ht="12.75" hidden="1" customHeight="1" x14ac:dyDescent="0.35"/>
    <row r="438" ht="12.75" hidden="1" customHeight="1" x14ac:dyDescent="0.35"/>
    <row r="439" ht="12.75" hidden="1" customHeight="1" x14ac:dyDescent="0.35"/>
    <row r="440" ht="12.75" hidden="1" customHeight="1" x14ac:dyDescent="0.35"/>
    <row r="441" ht="12.75" hidden="1" customHeight="1" x14ac:dyDescent="0.35"/>
    <row r="442" ht="12.75" hidden="1" customHeight="1" x14ac:dyDescent="0.35"/>
    <row r="443" ht="12.75" hidden="1" customHeight="1" x14ac:dyDescent="0.35"/>
    <row r="444" ht="12.75" hidden="1" customHeight="1" x14ac:dyDescent="0.35"/>
    <row r="445" ht="12.75" hidden="1" customHeight="1" x14ac:dyDescent="0.35"/>
    <row r="446" ht="12.75" hidden="1" customHeight="1" x14ac:dyDescent="0.35"/>
    <row r="447" ht="12.75" hidden="1" customHeight="1" x14ac:dyDescent="0.35"/>
    <row r="448" ht="12.75" hidden="1" customHeight="1" x14ac:dyDescent="0.35"/>
    <row r="449" ht="12.75" hidden="1" customHeight="1" x14ac:dyDescent="0.35"/>
    <row r="450" ht="12.75" hidden="1" customHeight="1" x14ac:dyDescent="0.35"/>
    <row r="451" ht="12.75" hidden="1" customHeight="1" x14ac:dyDescent="0.35"/>
    <row r="452" ht="12.75" hidden="1" customHeight="1" x14ac:dyDescent="0.35"/>
    <row r="453" ht="12.75" hidden="1" customHeight="1" x14ac:dyDescent="0.35"/>
    <row r="454" ht="12.75" hidden="1" customHeight="1" x14ac:dyDescent="0.35"/>
    <row r="455" ht="12.75" hidden="1" customHeight="1" x14ac:dyDescent="0.35"/>
    <row r="456" ht="12.75" hidden="1" customHeight="1" x14ac:dyDescent="0.35"/>
    <row r="457" ht="12.75" hidden="1" customHeight="1" x14ac:dyDescent="0.35"/>
    <row r="458" ht="12.75" hidden="1" customHeight="1" x14ac:dyDescent="0.35"/>
    <row r="459" ht="12.75" hidden="1" customHeight="1" x14ac:dyDescent="0.35"/>
    <row r="460" ht="12.75" hidden="1" customHeight="1" x14ac:dyDescent="0.35"/>
    <row r="461" ht="12.75" hidden="1" customHeight="1" x14ac:dyDescent="0.35"/>
    <row r="462" ht="12.75" hidden="1" customHeight="1" x14ac:dyDescent="0.35"/>
    <row r="463" ht="12.75" hidden="1" customHeight="1" x14ac:dyDescent="0.35"/>
    <row r="464" ht="12.75" hidden="1" customHeight="1" x14ac:dyDescent="0.35"/>
  </sheetData>
  <mergeCells count="20">
    <mergeCell ref="D34:N38"/>
    <mergeCell ref="D39:N40"/>
    <mergeCell ref="D43:N43"/>
    <mergeCell ref="D44:N44"/>
    <mergeCell ref="A3:N17"/>
    <mergeCell ref="D24:N25"/>
    <mergeCell ref="D41:N42"/>
    <mergeCell ref="D20:N21"/>
    <mergeCell ref="D22:N22"/>
    <mergeCell ref="D23:N23"/>
    <mergeCell ref="D26:N26"/>
    <mergeCell ref="D27:N28"/>
    <mergeCell ref="D29:O30"/>
    <mergeCell ref="D31:N31"/>
    <mergeCell ref="D32:N33"/>
    <mergeCell ref="D49:N50"/>
    <mergeCell ref="A45:C46"/>
    <mergeCell ref="D45:N46"/>
    <mergeCell ref="A47:C48"/>
    <mergeCell ref="D47:N4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FC38"/>
  <sheetViews>
    <sheetView zoomScale="130" zoomScaleNormal="130" workbookViewId="0">
      <pane xSplit="1" ySplit="2" topLeftCell="B7" activePane="bottomRight" state="frozen"/>
      <selection pane="topRight" activeCell="B1" sqref="B1"/>
      <selection pane="bottomLeft" activeCell="A3" sqref="A3"/>
      <selection pane="bottomRight" activeCell="F8" sqref="F8"/>
    </sheetView>
  </sheetViews>
  <sheetFormatPr defaultColWidth="0" defaultRowHeight="14.5" zeroHeight="1" x14ac:dyDescent="0.35"/>
  <cols>
    <col min="1" max="1" width="12.453125" customWidth="1"/>
    <col min="2" max="2" width="9.26953125" customWidth="1"/>
    <col min="3" max="3" width="18.26953125" customWidth="1"/>
    <col min="4" max="4" width="12.7265625" customWidth="1"/>
    <col min="5" max="6" width="35" customWidth="1"/>
    <col min="7" max="7" width="27" customWidth="1"/>
    <col min="8" max="8" width="23.453125" customWidth="1"/>
    <col min="9" max="9" width="13.26953125" customWidth="1"/>
    <col min="10" max="10" width="18" customWidth="1"/>
    <col min="11" max="11" width="20" bestFit="1" customWidth="1"/>
    <col min="12" max="12" width="21.453125" bestFit="1" customWidth="1"/>
    <col min="13" max="13" width="57.54296875" customWidth="1"/>
    <col min="14" max="16383" width="9" hidden="1"/>
    <col min="16384" max="16384" width="2.7265625" hidden="1"/>
  </cols>
  <sheetData>
    <row r="1" spans="1:27" s="151" customFormat="1" x14ac:dyDescent="0.35">
      <c r="A1" s="129" t="s">
        <v>55</v>
      </c>
      <c r="B1" s="130"/>
      <c r="C1" s="130"/>
      <c r="D1" s="130"/>
      <c r="E1" s="130"/>
      <c r="F1" s="130"/>
      <c r="G1" s="130"/>
      <c r="H1" s="130"/>
      <c r="I1" s="130"/>
      <c r="J1" s="130"/>
      <c r="K1" s="130"/>
      <c r="L1" s="135"/>
      <c r="M1" s="134"/>
      <c r="N1"/>
      <c r="O1" s="150"/>
      <c r="AA1" s="134"/>
    </row>
    <row r="2" spans="1:27" ht="52" x14ac:dyDescent="0.35">
      <c r="A2" s="192" t="s">
        <v>107</v>
      </c>
      <c r="B2" s="192" t="s">
        <v>108</v>
      </c>
      <c r="C2" s="192" t="s">
        <v>109</v>
      </c>
      <c r="D2" s="193" t="s">
        <v>110</v>
      </c>
      <c r="E2" s="193" t="s">
        <v>111</v>
      </c>
      <c r="F2" s="193" t="s">
        <v>112</v>
      </c>
      <c r="G2" s="193" t="s">
        <v>113</v>
      </c>
      <c r="H2" s="193" t="s">
        <v>114</v>
      </c>
      <c r="I2" s="194" t="s">
        <v>115</v>
      </c>
      <c r="J2" s="193" t="s">
        <v>116</v>
      </c>
      <c r="K2" s="193" t="s">
        <v>117</v>
      </c>
      <c r="L2" s="195" t="s">
        <v>118</v>
      </c>
      <c r="M2" s="196" t="s">
        <v>119</v>
      </c>
      <c r="AA2" s="141" t="s">
        <v>120</v>
      </c>
    </row>
    <row r="3" spans="1:27" ht="137.5" x14ac:dyDescent="0.35">
      <c r="A3" s="197" t="s">
        <v>121</v>
      </c>
      <c r="B3" s="197" t="s">
        <v>122</v>
      </c>
      <c r="C3" s="197" t="s">
        <v>123</v>
      </c>
      <c r="D3" s="197" t="s">
        <v>124</v>
      </c>
      <c r="E3" s="197" t="s">
        <v>125</v>
      </c>
      <c r="F3" s="197" t="s">
        <v>126</v>
      </c>
      <c r="G3" s="197" t="s">
        <v>127</v>
      </c>
      <c r="H3" s="198"/>
      <c r="I3" s="197"/>
      <c r="J3" s="197" t="s">
        <v>128</v>
      </c>
      <c r="K3" s="197" t="s">
        <v>129</v>
      </c>
      <c r="L3" s="199" t="s">
        <v>130</v>
      </c>
      <c r="M3" s="200" t="s">
        <v>131</v>
      </c>
      <c r="AA3" s="81" t="e">
        <f>IF(OR(I3="Fail",ISBLANK(I3)),INDEX('Issue Code Table'!C:C,MATCH(L:L,'Issue Code Table'!A:A,0)),IF(K3="Critical",6,IF(K3="Significant",5,IF(K3="Moderate",3,2))))</f>
        <v>#N/A</v>
      </c>
    </row>
    <row r="4" spans="1:27" ht="186" customHeight="1" x14ac:dyDescent="0.35">
      <c r="A4" s="201" t="s">
        <v>132</v>
      </c>
      <c r="B4" s="201" t="s">
        <v>133</v>
      </c>
      <c r="C4" s="201" t="s">
        <v>134</v>
      </c>
      <c r="D4" s="201" t="s">
        <v>124</v>
      </c>
      <c r="E4" s="201" t="s">
        <v>135</v>
      </c>
      <c r="F4" s="201" t="s">
        <v>136</v>
      </c>
      <c r="G4" s="202" t="s">
        <v>137</v>
      </c>
      <c r="H4" s="203"/>
      <c r="I4" s="201"/>
      <c r="J4" s="201"/>
      <c r="K4" s="201" t="s">
        <v>138</v>
      </c>
      <c r="L4" s="204" t="s">
        <v>139</v>
      </c>
      <c r="M4" s="205" t="s">
        <v>140</v>
      </c>
      <c r="AA4" s="81">
        <f>IF(OR(I4="Fail",ISBLANK(I4)),INDEX('Issue Code Table'!C:C,MATCH(L:L,'Issue Code Table'!A:A,0)),IF(K4="Critical",6,IF(K4="Significant",5,IF(K4="Moderate",3,2))))</f>
        <v>5</v>
      </c>
    </row>
    <row r="5" spans="1:27" ht="141" customHeight="1" x14ac:dyDescent="0.35">
      <c r="A5" s="197" t="s">
        <v>141</v>
      </c>
      <c r="B5" s="197" t="s">
        <v>142</v>
      </c>
      <c r="C5" s="197" t="s">
        <v>143</v>
      </c>
      <c r="D5" s="197" t="s">
        <v>124</v>
      </c>
      <c r="E5" s="197" t="s">
        <v>144</v>
      </c>
      <c r="F5" s="197" t="s">
        <v>145</v>
      </c>
      <c r="G5" s="197" t="s">
        <v>146</v>
      </c>
      <c r="H5" s="198"/>
      <c r="I5" s="197"/>
      <c r="J5" s="197"/>
      <c r="K5" s="197" t="s">
        <v>147</v>
      </c>
      <c r="L5" s="199" t="s">
        <v>148</v>
      </c>
      <c r="M5" s="200" t="s">
        <v>149</v>
      </c>
      <c r="AA5" s="81">
        <f>IF(OR(I5="Fail",ISBLANK(I5)),INDEX('Issue Code Table'!C:C,MATCH(L:L,'Issue Code Table'!A:A,0)),IF(K5="Critical",6,IF(K5="Significant",5,IF(K5="Moderate",3,2))))</f>
        <v>4</v>
      </c>
    </row>
    <row r="6" spans="1:27" ht="335.25" customHeight="1" x14ac:dyDescent="0.35">
      <c r="A6" s="201" t="s">
        <v>150</v>
      </c>
      <c r="B6" s="201" t="s">
        <v>151</v>
      </c>
      <c r="C6" s="201" t="s">
        <v>152</v>
      </c>
      <c r="D6" s="201" t="s">
        <v>124</v>
      </c>
      <c r="E6" s="201" t="s">
        <v>153</v>
      </c>
      <c r="F6" s="201" t="s">
        <v>154</v>
      </c>
      <c r="G6" s="201" t="s">
        <v>155</v>
      </c>
      <c r="H6" s="203"/>
      <c r="I6" s="201"/>
      <c r="J6" s="201"/>
      <c r="K6" s="201" t="s">
        <v>138</v>
      </c>
      <c r="L6" s="204" t="s">
        <v>156</v>
      </c>
      <c r="M6" s="205" t="s">
        <v>157</v>
      </c>
      <c r="AA6" s="81">
        <f>IF(OR(I6="Fail",ISBLANK(I6)),INDEX('Issue Code Table'!C:C,MATCH(L:L,'Issue Code Table'!A:A,0)),IF(K6="Critical",6,IF(K6="Significant",5,IF(K6="Moderate",3,2))))</f>
        <v>7</v>
      </c>
    </row>
    <row r="7" spans="1:27" ht="103.5" customHeight="1" x14ac:dyDescent="0.35">
      <c r="A7" s="197" t="s">
        <v>158</v>
      </c>
      <c r="B7" s="197" t="s">
        <v>159</v>
      </c>
      <c r="C7" s="197" t="s">
        <v>160</v>
      </c>
      <c r="D7" s="197" t="s">
        <v>124</v>
      </c>
      <c r="E7" s="197" t="s">
        <v>161</v>
      </c>
      <c r="F7" s="197" t="s">
        <v>162</v>
      </c>
      <c r="G7" s="197" t="s">
        <v>163</v>
      </c>
      <c r="H7" s="206"/>
      <c r="I7" s="197"/>
      <c r="J7" s="197"/>
      <c r="K7" s="197" t="s">
        <v>138</v>
      </c>
      <c r="L7" s="199" t="s">
        <v>164</v>
      </c>
      <c r="M7" s="200" t="s">
        <v>165</v>
      </c>
      <c r="AA7" s="81" t="e">
        <f>IF(OR(I7="Fail",ISBLANK(I7)),INDEX('Issue Code Table'!C:C,MATCH(L:L,'Issue Code Table'!A:A,0)),IF(K7="Critical",6,IF(K7="Significant",5,IF(K7="Moderate",3,2))))</f>
        <v>#N/A</v>
      </c>
    </row>
    <row r="8" spans="1:27" ht="409.5" x14ac:dyDescent="0.35">
      <c r="A8" s="201" t="s">
        <v>166</v>
      </c>
      <c r="B8" s="331" t="s">
        <v>2214</v>
      </c>
      <c r="C8" s="176" t="s">
        <v>2215</v>
      </c>
      <c r="D8" s="201" t="s">
        <v>124</v>
      </c>
      <c r="E8" s="201" t="s">
        <v>169</v>
      </c>
      <c r="F8" s="201" t="s">
        <v>170</v>
      </c>
      <c r="G8" s="201" t="s">
        <v>171</v>
      </c>
      <c r="H8" s="207"/>
      <c r="I8" s="201"/>
      <c r="J8" s="201" t="s">
        <v>172</v>
      </c>
      <c r="K8" s="201" t="s">
        <v>138</v>
      </c>
      <c r="L8" s="204" t="s">
        <v>173</v>
      </c>
      <c r="M8" s="205" t="s">
        <v>174</v>
      </c>
      <c r="AA8" s="81"/>
    </row>
    <row r="9" spans="1:27" ht="60" customHeight="1" x14ac:dyDescent="0.35">
      <c r="A9" s="197" t="s">
        <v>175</v>
      </c>
      <c r="B9" s="197" t="s">
        <v>167</v>
      </c>
      <c r="C9" s="197" t="s">
        <v>168</v>
      </c>
      <c r="D9" s="197" t="s">
        <v>124</v>
      </c>
      <c r="E9" s="197" t="s">
        <v>176</v>
      </c>
      <c r="F9" s="197" t="s">
        <v>177</v>
      </c>
      <c r="G9" s="197" t="s">
        <v>178</v>
      </c>
      <c r="H9" s="206"/>
      <c r="I9" s="197"/>
      <c r="J9" s="197"/>
      <c r="K9" s="197" t="s">
        <v>138</v>
      </c>
      <c r="L9" s="199" t="s">
        <v>179</v>
      </c>
      <c r="M9" s="200" t="s">
        <v>180</v>
      </c>
      <c r="AA9" s="81">
        <f>IF(OR(I9="Fail",ISBLANK(I9)),INDEX('Issue Code Table'!C:C,MATCH(L:L,'Issue Code Table'!A:A,0)),IF(K9="Critical",6,IF(K9="Significant",5,IF(K9="Moderate",3,2))))</f>
        <v>6</v>
      </c>
    </row>
    <row r="10" spans="1:27" ht="143.25" customHeight="1" x14ac:dyDescent="0.35">
      <c r="A10" s="201" t="s">
        <v>181</v>
      </c>
      <c r="B10" s="201" t="s">
        <v>167</v>
      </c>
      <c r="C10" s="201" t="s">
        <v>168</v>
      </c>
      <c r="D10" s="201" t="s">
        <v>124</v>
      </c>
      <c r="E10" s="201" t="s">
        <v>182</v>
      </c>
      <c r="F10" s="208" t="s">
        <v>183</v>
      </c>
      <c r="G10" s="208" t="s">
        <v>184</v>
      </c>
      <c r="H10" s="207"/>
      <c r="I10" s="201"/>
      <c r="J10" s="201" t="s">
        <v>2216</v>
      </c>
      <c r="K10" s="201" t="s">
        <v>147</v>
      </c>
      <c r="L10" s="204" t="s">
        <v>185</v>
      </c>
      <c r="M10" s="205" t="s">
        <v>186</v>
      </c>
      <c r="AA10" s="81">
        <f>IF(OR(I10="Fail",ISBLANK(I10)),INDEX('Issue Code Table'!C:C,MATCH(L:L,'Issue Code Table'!A:A,0)),IF(K10="Critical",6,IF(K10="Significant",5,IF(K10="Moderate",3,2))))</f>
        <v>4</v>
      </c>
    </row>
    <row r="11" spans="1:27" ht="91.5" customHeight="1" x14ac:dyDescent="0.35">
      <c r="A11" s="197" t="s">
        <v>187</v>
      </c>
      <c r="B11" s="197" t="s">
        <v>167</v>
      </c>
      <c r="C11" s="197" t="s">
        <v>168</v>
      </c>
      <c r="D11" s="197" t="s">
        <v>124</v>
      </c>
      <c r="E11" s="197" t="s">
        <v>188</v>
      </c>
      <c r="F11" s="209" t="s">
        <v>189</v>
      </c>
      <c r="G11" s="209" t="s">
        <v>190</v>
      </c>
      <c r="H11" s="206"/>
      <c r="I11" s="197"/>
      <c r="J11" s="197" t="s">
        <v>191</v>
      </c>
      <c r="K11" s="197" t="s">
        <v>138</v>
      </c>
      <c r="L11" s="199" t="s">
        <v>192</v>
      </c>
      <c r="M11" s="200" t="s">
        <v>193</v>
      </c>
      <c r="AA11" s="81">
        <f>IF(OR(I11="Fail",ISBLANK(I11)),INDEX('Issue Code Table'!C:C,MATCH(L:L,'Issue Code Table'!A:A,0)),IF(K11="Critical",6,IF(K11="Significant",5,IF(K11="Moderate",3,2))))</f>
        <v>5</v>
      </c>
    </row>
    <row r="12" spans="1:27" ht="78" customHeight="1" x14ac:dyDescent="0.35">
      <c r="A12" s="201" t="s">
        <v>194</v>
      </c>
      <c r="B12" s="201" t="s">
        <v>167</v>
      </c>
      <c r="C12" s="201" t="s">
        <v>168</v>
      </c>
      <c r="D12" s="201" t="s">
        <v>124</v>
      </c>
      <c r="E12" s="201" t="s">
        <v>195</v>
      </c>
      <c r="F12" s="201" t="s">
        <v>196</v>
      </c>
      <c r="G12" s="201" t="s">
        <v>197</v>
      </c>
      <c r="H12" s="207"/>
      <c r="I12" s="201"/>
      <c r="J12" s="201" t="s">
        <v>198</v>
      </c>
      <c r="K12" s="201" t="s">
        <v>147</v>
      </c>
      <c r="L12" s="204" t="s">
        <v>199</v>
      </c>
      <c r="M12" s="205" t="s">
        <v>200</v>
      </c>
      <c r="AA12" s="81">
        <f>IF(OR(I12="Fail",ISBLANK(I12)),INDEX('Issue Code Table'!C:C,MATCH(L:L,'Issue Code Table'!A:A,0)),IF(K12="Critical",6,IF(K12="Significant",5,IF(K12="Moderate",3,2))))</f>
        <v>3</v>
      </c>
    </row>
    <row r="13" spans="1:27" ht="78" customHeight="1" x14ac:dyDescent="0.35">
      <c r="A13" s="197" t="s">
        <v>201</v>
      </c>
      <c r="B13" s="199" t="s">
        <v>202</v>
      </c>
      <c r="C13" s="199" t="s">
        <v>203</v>
      </c>
      <c r="D13" s="199" t="s">
        <v>204</v>
      </c>
      <c r="E13" s="199" t="s">
        <v>205</v>
      </c>
      <c r="F13" s="199" t="s">
        <v>206</v>
      </c>
      <c r="G13" s="199" t="s">
        <v>207</v>
      </c>
      <c r="H13" s="199"/>
      <c r="I13" s="197"/>
      <c r="J13" s="197"/>
      <c r="K13" s="199" t="s">
        <v>138</v>
      </c>
      <c r="L13" s="210" t="s">
        <v>208</v>
      </c>
      <c r="M13" s="211" t="s">
        <v>209</v>
      </c>
      <c r="AA13" s="81">
        <f>IF(OR(I13="Fail",ISBLANK(I13)),INDEX('Issue Code Table'!C:C,MATCH(L:L,'Issue Code Table'!A:A,0)),IF(K13="Critical",6,IF(K13="Significant",5,IF(K13="Moderate",3,2))))</f>
        <v>6</v>
      </c>
    </row>
    <row r="14" spans="1:27" ht="137.5" x14ac:dyDescent="0.35">
      <c r="A14" s="201" t="s">
        <v>210</v>
      </c>
      <c r="B14" s="201" t="s">
        <v>211</v>
      </c>
      <c r="C14" s="201" t="s">
        <v>212</v>
      </c>
      <c r="D14" s="201" t="s">
        <v>124</v>
      </c>
      <c r="E14" s="201" t="s">
        <v>213</v>
      </c>
      <c r="F14" s="201" t="s">
        <v>214</v>
      </c>
      <c r="G14" s="201" t="s">
        <v>215</v>
      </c>
      <c r="H14" s="207"/>
      <c r="I14" s="201"/>
      <c r="J14" s="201"/>
      <c r="K14" s="201" t="s">
        <v>138</v>
      </c>
      <c r="L14" s="204" t="s">
        <v>216</v>
      </c>
      <c r="M14" s="205" t="s">
        <v>217</v>
      </c>
      <c r="AA14" s="81">
        <f>IF(OR(I14="Fail",ISBLANK(I14)),INDEX('Issue Code Table'!C:C,MATCH(L:L,'Issue Code Table'!A:A,0)),IF(K14="Critical",6,IF(K14="Significant",5,IF(K14="Moderate",3,2))))</f>
        <v>5</v>
      </c>
    </row>
    <row r="15" spans="1:27" ht="81" customHeight="1" x14ac:dyDescent="0.35">
      <c r="A15" s="197" t="s">
        <v>218</v>
      </c>
      <c r="B15" s="197" t="s">
        <v>211</v>
      </c>
      <c r="C15" s="197" t="s">
        <v>212</v>
      </c>
      <c r="D15" s="197" t="s">
        <v>124</v>
      </c>
      <c r="E15" s="197" t="s">
        <v>219</v>
      </c>
      <c r="F15" s="212" t="s">
        <v>220</v>
      </c>
      <c r="G15" s="212" t="s">
        <v>221</v>
      </c>
      <c r="H15" s="206"/>
      <c r="I15" s="197"/>
      <c r="J15" s="197"/>
      <c r="K15" s="197" t="s">
        <v>147</v>
      </c>
      <c r="L15" s="199" t="s">
        <v>222</v>
      </c>
      <c r="M15" s="200" t="s">
        <v>223</v>
      </c>
      <c r="AA15" s="81">
        <f>IF(OR(I15="Fail",ISBLANK(I15)),INDEX('Issue Code Table'!C:C,MATCH(L:L,'Issue Code Table'!A:A,0)),IF(K15="Critical",6,IF(K15="Significant",5,IF(K15="Moderate",3,2))))</f>
        <v>5</v>
      </c>
    </row>
    <row r="16" spans="1:27" ht="73.5" customHeight="1" x14ac:dyDescent="0.35">
      <c r="A16" s="201" t="s">
        <v>224</v>
      </c>
      <c r="B16" s="201" t="s">
        <v>211</v>
      </c>
      <c r="C16" s="201" t="s">
        <v>212</v>
      </c>
      <c r="D16" s="201" t="s">
        <v>124</v>
      </c>
      <c r="E16" s="201" t="s">
        <v>225</v>
      </c>
      <c r="F16" s="201" t="s">
        <v>226</v>
      </c>
      <c r="G16" s="201" t="s">
        <v>227</v>
      </c>
      <c r="H16" s="207"/>
      <c r="I16" s="201"/>
      <c r="J16" s="201"/>
      <c r="K16" s="201" t="s">
        <v>138</v>
      </c>
      <c r="L16" s="204" t="s">
        <v>228</v>
      </c>
      <c r="M16" s="205" t="s">
        <v>229</v>
      </c>
      <c r="AA16" s="81" t="e">
        <f>IF(OR(I16="Fail",ISBLANK(I16)),INDEX('Issue Code Table'!C:C,MATCH(L:L,'Issue Code Table'!A:A,0)),IF(K16="Critical",6,IF(K16="Significant",5,IF(K16="Moderate",3,2))))</f>
        <v>#N/A</v>
      </c>
    </row>
    <row r="17" spans="1:27" ht="262.5" x14ac:dyDescent="0.35">
      <c r="A17" s="197" t="s">
        <v>230</v>
      </c>
      <c r="B17" s="197" t="s">
        <v>231</v>
      </c>
      <c r="C17" s="197" t="s">
        <v>232</v>
      </c>
      <c r="D17" s="197" t="s">
        <v>124</v>
      </c>
      <c r="E17" s="197" t="s">
        <v>233</v>
      </c>
      <c r="F17" s="197" t="s">
        <v>234</v>
      </c>
      <c r="G17" s="197" t="s">
        <v>235</v>
      </c>
      <c r="H17" s="206"/>
      <c r="I17" s="197"/>
      <c r="J17" s="197"/>
      <c r="K17" s="197" t="s">
        <v>236</v>
      </c>
      <c r="L17" s="199" t="s">
        <v>237</v>
      </c>
      <c r="M17" s="200" t="s">
        <v>238</v>
      </c>
      <c r="AA17" s="81" t="e">
        <f>IF(OR(I17="Fail",ISBLANK(I17)),INDEX('Issue Code Table'!C:C,MATCH(L:L,'Issue Code Table'!A:A,0)),IF(K17="Critical",6,IF(K17="Significant",5,IF(K17="Moderate",3,2))))</f>
        <v>#N/A</v>
      </c>
    </row>
    <row r="18" spans="1:27" ht="312.5" x14ac:dyDescent="0.35">
      <c r="A18" s="201" t="s">
        <v>239</v>
      </c>
      <c r="B18" s="201" t="s">
        <v>240</v>
      </c>
      <c r="C18" s="201" t="s">
        <v>241</v>
      </c>
      <c r="D18" s="201" t="s">
        <v>124</v>
      </c>
      <c r="E18" s="201" t="s">
        <v>242</v>
      </c>
      <c r="F18" s="201" t="s">
        <v>243</v>
      </c>
      <c r="G18" s="201" t="s">
        <v>244</v>
      </c>
      <c r="H18" s="207"/>
      <c r="I18" s="201"/>
      <c r="J18" s="201"/>
      <c r="K18" s="201" t="s">
        <v>138</v>
      </c>
      <c r="L18" s="204" t="s">
        <v>245</v>
      </c>
      <c r="M18" s="205" t="s">
        <v>246</v>
      </c>
      <c r="AA18" s="81" t="e">
        <f>IF(OR(I18="Fail",ISBLANK(I18)),INDEX('Issue Code Table'!C:C,MATCH(L:L,'Issue Code Table'!A:A,0)),IF(K18="Critical",6,IF(K18="Significant",5,IF(K18="Moderate",3,2))))</f>
        <v>#N/A</v>
      </c>
    </row>
    <row r="19" spans="1:27" ht="100" x14ac:dyDescent="0.35">
      <c r="A19" s="197" t="s">
        <v>247</v>
      </c>
      <c r="B19" s="197" t="s">
        <v>248</v>
      </c>
      <c r="C19" s="197" t="s">
        <v>249</v>
      </c>
      <c r="D19" s="197" t="s">
        <v>124</v>
      </c>
      <c r="E19" s="197" t="s">
        <v>250</v>
      </c>
      <c r="F19" s="197" t="s">
        <v>251</v>
      </c>
      <c r="G19" s="197" t="s">
        <v>252</v>
      </c>
      <c r="H19" s="206"/>
      <c r="I19" s="197"/>
      <c r="J19" s="197"/>
      <c r="K19" s="197" t="s">
        <v>147</v>
      </c>
      <c r="L19" s="199" t="s">
        <v>253</v>
      </c>
      <c r="M19" s="200" t="s">
        <v>254</v>
      </c>
      <c r="AA19" s="81" t="e">
        <f>IF(OR(I19="Fail",ISBLANK(I19)),INDEX('Issue Code Table'!C:C,MATCH(L:L,'Issue Code Table'!A:A,0)),IF(K19="Critical",6,IF(K19="Significant",5,IF(K19="Moderate",3,2))))</f>
        <v>#N/A</v>
      </c>
    </row>
    <row r="20" spans="1:27" ht="131.25" customHeight="1" x14ac:dyDescent="0.35">
      <c r="A20" s="201" t="s">
        <v>255</v>
      </c>
      <c r="B20" s="201" t="s">
        <v>256</v>
      </c>
      <c r="C20" s="201" t="s">
        <v>257</v>
      </c>
      <c r="D20" s="201" t="s">
        <v>124</v>
      </c>
      <c r="E20" s="208" t="s">
        <v>258</v>
      </c>
      <c r="F20" s="208" t="s">
        <v>259</v>
      </c>
      <c r="G20" s="208" t="s">
        <v>260</v>
      </c>
      <c r="H20" s="207"/>
      <c r="I20" s="201"/>
      <c r="J20" s="201"/>
      <c r="K20" s="201" t="s">
        <v>147</v>
      </c>
      <c r="L20" s="204" t="s">
        <v>261</v>
      </c>
      <c r="M20" s="205" t="s">
        <v>262</v>
      </c>
      <c r="AA20" s="81" t="e">
        <f>IF(OR(I20="Fail",ISBLANK(I20)),INDEX('Issue Code Table'!C:C,MATCH(L:L,'Issue Code Table'!A:A,0)),IF(K20="Critical",6,IF(K20="Significant",5,IF(K20="Moderate",3,2))))</f>
        <v>#N/A</v>
      </c>
    </row>
    <row r="21" spans="1:27" ht="87.5" x14ac:dyDescent="0.35">
      <c r="A21" s="197" t="s">
        <v>263</v>
      </c>
      <c r="B21" s="197" t="s">
        <v>264</v>
      </c>
      <c r="C21" s="197" t="s">
        <v>265</v>
      </c>
      <c r="D21" s="197" t="s">
        <v>124</v>
      </c>
      <c r="E21" s="197" t="s">
        <v>266</v>
      </c>
      <c r="F21" s="199" t="s">
        <v>267</v>
      </c>
      <c r="G21" s="197" t="s">
        <v>268</v>
      </c>
      <c r="H21" s="206"/>
      <c r="I21" s="197"/>
      <c r="J21" s="197"/>
      <c r="K21" s="197" t="s">
        <v>147</v>
      </c>
      <c r="L21" s="199" t="s">
        <v>269</v>
      </c>
      <c r="M21" s="200" t="s">
        <v>270</v>
      </c>
      <c r="AA21" s="81">
        <f>IF(OR(I21="Fail",ISBLANK(I21)),INDEX('Issue Code Table'!C:C,MATCH(L:L,'Issue Code Table'!A:A,0)),IF(K21="Critical",6,IF(K21="Significant",5,IF(K21="Moderate",3,2))))</f>
        <v>4</v>
      </c>
    </row>
    <row r="22" spans="1:27" ht="114" customHeight="1" x14ac:dyDescent="0.35">
      <c r="A22" s="201" t="s">
        <v>271</v>
      </c>
      <c r="B22" s="201" t="s">
        <v>272</v>
      </c>
      <c r="C22" s="201" t="s">
        <v>273</v>
      </c>
      <c r="D22" s="201" t="s">
        <v>124</v>
      </c>
      <c r="E22" s="201" t="s">
        <v>274</v>
      </c>
      <c r="F22" s="201" t="s">
        <v>275</v>
      </c>
      <c r="G22" s="201" t="s">
        <v>276</v>
      </c>
      <c r="H22" s="207"/>
      <c r="I22" s="201"/>
      <c r="J22" s="201"/>
      <c r="K22" s="201" t="s">
        <v>147</v>
      </c>
      <c r="L22" s="204" t="s">
        <v>277</v>
      </c>
      <c r="M22" s="205" t="s">
        <v>278</v>
      </c>
      <c r="AA22" s="81">
        <f>IF(OR(I22="Fail",ISBLANK(I22)),INDEX('Issue Code Table'!C:C,MATCH(L:L,'Issue Code Table'!A:A,0)),IF(K22="Critical",6,IF(K22="Significant",5,IF(K22="Moderate",3,2))))</f>
        <v>4</v>
      </c>
    </row>
    <row r="23" spans="1:27" ht="95.25" customHeight="1" x14ac:dyDescent="0.35">
      <c r="A23" s="197" t="s">
        <v>279</v>
      </c>
      <c r="B23" s="197" t="s">
        <v>280</v>
      </c>
      <c r="C23" s="197" t="s">
        <v>281</v>
      </c>
      <c r="D23" s="197" t="s">
        <v>124</v>
      </c>
      <c r="E23" s="197" t="s">
        <v>282</v>
      </c>
      <c r="F23" s="212" t="s">
        <v>283</v>
      </c>
      <c r="G23" s="197" t="s">
        <v>284</v>
      </c>
      <c r="H23" s="206"/>
      <c r="I23" s="197"/>
      <c r="J23" s="197"/>
      <c r="K23" s="197" t="s">
        <v>147</v>
      </c>
      <c r="L23" s="199" t="s">
        <v>285</v>
      </c>
      <c r="M23" s="200" t="s">
        <v>286</v>
      </c>
      <c r="AA23" s="81">
        <f>IF(OR(I23="Fail",ISBLANK(I23)),INDEX('Issue Code Table'!C:C,MATCH(L:L,'Issue Code Table'!A:A,0)),IF(K23="Critical",6,IF(K23="Significant",5,IF(K23="Moderate",3,2))))</f>
        <v>4</v>
      </c>
    </row>
    <row r="24" spans="1:27" ht="95.25" customHeight="1" x14ac:dyDescent="0.35">
      <c r="A24" s="201" t="s">
        <v>287</v>
      </c>
      <c r="B24" s="213" t="s">
        <v>264</v>
      </c>
      <c r="C24" s="213" t="s">
        <v>265</v>
      </c>
      <c r="D24" s="201" t="s">
        <v>124</v>
      </c>
      <c r="E24" s="202" t="s">
        <v>288</v>
      </c>
      <c r="F24" s="202" t="s">
        <v>289</v>
      </c>
      <c r="G24" s="202" t="s">
        <v>290</v>
      </c>
      <c r="H24" s="207"/>
      <c r="I24" s="201"/>
      <c r="J24" s="214"/>
      <c r="K24" s="201" t="s">
        <v>147</v>
      </c>
      <c r="L24" s="204" t="s">
        <v>291</v>
      </c>
      <c r="M24" s="205" t="s">
        <v>292</v>
      </c>
      <c r="AA24" s="81">
        <f>IF(OR(I24="Fail",ISBLANK(I24)),INDEX('Issue Code Table'!C:C,MATCH(L:L,'Issue Code Table'!A:A,0)),IF(K24="Critical",6,IF(K24="Significant",5,IF(K24="Moderate",3,2))))</f>
        <v>2</v>
      </c>
    </row>
    <row r="25" spans="1:27" ht="134.25" customHeight="1" x14ac:dyDescent="0.35">
      <c r="A25" s="215" t="s">
        <v>293</v>
      </c>
      <c r="B25" s="216" t="s">
        <v>294</v>
      </c>
      <c r="C25" s="216" t="s">
        <v>295</v>
      </c>
      <c r="D25" s="217" t="s">
        <v>124</v>
      </c>
      <c r="E25" s="218" t="s">
        <v>296</v>
      </c>
      <c r="F25" s="218" t="s">
        <v>297</v>
      </c>
      <c r="G25" s="218" t="s">
        <v>298</v>
      </c>
      <c r="H25" s="219"/>
      <c r="I25" s="215"/>
      <c r="J25" s="220"/>
      <c r="K25" s="215" t="s">
        <v>236</v>
      </c>
      <c r="L25" s="221" t="s">
        <v>299</v>
      </c>
      <c r="M25" s="222" t="s">
        <v>300</v>
      </c>
      <c r="AA25" s="81">
        <f>IF(OR(I25="Fail",ISBLANK(I25)),INDEX('Issue Code Table'!C:C,MATCH(L:L,'Issue Code Table'!A:A,0)),IF(K25="Critical",6,IF(K25="Significant",5,IF(K25="Moderate",3,2))))</f>
        <v>2</v>
      </c>
    </row>
    <row r="26" spans="1:27" ht="15" customHeight="1" x14ac:dyDescent="0.35">
      <c r="A26" s="83"/>
      <c r="B26" s="83"/>
      <c r="C26" s="83"/>
      <c r="D26" s="83"/>
      <c r="E26" s="83"/>
      <c r="F26" s="83"/>
      <c r="G26" s="83"/>
      <c r="H26" s="83"/>
      <c r="I26" s="83"/>
      <c r="J26" s="83"/>
      <c r="K26" s="83"/>
      <c r="L26" s="83"/>
      <c r="M26" s="83"/>
      <c r="N26" s="152"/>
      <c r="O26" s="152"/>
      <c r="P26" s="152"/>
      <c r="Q26" s="152"/>
      <c r="R26" s="152"/>
      <c r="S26" s="153"/>
      <c r="T26" s="153"/>
      <c r="U26" s="153"/>
      <c r="V26" s="153"/>
      <c r="W26" s="153"/>
      <c r="X26" s="153"/>
      <c r="Y26" s="153"/>
      <c r="AA26" s="83"/>
    </row>
    <row r="27" spans="1:27" hidden="1" x14ac:dyDescent="0.35">
      <c r="A27" s="60"/>
      <c r="B27" s="60"/>
      <c r="C27" s="60"/>
      <c r="D27" s="60"/>
      <c r="E27" s="60"/>
      <c r="F27" s="60"/>
      <c r="G27" s="60"/>
      <c r="H27" s="60"/>
      <c r="I27" s="60"/>
      <c r="J27" s="60"/>
      <c r="K27" s="60"/>
      <c r="L27" s="60"/>
      <c r="M27" s="60"/>
    </row>
    <row r="28" spans="1:27" hidden="1" x14ac:dyDescent="0.35">
      <c r="A28" s="60"/>
      <c r="B28" s="60"/>
      <c r="C28" s="60"/>
      <c r="D28" s="60"/>
      <c r="E28" s="60"/>
      <c r="F28" s="60"/>
      <c r="G28" s="60"/>
      <c r="H28" s="60"/>
      <c r="I28" s="60"/>
      <c r="J28" s="60"/>
      <c r="K28" s="60"/>
      <c r="L28" s="60"/>
      <c r="M28" s="60"/>
    </row>
    <row r="29" spans="1:27" hidden="1" x14ac:dyDescent="0.35">
      <c r="A29" s="60"/>
      <c r="B29" s="60"/>
      <c r="C29" s="60"/>
      <c r="D29" s="60"/>
      <c r="E29" s="60"/>
      <c r="F29" s="60"/>
      <c r="G29" s="60"/>
      <c r="H29" s="136" t="s">
        <v>56</v>
      </c>
      <c r="I29" s="60"/>
      <c r="J29" s="60"/>
      <c r="K29" s="60"/>
      <c r="L29" s="60"/>
      <c r="M29" s="60"/>
    </row>
    <row r="30" spans="1:27" ht="12.75" hidden="1" customHeight="1" x14ac:dyDescent="0.35">
      <c r="A30" s="60"/>
      <c r="B30" s="60"/>
      <c r="C30" s="60"/>
      <c r="D30" s="60"/>
      <c r="E30" s="60"/>
      <c r="F30" s="60"/>
      <c r="G30" s="60"/>
      <c r="H30" s="136" t="s">
        <v>57</v>
      </c>
      <c r="I30" s="60"/>
      <c r="J30" s="60"/>
      <c r="K30" s="60"/>
      <c r="L30" s="60"/>
      <c r="M30" s="60"/>
    </row>
    <row r="31" spans="1:27" hidden="1" x14ac:dyDescent="0.35">
      <c r="A31" s="60"/>
      <c r="B31" s="60"/>
      <c r="C31" s="60"/>
      <c r="D31" s="60"/>
      <c r="E31" s="60"/>
      <c r="F31" s="60"/>
      <c r="G31" s="60"/>
      <c r="H31" s="136" t="s">
        <v>45</v>
      </c>
      <c r="I31" s="60"/>
      <c r="J31" s="60"/>
      <c r="K31" s="60"/>
      <c r="L31" s="60"/>
      <c r="M31" s="60"/>
    </row>
    <row r="32" spans="1:27" hidden="1" x14ac:dyDescent="0.35">
      <c r="A32" s="60"/>
      <c r="B32" s="60"/>
      <c r="C32" s="60"/>
      <c r="D32" s="60"/>
      <c r="E32" s="60"/>
      <c r="F32" s="60"/>
      <c r="G32" s="60"/>
      <c r="H32" s="136" t="s">
        <v>301</v>
      </c>
      <c r="I32" s="60"/>
      <c r="J32" s="60"/>
      <c r="K32" s="60"/>
      <c r="L32" s="60"/>
      <c r="M32" s="60"/>
    </row>
    <row r="33" spans="1:13" hidden="1" x14ac:dyDescent="0.35">
      <c r="A33" s="60"/>
      <c r="B33" s="60"/>
      <c r="C33" s="60"/>
      <c r="D33" s="60"/>
      <c r="E33" s="60"/>
      <c r="F33" s="60"/>
      <c r="G33" s="60"/>
      <c r="H33" s="60"/>
      <c r="I33" s="60"/>
      <c r="J33" s="60"/>
      <c r="K33" s="60"/>
      <c r="L33" s="60"/>
      <c r="M33" s="60"/>
    </row>
    <row r="34" spans="1:13" hidden="1" x14ac:dyDescent="0.35">
      <c r="A34" s="60"/>
      <c r="B34" s="60"/>
      <c r="C34" s="60"/>
      <c r="D34" s="60"/>
      <c r="E34" s="60"/>
      <c r="F34" s="60"/>
      <c r="G34" s="60"/>
      <c r="H34" s="136" t="s">
        <v>302</v>
      </c>
      <c r="I34" s="60"/>
      <c r="J34" s="60"/>
      <c r="K34" s="60"/>
      <c r="L34" s="60"/>
      <c r="M34" s="60"/>
    </row>
    <row r="35" spans="1:13" hidden="1" x14ac:dyDescent="0.35">
      <c r="A35" s="60"/>
      <c r="B35" s="60"/>
      <c r="C35" s="60"/>
      <c r="D35" s="60"/>
      <c r="E35" s="60"/>
      <c r="F35" s="60"/>
      <c r="G35" s="60"/>
      <c r="H35" s="136" t="s">
        <v>129</v>
      </c>
      <c r="I35" s="60"/>
      <c r="J35" s="60"/>
      <c r="K35" s="60"/>
      <c r="L35" s="60"/>
      <c r="M35" s="60"/>
    </row>
    <row r="36" spans="1:13" hidden="1" x14ac:dyDescent="0.35">
      <c r="A36" s="60"/>
      <c r="B36" s="60"/>
      <c r="C36" s="60"/>
      <c r="D36" s="60"/>
      <c r="E36" s="60"/>
      <c r="F36" s="60"/>
      <c r="G36" s="60"/>
      <c r="H36" s="136" t="s">
        <v>138</v>
      </c>
      <c r="I36" s="60"/>
      <c r="J36" s="60"/>
      <c r="K36" s="60"/>
      <c r="L36" s="60"/>
      <c r="M36" s="60"/>
    </row>
    <row r="37" spans="1:13" ht="37.5" hidden="1" customHeight="1" x14ac:dyDescent="0.35">
      <c r="A37" s="60"/>
      <c r="B37" s="60"/>
      <c r="C37" s="60"/>
      <c r="D37" s="60"/>
      <c r="E37" s="60"/>
      <c r="F37" s="60"/>
      <c r="G37" s="60"/>
      <c r="H37" s="136" t="s">
        <v>147</v>
      </c>
      <c r="I37" s="60"/>
      <c r="J37" s="60"/>
      <c r="K37" s="60"/>
      <c r="L37" s="60"/>
      <c r="M37" s="60"/>
    </row>
    <row r="38" spans="1:13" ht="59.25" hidden="1" customHeight="1" x14ac:dyDescent="0.35">
      <c r="A38" s="60"/>
      <c r="B38" s="60"/>
      <c r="C38" s="60"/>
      <c r="D38" s="60"/>
      <c r="E38" s="60"/>
      <c r="F38" s="60"/>
      <c r="G38" s="60"/>
      <c r="H38" s="136" t="s">
        <v>236</v>
      </c>
      <c r="I38" s="60"/>
      <c r="J38" s="60"/>
      <c r="K38" s="60"/>
      <c r="L38" s="60"/>
      <c r="M38" s="60"/>
    </row>
  </sheetData>
  <protectedRanges>
    <protectedRange password="E1A2" sqref="AA3:AA25" name="Range1_1_1"/>
    <protectedRange password="E1A2" sqref="AA2" name="Range1_1_2_1"/>
    <protectedRange password="E1A2" sqref="L2:M2" name="Range1_5_1_1"/>
    <protectedRange password="E1A2" sqref="L3" name="Range1_1"/>
    <protectedRange password="E1A2" sqref="L13:M13" name="Range1_3"/>
  </protectedRanges>
  <autoFilter ref="A2:M2" xr:uid="{00000000-0001-0000-0300-000000000000}"/>
  <phoneticPr fontId="12" type="noConversion"/>
  <conditionalFormatting sqref="I3:I25">
    <cfRule type="cellIs" dxfId="45" priority="10" stopIfTrue="1" operator="equal">
      <formula>"Fail"</formula>
    </cfRule>
    <cfRule type="cellIs" dxfId="44" priority="11" stopIfTrue="1" operator="equal">
      <formula>"Pass"</formula>
    </cfRule>
    <cfRule type="cellIs" dxfId="43" priority="12" stopIfTrue="1" operator="equal">
      <formula>"Info"</formula>
    </cfRule>
  </conditionalFormatting>
  <conditionalFormatting sqref="L3:L25">
    <cfRule type="expression" dxfId="42" priority="57" stopIfTrue="1">
      <formula>ISERROR(AA3)</formula>
    </cfRule>
  </conditionalFormatting>
  <conditionalFormatting sqref="B8:C8">
    <cfRule type="expression" dxfId="41" priority="1">
      <formula>AND($J8="Fail", $M8="Critical")</formula>
    </cfRule>
  </conditionalFormatting>
  <dataValidations count="2">
    <dataValidation type="list" allowBlank="1" showInputMessage="1" showErrorMessage="1" sqref="I3:I25" xr:uid="{00000000-0002-0000-0300-000001000000}">
      <formula1>$H$29:$H$32</formula1>
    </dataValidation>
    <dataValidation type="list" allowBlank="1" showInputMessage="1" showErrorMessage="1" sqref="K3:K25" xr:uid="{00000000-0002-0000-0300-000002000000}">
      <formula1>$H$35:$H$39</formula1>
    </dataValidation>
  </dataValidations>
  <pageMargins left="0.7" right="0.7" top="0.75" bottom="0.75" header="0.3" footer="0.3"/>
  <pageSetup orientation="portrait" r:id="rId1"/>
  <ignoredErrors>
    <ignoredError sqref="AA16:AA20 AA3 AA7"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1CD2F-BC08-4169-A84F-00E20F011FF5}">
  <sheetPr>
    <tabColor theme="6" tint="-0.249977111117893"/>
  </sheetPr>
  <dimension ref="A1:AQ71"/>
  <sheetViews>
    <sheetView zoomScale="115" zoomScaleNormal="115" workbookViewId="0">
      <pane xSplit="1" ySplit="2" topLeftCell="B43" activePane="bottomRight" state="frozen"/>
      <selection pane="topRight" activeCell="B1" sqref="B1"/>
      <selection pane="bottomLeft" activeCell="A3" sqref="A3"/>
      <selection pane="bottomRight" activeCell="G44" sqref="G44"/>
    </sheetView>
  </sheetViews>
  <sheetFormatPr defaultColWidth="0" defaultRowHeight="14.5" zeroHeight="1" x14ac:dyDescent="0.35"/>
  <cols>
    <col min="1" max="1" width="12" style="170" customWidth="1"/>
    <col min="2" max="2" width="10" style="170" customWidth="1"/>
    <col min="3" max="3" width="19" style="172" customWidth="1"/>
    <col min="4" max="4" width="13.453125" style="170" customWidth="1"/>
    <col min="5" max="5" width="16.26953125" style="174" customWidth="1"/>
    <col min="6" max="6" width="38" style="174" customWidth="1"/>
    <col min="7" max="7" width="46.453125" style="170" customWidth="1"/>
    <col min="8" max="8" width="22.7265625" style="170" customWidth="1"/>
    <col min="9" max="9" width="24.453125" style="170" customWidth="1"/>
    <col min="10" max="10" width="13" style="170" customWidth="1"/>
    <col min="11" max="11" width="29.453125" style="170" hidden="1" customWidth="1"/>
    <col min="12" max="12" width="23" style="170" customWidth="1"/>
    <col min="13" max="13" width="17.7265625" style="170" customWidth="1"/>
    <col min="14" max="14" width="13.453125" style="170" customWidth="1"/>
    <col min="15" max="15" width="45.54296875" style="170" customWidth="1"/>
    <col min="16" max="16" width="2.81640625" style="170" customWidth="1"/>
    <col min="17" max="17" width="24.26953125" style="329" customWidth="1"/>
    <col min="18" max="18" width="23" style="329" customWidth="1"/>
    <col min="19" max="19" width="43.7265625" style="170" customWidth="1"/>
    <col min="20" max="20" width="27.26953125" style="170" customWidth="1"/>
    <col min="21" max="21" width="38.26953125" style="136" hidden="1" customWidth="1"/>
    <col min="22" max="22" width="44.26953125" style="133" hidden="1" customWidth="1"/>
    <col min="23" max="23" width="1.7265625" style="133" customWidth="1"/>
    <col min="24" max="24" width="11.453125" style="60" hidden="1" customWidth="1"/>
    <col min="25" max="26" width="11.453125" style="136" hidden="1" customWidth="1"/>
    <col min="27" max="27" width="13.453125" style="1" hidden="1" customWidth="1"/>
    <col min="28" max="28" width="2" style="136" hidden="1" customWidth="1"/>
    <col min="29" max="36" width="11.453125" style="136" hidden="1" customWidth="1"/>
    <col min="37" max="16384" width="11.453125" style="170" hidden="1"/>
  </cols>
  <sheetData>
    <row r="1" spans="1:43" s="132" customFormat="1" x14ac:dyDescent="0.3">
      <c r="A1" s="129" t="s">
        <v>55</v>
      </c>
      <c r="B1" s="130"/>
      <c r="C1" s="130"/>
      <c r="D1" s="130"/>
      <c r="E1" s="154"/>
      <c r="F1" s="154"/>
      <c r="G1" s="130"/>
      <c r="H1" s="130"/>
      <c r="I1" s="130"/>
      <c r="J1" s="130"/>
      <c r="K1" s="130"/>
      <c r="L1" s="130"/>
      <c r="M1" s="130"/>
      <c r="N1" s="130"/>
      <c r="O1" s="130"/>
      <c r="P1" s="130"/>
      <c r="Q1" s="321"/>
      <c r="R1" s="321"/>
      <c r="S1" s="130"/>
      <c r="T1" s="178"/>
      <c r="U1" s="162"/>
      <c r="V1" s="162"/>
      <c r="W1" s="163"/>
      <c r="X1" s="131"/>
      <c r="Y1" s="131"/>
      <c r="Z1" s="131"/>
      <c r="AA1" s="130"/>
      <c r="AB1" s="131"/>
      <c r="AC1" s="131"/>
      <c r="AD1" s="131"/>
      <c r="AE1" s="131"/>
      <c r="AF1" s="131"/>
      <c r="AG1" s="131"/>
      <c r="AH1" s="131"/>
      <c r="AI1" s="131"/>
      <c r="AJ1" s="131"/>
      <c r="AK1" s="131"/>
      <c r="AL1" s="131"/>
      <c r="AM1" s="131"/>
      <c r="AN1" s="131"/>
      <c r="AO1" s="131"/>
      <c r="AP1" s="131"/>
      <c r="AQ1" s="131"/>
    </row>
    <row r="2" spans="1:43" ht="42.75" customHeight="1" x14ac:dyDescent="0.3">
      <c r="A2" s="225" t="s">
        <v>107</v>
      </c>
      <c r="B2" s="225" t="s">
        <v>108</v>
      </c>
      <c r="C2" s="226" t="s">
        <v>109</v>
      </c>
      <c r="D2" s="225" t="s">
        <v>110</v>
      </c>
      <c r="E2" s="225" t="s">
        <v>303</v>
      </c>
      <c r="F2" s="225" t="s">
        <v>111</v>
      </c>
      <c r="G2" s="225" t="s">
        <v>112</v>
      </c>
      <c r="H2" s="225" t="s">
        <v>113</v>
      </c>
      <c r="I2" s="192" t="s">
        <v>114</v>
      </c>
      <c r="J2" s="192" t="s">
        <v>115</v>
      </c>
      <c r="K2" s="227" t="s">
        <v>304</v>
      </c>
      <c r="L2" s="192" t="s">
        <v>116</v>
      </c>
      <c r="M2" s="192" t="s">
        <v>305</v>
      </c>
      <c r="N2" s="193" t="s">
        <v>118</v>
      </c>
      <c r="O2" s="193" t="s">
        <v>306</v>
      </c>
      <c r="P2" s="228"/>
      <c r="Q2" s="322" t="s">
        <v>307</v>
      </c>
      <c r="R2" s="323" t="s">
        <v>308</v>
      </c>
      <c r="S2" s="230" t="s">
        <v>309</v>
      </c>
      <c r="T2" s="231" t="s">
        <v>310</v>
      </c>
      <c r="U2" s="223" t="s">
        <v>311</v>
      </c>
      <c r="V2" s="165" t="s">
        <v>312</v>
      </c>
      <c r="W2" s="163"/>
      <c r="X2" s="136"/>
      <c r="AA2" s="80" t="s">
        <v>120</v>
      </c>
    </row>
    <row r="3" spans="1:43" ht="152.25" customHeight="1" x14ac:dyDescent="0.25">
      <c r="A3" s="209" t="s">
        <v>313</v>
      </c>
      <c r="B3" s="209" t="s">
        <v>314</v>
      </c>
      <c r="C3" s="232" t="s">
        <v>315</v>
      </c>
      <c r="D3" s="209" t="s">
        <v>124</v>
      </c>
      <c r="E3" s="209" t="s">
        <v>316</v>
      </c>
      <c r="F3" s="209" t="s">
        <v>317</v>
      </c>
      <c r="G3" s="209" t="s">
        <v>318</v>
      </c>
      <c r="H3" s="209" t="s">
        <v>319</v>
      </c>
      <c r="I3" s="199"/>
      <c r="J3" s="233"/>
      <c r="K3" s="199" t="s">
        <v>320</v>
      </c>
      <c r="L3" s="199" t="s">
        <v>321</v>
      </c>
      <c r="M3" s="199" t="s">
        <v>138</v>
      </c>
      <c r="N3" s="234" t="s">
        <v>322</v>
      </c>
      <c r="O3" s="235" t="s">
        <v>323</v>
      </c>
      <c r="P3" s="236"/>
      <c r="Q3" s="324">
        <v>1</v>
      </c>
      <c r="R3" s="324" t="s">
        <v>324</v>
      </c>
      <c r="S3" s="209" t="s">
        <v>325</v>
      </c>
      <c r="T3" s="238" t="s">
        <v>326</v>
      </c>
      <c r="U3" s="224" t="s">
        <v>327</v>
      </c>
      <c r="V3" s="155" t="s">
        <v>883</v>
      </c>
      <c r="W3" s="82"/>
      <c r="X3" s="136"/>
      <c r="AA3" s="81" t="e">
        <f>IF(OR(J3="Fail",ISBLANK(J3)),INDEX('Issue Code Table'!C:C,MATCH(N:N,'Issue Code Table'!A:A,0)),IF(M3="Critical",6,IF(M3="Significant",5,IF(M3="Moderate",3,2))))</f>
        <v>#N/A</v>
      </c>
    </row>
    <row r="4" spans="1:43" ht="150.75" customHeight="1" x14ac:dyDescent="0.25">
      <c r="A4" s="239" t="s">
        <v>328</v>
      </c>
      <c r="B4" s="239" t="s">
        <v>329</v>
      </c>
      <c r="C4" s="240" t="s">
        <v>330</v>
      </c>
      <c r="D4" s="239" t="s">
        <v>124</v>
      </c>
      <c r="E4" s="239" t="s">
        <v>331</v>
      </c>
      <c r="F4" s="239" t="s">
        <v>332</v>
      </c>
      <c r="G4" s="239" t="s">
        <v>333</v>
      </c>
      <c r="H4" s="239" t="s">
        <v>334</v>
      </c>
      <c r="I4" s="204"/>
      <c r="J4" s="241"/>
      <c r="K4" s="204" t="s">
        <v>335</v>
      </c>
      <c r="L4" s="204"/>
      <c r="M4" s="242" t="s">
        <v>138</v>
      </c>
      <c r="N4" s="243" t="s">
        <v>336</v>
      </c>
      <c r="O4" s="204" t="s">
        <v>337</v>
      </c>
      <c r="P4" s="244"/>
      <c r="Q4" s="325">
        <v>1</v>
      </c>
      <c r="R4" s="325" t="s">
        <v>338</v>
      </c>
      <c r="S4" s="239" t="s">
        <v>339</v>
      </c>
      <c r="T4" s="246" t="s">
        <v>340</v>
      </c>
      <c r="U4" s="224" t="s">
        <v>341</v>
      </c>
      <c r="V4" s="155" t="s">
        <v>885</v>
      </c>
      <c r="W4" s="82"/>
      <c r="X4" s="136"/>
      <c r="AA4" s="81">
        <f>IF(OR(J4="Fail",ISBLANK(J4)),INDEX('Issue Code Table'!C:C,MATCH(N:N,'Issue Code Table'!A:A,0)),IF(M4="Critical",6,IF(M4="Significant",5,IF(M4="Moderate",3,2))))</f>
        <v>6</v>
      </c>
    </row>
    <row r="5" spans="1:43" ht="198" customHeight="1" x14ac:dyDescent="0.25">
      <c r="A5" s="209" t="s">
        <v>342</v>
      </c>
      <c r="B5" s="209" t="s">
        <v>329</v>
      </c>
      <c r="C5" s="232" t="s">
        <v>330</v>
      </c>
      <c r="D5" s="209" t="s">
        <v>124</v>
      </c>
      <c r="E5" s="209" t="s">
        <v>343</v>
      </c>
      <c r="F5" s="209" t="s">
        <v>344</v>
      </c>
      <c r="G5" s="209" t="s">
        <v>345</v>
      </c>
      <c r="H5" s="209" t="s">
        <v>346</v>
      </c>
      <c r="I5" s="199"/>
      <c r="J5" s="233"/>
      <c r="K5" s="197" t="s">
        <v>347</v>
      </c>
      <c r="L5" s="199"/>
      <c r="M5" s="199" t="s">
        <v>138</v>
      </c>
      <c r="N5" s="247" t="s">
        <v>348</v>
      </c>
      <c r="O5" s="199" t="s">
        <v>349</v>
      </c>
      <c r="P5" s="244"/>
      <c r="Q5" s="324">
        <v>2</v>
      </c>
      <c r="R5" s="324" t="s">
        <v>350</v>
      </c>
      <c r="S5" s="209" t="s">
        <v>351</v>
      </c>
      <c r="T5" s="238" t="s">
        <v>352</v>
      </c>
      <c r="U5" s="224" t="s">
        <v>353</v>
      </c>
      <c r="V5" s="155" t="s">
        <v>888</v>
      </c>
      <c r="W5" s="82"/>
      <c r="X5" s="136"/>
      <c r="AA5" s="81">
        <f>IF(OR(J5="Fail",ISBLANK(J5)),INDEX('Issue Code Table'!C:C,MATCH(N:N,'Issue Code Table'!A:A,0)),IF(M5="Critical",6,IF(M5="Significant",5,IF(M5="Moderate",3,2))))</f>
        <v>5</v>
      </c>
    </row>
    <row r="6" spans="1:43" ht="150.75" customHeight="1" x14ac:dyDescent="0.25">
      <c r="A6" s="239" t="s">
        <v>354</v>
      </c>
      <c r="B6" s="239" t="s">
        <v>355</v>
      </c>
      <c r="C6" s="248" t="s">
        <v>356</v>
      </c>
      <c r="D6" s="239" t="s">
        <v>124</v>
      </c>
      <c r="E6" s="239" t="s">
        <v>357</v>
      </c>
      <c r="F6" s="239" t="s">
        <v>358</v>
      </c>
      <c r="G6" s="239" t="s">
        <v>359</v>
      </c>
      <c r="H6" s="239" t="s">
        <v>360</v>
      </c>
      <c r="I6" s="204"/>
      <c r="J6" s="241"/>
      <c r="K6" s="204" t="s">
        <v>361</v>
      </c>
      <c r="L6" s="204"/>
      <c r="M6" s="204" t="s">
        <v>138</v>
      </c>
      <c r="N6" s="249" t="s">
        <v>216</v>
      </c>
      <c r="O6" s="204" t="s">
        <v>217</v>
      </c>
      <c r="P6" s="244"/>
      <c r="Q6" s="325">
        <v>3</v>
      </c>
      <c r="R6" s="325" t="s">
        <v>362</v>
      </c>
      <c r="S6" s="239" t="s">
        <v>363</v>
      </c>
      <c r="T6" s="246" t="s">
        <v>364</v>
      </c>
      <c r="U6" s="224" t="s">
        <v>365</v>
      </c>
      <c r="V6" s="155" t="s">
        <v>902</v>
      </c>
      <c r="W6" s="82"/>
      <c r="X6" s="136"/>
      <c r="AA6" s="81">
        <f>IF(OR(J6="Fail",ISBLANK(J6)),INDEX('Issue Code Table'!C:C,MATCH(N:N,'Issue Code Table'!A:A,0)),IF(M6="Critical",6,IF(M6="Significant",5,IF(M6="Moderate",3,2))))</f>
        <v>5</v>
      </c>
    </row>
    <row r="7" spans="1:43" ht="181.5" customHeight="1" x14ac:dyDescent="0.25">
      <c r="A7" s="209" t="s">
        <v>366</v>
      </c>
      <c r="B7" s="209" t="s">
        <v>355</v>
      </c>
      <c r="C7" s="250" t="s">
        <v>356</v>
      </c>
      <c r="D7" s="209" t="s">
        <v>124</v>
      </c>
      <c r="E7" s="209" t="s">
        <v>367</v>
      </c>
      <c r="F7" s="209" t="s">
        <v>368</v>
      </c>
      <c r="G7" s="209" t="s">
        <v>359</v>
      </c>
      <c r="H7" s="209" t="s">
        <v>369</v>
      </c>
      <c r="I7" s="199"/>
      <c r="J7" s="233"/>
      <c r="K7" s="199" t="s">
        <v>370</v>
      </c>
      <c r="L7" s="199"/>
      <c r="M7" s="199" t="s">
        <v>138</v>
      </c>
      <c r="N7" s="247" t="s">
        <v>216</v>
      </c>
      <c r="O7" s="199" t="s">
        <v>217</v>
      </c>
      <c r="P7" s="244"/>
      <c r="Q7" s="324">
        <v>3</v>
      </c>
      <c r="R7" s="324" t="s">
        <v>371</v>
      </c>
      <c r="S7" s="209" t="s">
        <v>363</v>
      </c>
      <c r="T7" s="238" t="s">
        <v>364</v>
      </c>
      <c r="U7" s="224" t="s">
        <v>372</v>
      </c>
      <c r="V7" s="155" t="s">
        <v>902</v>
      </c>
      <c r="W7" s="82"/>
      <c r="X7" s="136"/>
      <c r="AA7" s="81">
        <f>IF(OR(J7="Fail",ISBLANK(J7)),INDEX('Issue Code Table'!C:C,MATCH(N:N,'Issue Code Table'!A:A,0)),IF(M7="Critical",6,IF(M7="Significant",5,IF(M7="Moderate",3,2))))</f>
        <v>5</v>
      </c>
    </row>
    <row r="8" spans="1:43" ht="142.5" customHeight="1" x14ac:dyDescent="0.25">
      <c r="A8" s="239" t="s">
        <v>373</v>
      </c>
      <c r="B8" s="239" t="s">
        <v>355</v>
      </c>
      <c r="C8" s="251" t="s">
        <v>356</v>
      </c>
      <c r="D8" s="239" t="s">
        <v>124</v>
      </c>
      <c r="E8" s="239" t="s">
        <v>374</v>
      </c>
      <c r="F8" s="239" t="s">
        <v>375</v>
      </c>
      <c r="G8" s="239" t="s">
        <v>359</v>
      </c>
      <c r="H8" s="239" t="s">
        <v>376</v>
      </c>
      <c r="I8" s="204"/>
      <c r="J8" s="241"/>
      <c r="K8" s="204" t="s">
        <v>377</v>
      </c>
      <c r="L8" s="204"/>
      <c r="M8" s="204" t="s">
        <v>138</v>
      </c>
      <c r="N8" s="249" t="s">
        <v>216</v>
      </c>
      <c r="O8" s="204" t="s">
        <v>217</v>
      </c>
      <c r="P8" s="244"/>
      <c r="Q8" s="325">
        <v>3</v>
      </c>
      <c r="R8" s="325" t="s">
        <v>378</v>
      </c>
      <c r="S8" s="239" t="s">
        <v>363</v>
      </c>
      <c r="T8" s="246" t="s">
        <v>364</v>
      </c>
      <c r="U8" s="224" t="s">
        <v>379</v>
      </c>
      <c r="V8" s="155" t="s">
        <v>902</v>
      </c>
      <c r="W8" s="82"/>
      <c r="X8" s="136"/>
      <c r="AA8" s="81">
        <f>IF(OR(J8="Fail",ISBLANK(J8)),INDEX('Issue Code Table'!C:C,MATCH(N:N,'Issue Code Table'!A:A,0)),IF(M8="Critical",6,IF(M8="Significant",5,IF(M8="Moderate",3,2))))</f>
        <v>5</v>
      </c>
    </row>
    <row r="9" spans="1:43" ht="161.25" customHeight="1" x14ac:dyDescent="0.25">
      <c r="A9" s="209" t="s">
        <v>380</v>
      </c>
      <c r="B9" s="209" t="s">
        <v>167</v>
      </c>
      <c r="C9" s="250" t="s">
        <v>168</v>
      </c>
      <c r="D9" s="209" t="s">
        <v>124</v>
      </c>
      <c r="E9" s="209" t="s">
        <v>381</v>
      </c>
      <c r="F9" s="209" t="s">
        <v>382</v>
      </c>
      <c r="G9" s="209" t="s">
        <v>383</v>
      </c>
      <c r="H9" s="209" t="s">
        <v>384</v>
      </c>
      <c r="I9" s="199"/>
      <c r="J9" s="233"/>
      <c r="K9" s="199" t="s">
        <v>385</v>
      </c>
      <c r="L9" s="199"/>
      <c r="M9" s="199" t="s">
        <v>138</v>
      </c>
      <c r="N9" s="247" t="s">
        <v>386</v>
      </c>
      <c r="O9" s="199" t="s">
        <v>387</v>
      </c>
      <c r="P9" s="244"/>
      <c r="Q9" s="324">
        <v>4</v>
      </c>
      <c r="R9" s="324" t="s">
        <v>388</v>
      </c>
      <c r="S9" s="209" t="s">
        <v>389</v>
      </c>
      <c r="T9" s="238" t="s">
        <v>390</v>
      </c>
      <c r="U9" s="224" t="s">
        <v>391</v>
      </c>
      <c r="V9" s="155" t="s">
        <v>2212</v>
      </c>
      <c r="W9" s="82"/>
      <c r="X9" s="136"/>
      <c r="AA9" s="81">
        <f>IF(OR(J9="Fail",ISBLANK(J9)),INDEX('Issue Code Table'!C:C,MATCH(N:N,'Issue Code Table'!A:A,0)),IF(M9="Critical",6,IF(M9="Significant",5,IF(M9="Moderate",3,2))))</f>
        <v>5</v>
      </c>
    </row>
    <row r="10" spans="1:43" ht="161.25" customHeight="1" x14ac:dyDescent="0.25">
      <c r="A10" s="239" t="s">
        <v>392</v>
      </c>
      <c r="B10" s="239" t="s">
        <v>393</v>
      </c>
      <c r="C10" s="252" t="s">
        <v>394</v>
      </c>
      <c r="D10" s="239" t="s">
        <v>124</v>
      </c>
      <c r="E10" s="239" t="s">
        <v>395</v>
      </c>
      <c r="F10" s="239" t="s">
        <v>396</v>
      </c>
      <c r="G10" s="239" t="s">
        <v>397</v>
      </c>
      <c r="H10" s="239" t="s">
        <v>398</v>
      </c>
      <c r="I10" s="204"/>
      <c r="J10" s="241"/>
      <c r="K10" s="201" t="s">
        <v>399</v>
      </c>
      <c r="L10" s="204" t="s">
        <v>400</v>
      </c>
      <c r="M10" s="204" t="s">
        <v>236</v>
      </c>
      <c r="N10" s="249" t="s">
        <v>401</v>
      </c>
      <c r="O10" s="204" t="s">
        <v>402</v>
      </c>
      <c r="P10" s="244"/>
      <c r="Q10" s="325">
        <v>6</v>
      </c>
      <c r="R10" s="325" t="s">
        <v>403</v>
      </c>
      <c r="S10" s="239" t="s">
        <v>404</v>
      </c>
      <c r="T10" s="246" t="s">
        <v>405</v>
      </c>
      <c r="U10" s="224" t="s">
        <v>406</v>
      </c>
      <c r="V10" s="155"/>
      <c r="W10" s="82"/>
      <c r="X10" s="136"/>
      <c r="AA10" s="81">
        <f>IF(OR(J10="Fail",ISBLANK(J10)),INDEX('Issue Code Table'!C:C,MATCH(N:N,'Issue Code Table'!A:A,0)),IF(M10="Critical",6,IF(M10="Significant",5,IF(M10="Moderate",3,2))))</f>
        <v>2</v>
      </c>
    </row>
    <row r="11" spans="1:43" ht="161.25" customHeight="1" x14ac:dyDescent="0.25">
      <c r="A11" s="209" t="s">
        <v>407</v>
      </c>
      <c r="B11" s="209" t="s">
        <v>408</v>
      </c>
      <c r="C11" s="232" t="s">
        <v>409</v>
      </c>
      <c r="D11" s="209" t="s">
        <v>124</v>
      </c>
      <c r="E11" s="209" t="s">
        <v>410</v>
      </c>
      <c r="F11" s="209" t="s">
        <v>411</v>
      </c>
      <c r="G11" s="209" t="s">
        <v>412</v>
      </c>
      <c r="H11" s="209" t="s">
        <v>413</v>
      </c>
      <c r="I11" s="199"/>
      <c r="J11" s="233"/>
      <c r="K11" s="197" t="s">
        <v>414</v>
      </c>
      <c r="L11" s="199"/>
      <c r="M11" s="199" t="s">
        <v>236</v>
      </c>
      <c r="N11" s="247" t="s">
        <v>415</v>
      </c>
      <c r="O11" s="199" t="s">
        <v>416</v>
      </c>
      <c r="P11" s="244"/>
      <c r="Q11" s="324">
        <v>8</v>
      </c>
      <c r="R11" s="324" t="s">
        <v>417</v>
      </c>
      <c r="S11" s="209" t="s">
        <v>418</v>
      </c>
      <c r="T11" s="238" t="s">
        <v>419</v>
      </c>
      <c r="U11" s="224" t="s">
        <v>420</v>
      </c>
      <c r="V11" s="155" t="s">
        <v>421</v>
      </c>
      <c r="W11" s="82"/>
      <c r="X11" s="136"/>
      <c r="AA11" s="81">
        <f>IF(OR(J11="Fail",ISBLANK(J11)),INDEX('Issue Code Table'!C:C,MATCH(N:N,'Issue Code Table'!A:A,0)),IF(M11="Critical",6,IF(M11="Significant",5,IF(M11="Moderate",3,2))))</f>
        <v>3</v>
      </c>
    </row>
    <row r="12" spans="1:43" ht="161.25" customHeight="1" x14ac:dyDescent="0.25">
      <c r="A12" s="239" t="s">
        <v>422</v>
      </c>
      <c r="B12" s="239" t="s">
        <v>329</v>
      </c>
      <c r="C12" s="240" t="s">
        <v>330</v>
      </c>
      <c r="D12" s="239" t="s">
        <v>423</v>
      </c>
      <c r="E12" s="239" t="s">
        <v>424</v>
      </c>
      <c r="F12" s="239" t="s">
        <v>425</v>
      </c>
      <c r="G12" s="239" t="s">
        <v>426</v>
      </c>
      <c r="H12" s="239" t="s">
        <v>427</v>
      </c>
      <c r="I12" s="204"/>
      <c r="J12" s="241"/>
      <c r="K12" s="201" t="s">
        <v>428</v>
      </c>
      <c r="L12" s="204"/>
      <c r="M12" s="204" t="s">
        <v>138</v>
      </c>
      <c r="N12" s="249" t="s">
        <v>429</v>
      </c>
      <c r="O12" s="204" t="s">
        <v>430</v>
      </c>
      <c r="P12" s="244"/>
      <c r="Q12" s="325">
        <v>2</v>
      </c>
      <c r="R12" s="325" t="s">
        <v>431</v>
      </c>
      <c r="S12" s="239" t="s">
        <v>432</v>
      </c>
      <c r="T12" s="246" t="s">
        <v>433</v>
      </c>
      <c r="U12" s="224" t="s">
        <v>434</v>
      </c>
      <c r="V12" s="155" t="s">
        <v>915</v>
      </c>
      <c r="W12" s="82"/>
      <c r="X12" s="136"/>
      <c r="AA12" s="81">
        <f>IF(OR(J12="Fail",ISBLANK(J12)),INDEX('Issue Code Table'!C:C,MATCH(N:N,'Issue Code Table'!A:A,0)),IF(M12="Critical",6,IF(M12="Significant",5,IF(M12="Moderate",3,2))))</f>
        <v>5</v>
      </c>
    </row>
    <row r="13" spans="1:43" ht="161.25" customHeight="1" x14ac:dyDescent="0.25">
      <c r="A13" s="209" t="s">
        <v>435</v>
      </c>
      <c r="B13" s="209" t="s">
        <v>408</v>
      </c>
      <c r="C13" s="232" t="s">
        <v>409</v>
      </c>
      <c r="D13" s="209" t="s">
        <v>423</v>
      </c>
      <c r="E13" s="209" t="s">
        <v>436</v>
      </c>
      <c r="F13" s="209" t="s">
        <v>437</v>
      </c>
      <c r="G13" s="209" t="s">
        <v>438</v>
      </c>
      <c r="H13" s="209" t="s">
        <v>439</v>
      </c>
      <c r="I13" s="199"/>
      <c r="J13" s="233"/>
      <c r="K13" s="197" t="s">
        <v>440</v>
      </c>
      <c r="L13" s="199"/>
      <c r="M13" s="199" t="s">
        <v>236</v>
      </c>
      <c r="N13" s="247" t="s">
        <v>415</v>
      </c>
      <c r="O13" s="199" t="s">
        <v>416</v>
      </c>
      <c r="P13" s="244"/>
      <c r="Q13" s="324">
        <v>2</v>
      </c>
      <c r="R13" s="324" t="s">
        <v>441</v>
      </c>
      <c r="S13" s="209" t="s">
        <v>442</v>
      </c>
      <c r="T13" s="238" t="s">
        <v>443</v>
      </c>
      <c r="U13" s="224" t="s">
        <v>444</v>
      </c>
      <c r="V13" s="155"/>
      <c r="W13" s="82"/>
      <c r="X13" s="136"/>
      <c r="AA13" s="81">
        <f>IF(OR(J13="Fail",ISBLANK(J13)),INDEX('Issue Code Table'!C:C,MATCH(N:N,'Issue Code Table'!A:A,0)),IF(M13="Critical",6,IF(M13="Significant",5,IF(M13="Moderate",3,2))))</f>
        <v>3</v>
      </c>
    </row>
    <row r="14" spans="1:43" ht="161.25" customHeight="1" x14ac:dyDescent="0.25">
      <c r="A14" s="239" t="s">
        <v>445</v>
      </c>
      <c r="B14" s="239" t="s">
        <v>408</v>
      </c>
      <c r="C14" s="240" t="s">
        <v>409</v>
      </c>
      <c r="D14" s="239" t="s">
        <v>423</v>
      </c>
      <c r="E14" s="239" t="s">
        <v>446</v>
      </c>
      <c r="F14" s="239" t="s">
        <v>447</v>
      </c>
      <c r="G14" s="239" t="s">
        <v>448</v>
      </c>
      <c r="H14" s="239" t="s">
        <v>449</v>
      </c>
      <c r="I14" s="204"/>
      <c r="J14" s="241"/>
      <c r="K14" s="201" t="s">
        <v>450</v>
      </c>
      <c r="L14" s="204"/>
      <c r="M14" s="204" t="s">
        <v>138</v>
      </c>
      <c r="N14" s="249" t="s">
        <v>451</v>
      </c>
      <c r="O14" s="204" t="s">
        <v>452</v>
      </c>
      <c r="P14" s="244"/>
      <c r="Q14" s="325">
        <v>2</v>
      </c>
      <c r="R14" s="325" t="s">
        <v>453</v>
      </c>
      <c r="S14" s="239" t="s">
        <v>454</v>
      </c>
      <c r="T14" s="246" t="s">
        <v>455</v>
      </c>
      <c r="U14" s="224" t="s">
        <v>456</v>
      </c>
      <c r="V14" s="155" t="s">
        <v>888</v>
      </c>
      <c r="W14" s="82"/>
      <c r="X14" s="136"/>
      <c r="AA14" s="81">
        <f>IF(OR(J14="Fail",ISBLANK(J14)),INDEX('Issue Code Table'!C:C,MATCH(N:N,'Issue Code Table'!A:A,0)),IF(M14="Critical",6,IF(M14="Significant",5,IF(M14="Moderate",3,2))))</f>
        <v>5</v>
      </c>
    </row>
    <row r="15" spans="1:43" ht="161.25" customHeight="1" x14ac:dyDescent="0.25">
      <c r="A15" s="209" t="s">
        <v>457</v>
      </c>
      <c r="B15" s="209" t="s">
        <v>133</v>
      </c>
      <c r="C15" s="232" t="s">
        <v>134</v>
      </c>
      <c r="D15" s="209" t="s">
        <v>423</v>
      </c>
      <c r="E15" s="209" t="s">
        <v>458</v>
      </c>
      <c r="F15" s="209" t="s">
        <v>459</v>
      </c>
      <c r="G15" s="209" t="s">
        <v>460</v>
      </c>
      <c r="H15" s="209" t="s">
        <v>461</v>
      </c>
      <c r="I15" s="199"/>
      <c r="J15" s="233"/>
      <c r="K15" s="197" t="s">
        <v>462</v>
      </c>
      <c r="L15" s="199"/>
      <c r="M15" s="199" t="s">
        <v>138</v>
      </c>
      <c r="N15" s="247" t="s">
        <v>463</v>
      </c>
      <c r="O15" s="199" t="s">
        <v>464</v>
      </c>
      <c r="P15" s="244"/>
      <c r="Q15" s="324">
        <v>2</v>
      </c>
      <c r="R15" s="324" t="s">
        <v>465</v>
      </c>
      <c r="S15" s="209" t="s">
        <v>466</v>
      </c>
      <c r="T15" s="238" t="s">
        <v>467</v>
      </c>
      <c r="U15" s="224" t="s">
        <v>468</v>
      </c>
      <c r="V15" s="155" t="s">
        <v>956</v>
      </c>
      <c r="W15" s="82"/>
      <c r="X15" s="136"/>
      <c r="AA15" s="81">
        <f>IF(OR(J15="Fail",ISBLANK(J15)),INDEX('Issue Code Table'!C:C,MATCH(N:N,'Issue Code Table'!A:A,0)),IF(M15="Critical",6,IF(M15="Significant",5,IF(M15="Moderate",3,2))))</f>
        <v>6</v>
      </c>
    </row>
    <row r="16" spans="1:43" ht="161.25" customHeight="1" x14ac:dyDescent="0.25">
      <c r="A16" s="239" t="s">
        <v>469</v>
      </c>
      <c r="B16" s="239" t="s">
        <v>329</v>
      </c>
      <c r="C16" s="240" t="s">
        <v>330</v>
      </c>
      <c r="D16" s="239" t="s">
        <v>423</v>
      </c>
      <c r="E16" s="239" t="s">
        <v>470</v>
      </c>
      <c r="F16" s="239" t="s">
        <v>471</v>
      </c>
      <c r="G16" s="239" t="s">
        <v>472</v>
      </c>
      <c r="H16" s="239" t="s">
        <v>473</v>
      </c>
      <c r="I16" s="204"/>
      <c r="J16" s="241"/>
      <c r="K16" s="201" t="s">
        <v>474</v>
      </c>
      <c r="L16" s="204"/>
      <c r="M16" s="204" t="s">
        <v>138</v>
      </c>
      <c r="N16" s="249" t="s">
        <v>463</v>
      </c>
      <c r="O16" s="204" t="s">
        <v>464</v>
      </c>
      <c r="P16" s="244"/>
      <c r="Q16" s="325">
        <v>2</v>
      </c>
      <c r="R16" s="325" t="s">
        <v>475</v>
      </c>
      <c r="S16" s="239" t="s">
        <v>476</v>
      </c>
      <c r="T16" s="246" t="s">
        <v>477</v>
      </c>
      <c r="U16" s="224" t="s">
        <v>478</v>
      </c>
      <c r="V16" s="155" t="s">
        <v>956</v>
      </c>
      <c r="W16" s="82"/>
      <c r="X16" s="136"/>
      <c r="AA16" s="81">
        <f>IF(OR(J16="Fail",ISBLANK(J16)),INDEX('Issue Code Table'!C:C,MATCH(N:N,'Issue Code Table'!A:A,0)),IF(M16="Critical",6,IF(M16="Significant",5,IF(M16="Moderate",3,2))))</f>
        <v>6</v>
      </c>
    </row>
    <row r="17" spans="1:27" ht="161.25" customHeight="1" x14ac:dyDescent="0.25">
      <c r="A17" s="209" t="s">
        <v>479</v>
      </c>
      <c r="B17" s="209" t="s">
        <v>329</v>
      </c>
      <c r="C17" s="232" t="s">
        <v>330</v>
      </c>
      <c r="D17" s="209" t="s">
        <v>423</v>
      </c>
      <c r="E17" s="209" t="s">
        <v>480</v>
      </c>
      <c r="F17" s="209" t="s">
        <v>481</v>
      </c>
      <c r="G17" s="209" t="s">
        <v>482</v>
      </c>
      <c r="H17" s="209" t="s">
        <v>483</v>
      </c>
      <c r="I17" s="199"/>
      <c r="J17" s="233"/>
      <c r="K17" s="197" t="s">
        <v>484</v>
      </c>
      <c r="L17" s="199"/>
      <c r="M17" s="199" t="s">
        <v>138</v>
      </c>
      <c r="N17" s="247" t="s">
        <v>348</v>
      </c>
      <c r="O17" s="199" t="s">
        <v>349</v>
      </c>
      <c r="P17" s="244"/>
      <c r="Q17" s="324">
        <v>2</v>
      </c>
      <c r="R17" s="324" t="s">
        <v>485</v>
      </c>
      <c r="S17" s="209" t="s">
        <v>486</v>
      </c>
      <c r="T17" s="238" t="s">
        <v>487</v>
      </c>
      <c r="U17" s="224" t="s">
        <v>488</v>
      </c>
      <c r="V17" s="155" t="s">
        <v>489</v>
      </c>
      <c r="W17" s="82"/>
      <c r="X17" s="136"/>
      <c r="AA17" s="81">
        <f>IF(OR(J17="Fail",ISBLANK(J17)),INDEX('Issue Code Table'!C:C,MATCH(N:N,'Issue Code Table'!A:A,0)),IF(M17="Critical",6,IF(M17="Significant",5,IF(M17="Moderate",3,2))))</f>
        <v>5</v>
      </c>
    </row>
    <row r="18" spans="1:27" ht="161.25" customHeight="1" x14ac:dyDescent="0.25">
      <c r="A18" s="239" t="s">
        <v>490</v>
      </c>
      <c r="B18" s="239" t="s">
        <v>280</v>
      </c>
      <c r="C18" s="240" t="s">
        <v>281</v>
      </c>
      <c r="D18" s="239" t="s">
        <v>423</v>
      </c>
      <c r="E18" s="239" t="s">
        <v>491</v>
      </c>
      <c r="F18" s="239" t="s">
        <v>492</v>
      </c>
      <c r="G18" s="239" t="s">
        <v>493</v>
      </c>
      <c r="H18" s="239" t="s">
        <v>494</v>
      </c>
      <c r="I18" s="204"/>
      <c r="J18" s="241"/>
      <c r="K18" s="201" t="s">
        <v>495</v>
      </c>
      <c r="L18" s="204"/>
      <c r="M18" s="204" t="s">
        <v>147</v>
      </c>
      <c r="N18" s="249" t="s">
        <v>496</v>
      </c>
      <c r="O18" s="204" t="s">
        <v>497</v>
      </c>
      <c r="P18" s="244"/>
      <c r="Q18" s="325">
        <v>2</v>
      </c>
      <c r="R18" s="325" t="s">
        <v>498</v>
      </c>
      <c r="S18" s="239" t="s">
        <v>499</v>
      </c>
      <c r="T18" s="246" t="s">
        <v>500</v>
      </c>
      <c r="U18" s="224" t="s">
        <v>501</v>
      </c>
      <c r="V18" s="155"/>
      <c r="W18" s="82"/>
      <c r="X18" s="136"/>
      <c r="AA18" s="81">
        <f>IF(OR(J18="Fail",ISBLANK(J18)),INDEX('Issue Code Table'!C:C,MATCH(N:N,'Issue Code Table'!A:A,0)),IF(M18="Critical",6,IF(M18="Significant",5,IF(M18="Moderate",3,2))))</f>
        <v>4</v>
      </c>
    </row>
    <row r="19" spans="1:27" ht="159" customHeight="1" x14ac:dyDescent="0.25">
      <c r="A19" s="209" t="s">
        <v>502</v>
      </c>
      <c r="B19" s="209" t="s">
        <v>133</v>
      </c>
      <c r="C19" s="232" t="s">
        <v>134</v>
      </c>
      <c r="D19" s="209" t="s">
        <v>423</v>
      </c>
      <c r="E19" s="209" t="s">
        <v>503</v>
      </c>
      <c r="F19" s="209" t="s">
        <v>504</v>
      </c>
      <c r="G19" s="209" t="s">
        <v>505</v>
      </c>
      <c r="H19" s="209" t="s">
        <v>506</v>
      </c>
      <c r="I19" s="199"/>
      <c r="J19" s="233"/>
      <c r="K19" s="197" t="s">
        <v>507</v>
      </c>
      <c r="L19" s="199"/>
      <c r="M19" s="199" t="s">
        <v>138</v>
      </c>
      <c r="N19" s="247" t="s">
        <v>508</v>
      </c>
      <c r="O19" s="199" t="s">
        <v>509</v>
      </c>
      <c r="P19" s="244"/>
      <c r="Q19" s="324">
        <v>2</v>
      </c>
      <c r="R19" s="324" t="s">
        <v>510</v>
      </c>
      <c r="S19" s="209" t="s">
        <v>511</v>
      </c>
      <c r="T19" s="238" t="s">
        <v>512</v>
      </c>
      <c r="U19" s="224" t="s">
        <v>513</v>
      </c>
      <c r="V19" s="155" t="s">
        <v>956</v>
      </c>
      <c r="W19" s="82"/>
      <c r="X19" s="136"/>
      <c r="AA19" s="81">
        <f>IF(OR(J19="Fail",ISBLANK(J19)),INDEX('Issue Code Table'!C:C,MATCH(N:N,'Issue Code Table'!A:A,0)),IF(M19="Critical",6,IF(M19="Significant",5,IF(M19="Moderate",3,2))))</f>
        <v>6</v>
      </c>
    </row>
    <row r="20" spans="1:27" ht="197.25" customHeight="1" x14ac:dyDescent="0.25">
      <c r="A20" s="239" t="s">
        <v>514</v>
      </c>
      <c r="B20" s="253" t="s">
        <v>329</v>
      </c>
      <c r="C20" s="253" t="s">
        <v>330</v>
      </c>
      <c r="D20" s="239" t="s">
        <v>423</v>
      </c>
      <c r="E20" s="239" t="s">
        <v>515</v>
      </c>
      <c r="F20" s="239" t="s">
        <v>516</v>
      </c>
      <c r="G20" s="239" t="s">
        <v>517</v>
      </c>
      <c r="H20" s="239" t="s">
        <v>427</v>
      </c>
      <c r="I20" s="204"/>
      <c r="J20" s="241"/>
      <c r="K20" s="201" t="s">
        <v>518</v>
      </c>
      <c r="L20" s="204"/>
      <c r="M20" s="204" t="s">
        <v>138</v>
      </c>
      <c r="N20" s="249" t="s">
        <v>429</v>
      </c>
      <c r="O20" s="204" t="s">
        <v>430</v>
      </c>
      <c r="P20" s="244"/>
      <c r="Q20" s="325" t="s">
        <v>519</v>
      </c>
      <c r="R20" s="325" t="s">
        <v>520</v>
      </c>
      <c r="S20" s="239" t="s">
        <v>521</v>
      </c>
      <c r="T20" s="246" t="s">
        <v>522</v>
      </c>
      <c r="U20" s="224" t="s">
        <v>523</v>
      </c>
      <c r="V20" s="155" t="s">
        <v>932</v>
      </c>
      <c r="W20" s="82"/>
      <c r="X20" s="136"/>
      <c r="AA20" s="81">
        <f>IF(OR(J20="Fail",ISBLANK(J20)),INDEX('Issue Code Table'!C:C,MATCH(N:N,'Issue Code Table'!A:A,0)),IF(M20="Critical",6,IF(M20="Significant",5,IF(M20="Moderate",3,2))))</f>
        <v>5</v>
      </c>
    </row>
    <row r="21" spans="1:27" ht="158.25" customHeight="1" x14ac:dyDescent="0.25">
      <c r="A21" s="209" t="s">
        <v>524</v>
      </c>
      <c r="B21" s="209" t="s">
        <v>355</v>
      </c>
      <c r="C21" s="232" t="s">
        <v>356</v>
      </c>
      <c r="D21" s="209" t="s">
        <v>423</v>
      </c>
      <c r="E21" s="209" t="s">
        <v>525</v>
      </c>
      <c r="F21" s="209" t="s">
        <v>526</v>
      </c>
      <c r="G21" s="209" t="s">
        <v>527</v>
      </c>
      <c r="H21" s="209" t="s">
        <v>427</v>
      </c>
      <c r="I21" s="199"/>
      <c r="J21" s="233"/>
      <c r="K21" s="197" t="s">
        <v>528</v>
      </c>
      <c r="L21" s="199"/>
      <c r="M21" s="199" t="s">
        <v>138</v>
      </c>
      <c r="N21" s="247" t="s">
        <v>216</v>
      </c>
      <c r="O21" s="199" t="s">
        <v>217</v>
      </c>
      <c r="P21" s="244"/>
      <c r="Q21" s="324">
        <v>2</v>
      </c>
      <c r="R21" s="324" t="s">
        <v>529</v>
      </c>
      <c r="S21" s="209" t="s">
        <v>530</v>
      </c>
      <c r="T21" s="238" t="s">
        <v>531</v>
      </c>
      <c r="U21" s="224" t="s">
        <v>532</v>
      </c>
      <c r="V21" s="155" t="s">
        <v>934</v>
      </c>
      <c r="W21" s="82"/>
      <c r="X21" s="136"/>
      <c r="AA21" s="81">
        <f>IF(OR(J21="Fail",ISBLANK(J21)),INDEX('Issue Code Table'!C:C,MATCH(N:N,'Issue Code Table'!A:A,0)),IF(M21="Critical",6,IF(M21="Significant",5,IF(M21="Moderate",3,2))))</f>
        <v>5</v>
      </c>
    </row>
    <row r="22" spans="1:27" ht="139.5" customHeight="1" x14ac:dyDescent="0.25">
      <c r="A22" s="239" t="s">
        <v>533</v>
      </c>
      <c r="B22" s="239" t="s">
        <v>329</v>
      </c>
      <c r="C22" s="240" t="s">
        <v>330</v>
      </c>
      <c r="D22" s="239" t="s">
        <v>423</v>
      </c>
      <c r="E22" s="239" t="s">
        <v>534</v>
      </c>
      <c r="F22" s="239" t="s">
        <v>535</v>
      </c>
      <c r="G22" s="239" t="s">
        <v>536</v>
      </c>
      <c r="H22" s="239" t="s">
        <v>427</v>
      </c>
      <c r="I22" s="204"/>
      <c r="J22" s="241"/>
      <c r="K22" s="201" t="s">
        <v>537</v>
      </c>
      <c r="L22" s="204"/>
      <c r="M22" s="204" t="s">
        <v>138</v>
      </c>
      <c r="N22" s="249" t="s">
        <v>348</v>
      </c>
      <c r="O22" s="204" t="s">
        <v>349</v>
      </c>
      <c r="P22" s="244"/>
      <c r="Q22" s="325">
        <v>2</v>
      </c>
      <c r="R22" s="325" t="s">
        <v>538</v>
      </c>
      <c r="S22" s="239" t="s">
        <v>539</v>
      </c>
      <c r="T22" s="246" t="s">
        <v>540</v>
      </c>
      <c r="U22" s="224" t="s">
        <v>541</v>
      </c>
      <c r="V22" s="155" t="s">
        <v>937</v>
      </c>
      <c r="W22" s="82"/>
      <c r="X22" s="136"/>
      <c r="AA22" s="81">
        <f>IF(OR(J22="Fail",ISBLANK(J22)),INDEX('Issue Code Table'!C:C,MATCH(N:N,'Issue Code Table'!A:A,0)),IF(M22="Critical",6,IF(M22="Significant",5,IF(M22="Moderate",3,2))))</f>
        <v>5</v>
      </c>
    </row>
    <row r="23" spans="1:27" ht="147" customHeight="1" x14ac:dyDescent="0.25">
      <c r="A23" s="209" t="s">
        <v>542</v>
      </c>
      <c r="B23" s="209" t="s">
        <v>329</v>
      </c>
      <c r="C23" s="232" t="s">
        <v>330</v>
      </c>
      <c r="D23" s="209" t="s">
        <v>423</v>
      </c>
      <c r="E23" s="209" t="s">
        <v>543</v>
      </c>
      <c r="F23" s="209" t="s">
        <v>544</v>
      </c>
      <c r="G23" s="209" t="s">
        <v>545</v>
      </c>
      <c r="H23" s="209" t="s">
        <v>427</v>
      </c>
      <c r="I23" s="199"/>
      <c r="J23" s="233"/>
      <c r="K23" s="197" t="s">
        <v>546</v>
      </c>
      <c r="L23" s="199"/>
      <c r="M23" s="199" t="s">
        <v>138</v>
      </c>
      <c r="N23" s="247" t="s">
        <v>429</v>
      </c>
      <c r="O23" s="199" t="s">
        <v>430</v>
      </c>
      <c r="P23" s="244"/>
      <c r="Q23" s="324">
        <v>2</v>
      </c>
      <c r="R23" s="324" t="s">
        <v>547</v>
      </c>
      <c r="S23" s="209" t="s">
        <v>548</v>
      </c>
      <c r="T23" s="238" t="s">
        <v>549</v>
      </c>
      <c r="U23" s="224" t="s">
        <v>550</v>
      </c>
      <c r="V23" s="155" t="s">
        <v>939</v>
      </c>
      <c r="W23" s="82"/>
      <c r="X23" s="136"/>
      <c r="AA23" s="81">
        <f>IF(OR(J23="Fail",ISBLANK(J23)),INDEX('Issue Code Table'!C:C,MATCH(N:N,'Issue Code Table'!A:A,0)),IF(M23="Critical",6,IF(M23="Significant",5,IF(M23="Moderate",3,2))))</f>
        <v>5</v>
      </c>
    </row>
    <row r="24" spans="1:27" ht="146.25" customHeight="1" x14ac:dyDescent="0.25">
      <c r="A24" s="239" t="s">
        <v>551</v>
      </c>
      <c r="B24" s="239" t="s">
        <v>329</v>
      </c>
      <c r="C24" s="240" t="s">
        <v>330</v>
      </c>
      <c r="D24" s="239" t="s">
        <v>423</v>
      </c>
      <c r="E24" s="239" t="s">
        <v>552</v>
      </c>
      <c r="F24" s="239" t="s">
        <v>553</v>
      </c>
      <c r="G24" s="239" t="s">
        <v>554</v>
      </c>
      <c r="H24" s="239" t="s">
        <v>427</v>
      </c>
      <c r="I24" s="204"/>
      <c r="J24" s="241"/>
      <c r="K24" s="201" t="s">
        <v>555</v>
      </c>
      <c r="L24" s="204"/>
      <c r="M24" s="204" t="s">
        <v>138</v>
      </c>
      <c r="N24" s="249" t="s">
        <v>556</v>
      </c>
      <c r="O24" s="204" t="s">
        <v>557</v>
      </c>
      <c r="P24" s="244"/>
      <c r="Q24" s="325">
        <v>2</v>
      </c>
      <c r="R24" s="325" t="s">
        <v>558</v>
      </c>
      <c r="S24" s="239" t="s">
        <v>559</v>
      </c>
      <c r="T24" s="246" t="s">
        <v>560</v>
      </c>
      <c r="U24" s="224" t="s">
        <v>561</v>
      </c>
      <c r="V24" s="155" t="s">
        <v>942</v>
      </c>
      <c r="W24" s="82"/>
      <c r="X24" s="136"/>
      <c r="AA24" s="81">
        <f>IF(OR(J24="Fail",ISBLANK(J24)),INDEX('Issue Code Table'!C:C,MATCH(N:N,'Issue Code Table'!A:A,0)),IF(M24="Critical",6,IF(M24="Significant",5,IF(M24="Moderate",3,2))))</f>
        <v>5</v>
      </c>
    </row>
    <row r="25" spans="1:27" ht="240.75" customHeight="1" x14ac:dyDescent="0.25">
      <c r="A25" s="209" t="s">
        <v>562</v>
      </c>
      <c r="B25" s="209" t="s">
        <v>329</v>
      </c>
      <c r="C25" s="232" t="s">
        <v>330</v>
      </c>
      <c r="D25" s="209" t="s">
        <v>423</v>
      </c>
      <c r="E25" s="209" t="s">
        <v>563</v>
      </c>
      <c r="F25" s="209" t="s">
        <v>564</v>
      </c>
      <c r="G25" s="209" t="s">
        <v>565</v>
      </c>
      <c r="H25" s="209" t="s">
        <v>566</v>
      </c>
      <c r="I25" s="199"/>
      <c r="J25" s="233"/>
      <c r="K25" s="197" t="s">
        <v>567</v>
      </c>
      <c r="L25" s="199"/>
      <c r="M25" s="199" t="s">
        <v>138</v>
      </c>
      <c r="N25" s="247" t="s">
        <v>429</v>
      </c>
      <c r="O25" s="199" t="s">
        <v>430</v>
      </c>
      <c r="P25" s="244"/>
      <c r="Q25" s="324">
        <v>2</v>
      </c>
      <c r="R25" s="324" t="s">
        <v>568</v>
      </c>
      <c r="S25" s="209" t="s">
        <v>569</v>
      </c>
      <c r="T25" s="238" t="s">
        <v>570</v>
      </c>
      <c r="U25" s="224" t="s">
        <v>571</v>
      </c>
      <c r="V25" s="155" t="s">
        <v>944</v>
      </c>
      <c r="W25" s="82"/>
      <c r="X25" s="136"/>
      <c r="AA25" s="81">
        <f>IF(OR(J25="Fail",ISBLANK(J25)),INDEX('Issue Code Table'!C:C,MATCH(N:N,'Issue Code Table'!A:A,0)),IF(M25="Critical",6,IF(M25="Significant",5,IF(M25="Moderate",3,2))))</f>
        <v>5</v>
      </c>
    </row>
    <row r="26" spans="1:27" ht="240.75" customHeight="1" x14ac:dyDescent="0.25">
      <c r="A26" s="239" t="s">
        <v>572</v>
      </c>
      <c r="B26" s="239" t="s">
        <v>355</v>
      </c>
      <c r="C26" s="240" t="s">
        <v>356</v>
      </c>
      <c r="D26" s="239" t="s">
        <v>423</v>
      </c>
      <c r="E26" s="239" t="s">
        <v>573</v>
      </c>
      <c r="F26" s="239" t="s">
        <v>574</v>
      </c>
      <c r="G26" s="239" t="s">
        <v>575</v>
      </c>
      <c r="H26" s="239" t="s">
        <v>427</v>
      </c>
      <c r="I26" s="204"/>
      <c r="J26" s="241"/>
      <c r="K26" s="201" t="s">
        <v>576</v>
      </c>
      <c r="L26" s="204"/>
      <c r="M26" s="204" t="s">
        <v>138</v>
      </c>
      <c r="N26" s="249" t="s">
        <v>429</v>
      </c>
      <c r="O26" s="204" t="s">
        <v>430</v>
      </c>
      <c r="P26" s="244"/>
      <c r="Q26" s="325">
        <v>2</v>
      </c>
      <c r="R26" s="325" t="s">
        <v>577</v>
      </c>
      <c r="S26" s="239" t="s">
        <v>578</v>
      </c>
      <c r="T26" s="246" t="s">
        <v>579</v>
      </c>
      <c r="U26" s="224" t="s">
        <v>580</v>
      </c>
      <c r="V26" s="155" t="s">
        <v>946</v>
      </c>
      <c r="W26" s="82"/>
      <c r="X26" s="136"/>
      <c r="AA26" s="81">
        <f>IF(OR(J26="Fail",ISBLANK(J26)),INDEX('Issue Code Table'!C:C,MATCH(N:N,'Issue Code Table'!A:A,0)),IF(M26="Critical",6,IF(M26="Significant",5,IF(M26="Moderate",3,2))))</f>
        <v>5</v>
      </c>
    </row>
    <row r="27" spans="1:27" ht="240.75" customHeight="1" x14ac:dyDescent="0.25">
      <c r="A27" s="209" t="s">
        <v>581</v>
      </c>
      <c r="B27" s="209" t="s">
        <v>329</v>
      </c>
      <c r="C27" s="232" t="s">
        <v>330</v>
      </c>
      <c r="D27" s="209" t="s">
        <v>423</v>
      </c>
      <c r="E27" s="209" t="s">
        <v>582</v>
      </c>
      <c r="F27" s="209" t="s">
        <v>583</v>
      </c>
      <c r="G27" s="209" t="s">
        <v>584</v>
      </c>
      <c r="H27" s="209" t="s">
        <v>427</v>
      </c>
      <c r="I27" s="199"/>
      <c r="J27" s="233"/>
      <c r="K27" s="197" t="s">
        <v>585</v>
      </c>
      <c r="L27" s="199"/>
      <c r="M27" s="199" t="s">
        <v>138</v>
      </c>
      <c r="N27" s="247" t="s">
        <v>429</v>
      </c>
      <c r="O27" s="199" t="s">
        <v>430</v>
      </c>
      <c r="P27" s="244"/>
      <c r="Q27" s="324">
        <v>2</v>
      </c>
      <c r="R27" s="324" t="s">
        <v>586</v>
      </c>
      <c r="S27" s="209" t="s">
        <v>587</v>
      </c>
      <c r="T27" s="238" t="s">
        <v>588</v>
      </c>
      <c r="U27" s="224" t="s">
        <v>589</v>
      </c>
      <c r="V27" s="155" t="s">
        <v>948</v>
      </c>
      <c r="W27" s="82"/>
      <c r="X27" s="136"/>
      <c r="AA27" s="81">
        <f>IF(OR(J27="Fail",ISBLANK(J27)),INDEX('Issue Code Table'!C:C,MATCH(N:N,'Issue Code Table'!A:A,0)),IF(M27="Critical",6,IF(M27="Significant",5,IF(M27="Moderate",3,2))))</f>
        <v>5</v>
      </c>
    </row>
    <row r="28" spans="1:27" ht="240.75" customHeight="1" x14ac:dyDescent="0.25">
      <c r="A28" s="239" t="s">
        <v>590</v>
      </c>
      <c r="B28" s="254" t="s">
        <v>151</v>
      </c>
      <c r="C28" s="255" t="s">
        <v>591</v>
      </c>
      <c r="D28" s="239" t="s">
        <v>423</v>
      </c>
      <c r="E28" s="239" t="s">
        <v>592</v>
      </c>
      <c r="F28" s="239" t="s">
        <v>593</v>
      </c>
      <c r="G28" s="239" t="s">
        <v>594</v>
      </c>
      <c r="H28" s="239" t="s">
        <v>595</v>
      </c>
      <c r="I28" s="204"/>
      <c r="J28" s="241"/>
      <c r="K28" s="201" t="s">
        <v>596</v>
      </c>
      <c r="L28" s="204"/>
      <c r="M28" s="204" t="s">
        <v>138</v>
      </c>
      <c r="N28" s="249" t="s">
        <v>508</v>
      </c>
      <c r="O28" s="204" t="s">
        <v>597</v>
      </c>
      <c r="P28" s="244"/>
      <c r="Q28" s="325">
        <v>3</v>
      </c>
      <c r="R28" s="325" t="s">
        <v>598</v>
      </c>
      <c r="S28" s="239" t="s">
        <v>599</v>
      </c>
      <c r="T28" s="246" t="s">
        <v>600</v>
      </c>
      <c r="U28" s="224" t="s">
        <v>601</v>
      </c>
      <c r="V28" s="155" t="s">
        <v>952</v>
      </c>
      <c r="W28" s="82"/>
      <c r="X28" s="136"/>
      <c r="AA28" s="81">
        <f>IF(OR(J28="Fail",ISBLANK(J28)),INDEX('Issue Code Table'!C:C,MATCH(N:N,'Issue Code Table'!A:A,0)),IF(M28="Critical",6,IF(M28="Significant",5,IF(M28="Moderate",3,2))))</f>
        <v>6</v>
      </c>
    </row>
    <row r="29" spans="1:27" ht="240.75" customHeight="1" x14ac:dyDescent="0.25">
      <c r="A29" s="209" t="s">
        <v>602</v>
      </c>
      <c r="B29" s="209" t="s">
        <v>211</v>
      </c>
      <c r="C29" s="250" t="s">
        <v>212</v>
      </c>
      <c r="D29" s="209" t="s">
        <v>423</v>
      </c>
      <c r="E29" s="209" t="s">
        <v>603</v>
      </c>
      <c r="F29" s="209" t="s">
        <v>604</v>
      </c>
      <c r="G29" s="209" t="s">
        <v>605</v>
      </c>
      <c r="H29" s="209" t="s">
        <v>606</v>
      </c>
      <c r="I29" s="199"/>
      <c r="J29" s="233"/>
      <c r="K29" s="199" t="s">
        <v>607</v>
      </c>
      <c r="L29" s="199"/>
      <c r="M29" s="199" t="s">
        <v>138</v>
      </c>
      <c r="N29" s="247" t="s">
        <v>216</v>
      </c>
      <c r="O29" s="199" t="s">
        <v>217</v>
      </c>
      <c r="P29" s="244"/>
      <c r="Q29" s="324">
        <v>3</v>
      </c>
      <c r="R29" s="324" t="s">
        <v>608</v>
      </c>
      <c r="S29" s="209" t="s">
        <v>609</v>
      </c>
      <c r="T29" s="238" t="s">
        <v>610</v>
      </c>
      <c r="U29" s="224" t="s">
        <v>611</v>
      </c>
      <c r="V29" s="155" t="s">
        <v>956</v>
      </c>
      <c r="W29" s="82"/>
      <c r="X29" s="136"/>
      <c r="AA29" s="81">
        <f>IF(OR(J29="Fail",ISBLANK(J29)),INDEX('Issue Code Table'!C:C,MATCH(N:N,'Issue Code Table'!A:A,0)),IF(M29="Critical",6,IF(M29="Significant",5,IF(M29="Moderate",3,2))))</f>
        <v>5</v>
      </c>
    </row>
    <row r="30" spans="1:27" ht="240.75" customHeight="1" x14ac:dyDescent="0.25">
      <c r="A30" s="239" t="s">
        <v>612</v>
      </c>
      <c r="B30" s="239" t="s">
        <v>355</v>
      </c>
      <c r="C30" s="251" t="s">
        <v>356</v>
      </c>
      <c r="D30" s="239" t="s">
        <v>423</v>
      </c>
      <c r="E30" s="239" t="s">
        <v>613</v>
      </c>
      <c r="F30" s="239" t="s">
        <v>614</v>
      </c>
      <c r="G30" s="239" t="s">
        <v>615</v>
      </c>
      <c r="H30" s="239" t="s">
        <v>606</v>
      </c>
      <c r="I30" s="204"/>
      <c r="J30" s="241"/>
      <c r="K30" s="204" t="s">
        <v>616</v>
      </c>
      <c r="L30" s="204"/>
      <c r="M30" s="204" t="s">
        <v>138</v>
      </c>
      <c r="N30" s="249" t="s">
        <v>216</v>
      </c>
      <c r="O30" s="204" t="s">
        <v>217</v>
      </c>
      <c r="P30" s="244"/>
      <c r="Q30" s="325">
        <v>3</v>
      </c>
      <c r="R30" s="325" t="s">
        <v>617</v>
      </c>
      <c r="S30" s="239" t="s">
        <v>618</v>
      </c>
      <c r="T30" s="246" t="s">
        <v>619</v>
      </c>
      <c r="U30" s="224" t="s">
        <v>620</v>
      </c>
      <c r="V30" s="155" t="s">
        <v>960</v>
      </c>
      <c r="W30" s="82"/>
      <c r="X30" s="136"/>
      <c r="AA30" s="81">
        <f>IF(OR(J30="Fail",ISBLANK(J30)),INDEX('Issue Code Table'!C:C,MATCH(N:N,'Issue Code Table'!A:A,0)),IF(M30="Critical",6,IF(M30="Significant",5,IF(M30="Moderate",3,2))))</f>
        <v>5</v>
      </c>
    </row>
    <row r="31" spans="1:27" ht="240.75" customHeight="1" x14ac:dyDescent="0.25">
      <c r="A31" s="209" t="s">
        <v>621</v>
      </c>
      <c r="B31" s="209" t="s">
        <v>355</v>
      </c>
      <c r="C31" s="250" t="s">
        <v>356</v>
      </c>
      <c r="D31" s="209" t="s">
        <v>423</v>
      </c>
      <c r="E31" s="209" t="s">
        <v>622</v>
      </c>
      <c r="F31" s="209" t="s">
        <v>623</v>
      </c>
      <c r="G31" s="209" t="s">
        <v>624</v>
      </c>
      <c r="H31" s="209" t="s">
        <v>625</v>
      </c>
      <c r="I31" s="199"/>
      <c r="J31" s="233"/>
      <c r="K31" s="199" t="s">
        <v>626</v>
      </c>
      <c r="L31" s="199"/>
      <c r="M31" s="199" t="s">
        <v>138</v>
      </c>
      <c r="N31" s="247" t="s">
        <v>627</v>
      </c>
      <c r="O31" s="199" t="s">
        <v>628</v>
      </c>
      <c r="P31" s="244"/>
      <c r="Q31" s="324">
        <v>3</v>
      </c>
      <c r="R31" s="324" t="s">
        <v>629</v>
      </c>
      <c r="S31" s="209" t="s">
        <v>630</v>
      </c>
      <c r="T31" s="238" t="s">
        <v>631</v>
      </c>
      <c r="U31" s="224" t="s">
        <v>632</v>
      </c>
      <c r="V31" s="155" t="s">
        <v>956</v>
      </c>
      <c r="W31" s="82"/>
      <c r="X31" s="136"/>
      <c r="AA31" s="81">
        <f>IF(OR(J31="Fail",ISBLANK(J31)),INDEX('Issue Code Table'!C:C,MATCH(N:N,'Issue Code Table'!A:A,0)),IF(M31="Critical",6,IF(M31="Significant",5,IF(M31="Moderate",3,2))))</f>
        <v>5</v>
      </c>
    </row>
    <row r="32" spans="1:27" ht="240.75" customHeight="1" x14ac:dyDescent="0.25">
      <c r="A32" s="239" t="s">
        <v>633</v>
      </c>
      <c r="B32" s="239" t="s">
        <v>133</v>
      </c>
      <c r="C32" s="251" t="s">
        <v>134</v>
      </c>
      <c r="D32" s="239" t="s">
        <v>423</v>
      </c>
      <c r="E32" s="239" t="s">
        <v>634</v>
      </c>
      <c r="F32" s="239" t="s">
        <v>635</v>
      </c>
      <c r="G32" s="239" t="s">
        <v>636</v>
      </c>
      <c r="H32" s="239" t="s">
        <v>637</v>
      </c>
      <c r="I32" s="204"/>
      <c r="J32" s="241"/>
      <c r="K32" s="204" t="s">
        <v>638</v>
      </c>
      <c r="L32" s="204"/>
      <c r="M32" s="204" t="s">
        <v>138</v>
      </c>
      <c r="N32" s="249" t="s">
        <v>639</v>
      </c>
      <c r="O32" s="204" t="s">
        <v>640</v>
      </c>
      <c r="P32" s="244"/>
      <c r="Q32" s="325">
        <v>3</v>
      </c>
      <c r="R32" s="325" t="s">
        <v>641</v>
      </c>
      <c r="S32" s="239" t="s">
        <v>642</v>
      </c>
      <c r="T32" s="246" t="s">
        <v>643</v>
      </c>
      <c r="U32" s="224" t="s">
        <v>644</v>
      </c>
      <c r="V32" s="155" t="s">
        <v>976</v>
      </c>
      <c r="W32" s="82"/>
      <c r="X32" s="136"/>
      <c r="AA32" s="81">
        <f>IF(OR(J32="Fail",ISBLANK(J32)),INDEX('Issue Code Table'!C:C,MATCH(N:N,'Issue Code Table'!A:A,0)),IF(M32="Critical",6,IF(M32="Significant",5,IF(M32="Moderate",3,2))))</f>
        <v>5</v>
      </c>
    </row>
    <row r="33" spans="1:43" s="136" customFormat="1" ht="159.75" customHeight="1" x14ac:dyDescent="0.25">
      <c r="A33" s="209" t="s">
        <v>645</v>
      </c>
      <c r="B33" s="209" t="s">
        <v>133</v>
      </c>
      <c r="C33" s="250" t="s">
        <v>134</v>
      </c>
      <c r="D33" s="209" t="s">
        <v>423</v>
      </c>
      <c r="E33" s="209" t="s">
        <v>646</v>
      </c>
      <c r="F33" s="209" t="s">
        <v>647</v>
      </c>
      <c r="G33" s="209" t="s">
        <v>648</v>
      </c>
      <c r="H33" s="209" t="s">
        <v>649</v>
      </c>
      <c r="I33" s="199"/>
      <c r="J33" s="233"/>
      <c r="K33" s="199" t="s">
        <v>650</v>
      </c>
      <c r="L33" s="199"/>
      <c r="M33" s="199" t="s">
        <v>138</v>
      </c>
      <c r="N33" s="247" t="s">
        <v>508</v>
      </c>
      <c r="O33" s="199" t="s">
        <v>509</v>
      </c>
      <c r="P33" s="244"/>
      <c r="Q33" s="324">
        <v>3</v>
      </c>
      <c r="R33" s="324" t="s">
        <v>651</v>
      </c>
      <c r="S33" s="209" t="s">
        <v>652</v>
      </c>
      <c r="T33" s="238" t="s">
        <v>653</v>
      </c>
      <c r="U33" s="224" t="s">
        <v>654</v>
      </c>
      <c r="V33" s="155" t="s">
        <v>986</v>
      </c>
      <c r="W33" s="82"/>
      <c r="AA33" s="81">
        <f>IF(OR(J33="Fail",ISBLANK(J33)),INDEX('Issue Code Table'!C:C,MATCH(N:N,'Issue Code Table'!A:A,0)),IF(M33="Critical",6,IF(M33="Significant",5,IF(M33="Moderate",3,2))))</f>
        <v>6</v>
      </c>
      <c r="AK33" s="170"/>
      <c r="AL33" s="170"/>
      <c r="AM33" s="170"/>
      <c r="AN33" s="170"/>
      <c r="AO33" s="170"/>
      <c r="AP33" s="170"/>
      <c r="AQ33" s="170"/>
    </row>
    <row r="34" spans="1:43" s="136" customFormat="1" ht="153" customHeight="1" x14ac:dyDescent="0.25">
      <c r="A34" s="239" t="s">
        <v>655</v>
      </c>
      <c r="B34" s="239" t="s">
        <v>211</v>
      </c>
      <c r="C34" s="251" t="s">
        <v>212</v>
      </c>
      <c r="D34" s="239" t="s">
        <v>423</v>
      </c>
      <c r="E34" s="239" t="s">
        <v>656</v>
      </c>
      <c r="F34" s="239" t="s">
        <v>657</v>
      </c>
      <c r="G34" s="239" t="s">
        <v>658</v>
      </c>
      <c r="H34" s="239" t="s">
        <v>606</v>
      </c>
      <c r="I34" s="204"/>
      <c r="J34" s="241"/>
      <c r="K34" s="204" t="s">
        <v>659</v>
      </c>
      <c r="L34" s="204"/>
      <c r="M34" s="204" t="s">
        <v>138</v>
      </c>
      <c r="N34" s="249" t="s">
        <v>216</v>
      </c>
      <c r="O34" s="204" t="s">
        <v>217</v>
      </c>
      <c r="P34" s="244"/>
      <c r="Q34" s="325">
        <v>3</v>
      </c>
      <c r="R34" s="325" t="s">
        <v>660</v>
      </c>
      <c r="S34" s="239" t="s">
        <v>661</v>
      </c>
      <c r="T34" s="246" t="s">
        <v>662</v>
      </c>
      <c r="U34" s="224" t="s">
        <v>663</v>
      </c>
      <c r="V34" s="155" t="s">
        <v>981</v>
      </c>
      <c r="W34" s="82"/>
      <c r="AA34" s="81">
        <f>IF(OR(J34="Fail",ISBLANK(J34)),INDEX('Issue Code Table'!C:C,MATCH(N:N,'Issue Code Table'!A:A,0)),IF(M34="Critical",6,IF(M34="Significant",5,IF(M34="Moderate",3,2))))</f>
        <v>5</v>
      </c>
      <c r="AK34" s="170"/>
      <c r="AL34" s="170"/>
      <c r="AM34" s="170"/>
      <c r="AN34" s="170"/>
      <c r="AO34" s="170"/>
      <c r="AP34" s="170"/>
      <c r="AQ34" s="170"/>
    </row>
    <row r="35" spans="1:43" s="136" customFormat="1" ht="171.75" customHeight="1" x14ac:dyDescent="0.25">
      <c r="A35" s="209" t="s">
        <v>664</v>
      </c>
      <c r="B35" s="209" t="s">
        <v>211</v>
      </c>
      <c r="C35" s="250" t="s">
        <v>212</v>
      </c>
      <c r="D35" s="209" t="s">
        <v>423</v>
      </c>
      <c r="E35" s="209" t="s">
        <v>665</v>
      </c>
      <c r="F35" s="209" t="s">
        <v>666</v>
      </c>
      <c r="G35" s="209" t="s">
        <v>667</v>
      </c>
      <c r="H35" s="209" t="s">
        <v>606</v>
      </c>
      <c r="I35" s="199"/>
      <c r="J35" s="233"/>
      <c r="K35" s="199" t="s">
        <v>668</v>
      </c>
      <c r="L35" s="199"/>
      <c r="M35" s="199" t="s">
        <v>138</v>
      </c>
      <c r="N35" s="247" t="s">
        <v>216</v>
      </c>
      <c r="O35" s="199" t="s">
        <v>217</v>
      </c>
      <c r="P35" s="244"/>
      <c r="Q35" s="324">
        <v>3</v>
      </c>
      <c r="R35" s="324" t="s">
        <v>669</v>
      </c>
      <c r="S35" s="209" t="s">
        <v>670</v>
      </c>
      <c r="T35" s="238" t="s">
        <v>671</v>
      </c>
      <c r="U35" s="224" t="s">
        <v>672</v>
      </c>
      <c r="V35" s="155" t="s">
        <v>956</v>
      </c>
      <c r="W35" s="82"/>
      <c r="AA35" s="81">
        <f>IF(OR(J35="Fail",ISBLANK(J35)),INDEX('Issue Code Table'!C:C,MATCH(N:N,'Issue Code Table'!A:A,0)),IF(M35="Critical",6,IF(M35="Significant",5,IF(M35="Moderate",3,2))))</f>
        <v>5</v>
      </c>
      <c r="AK35" s="170"/>
      <c r="AL35" s="170"/>
      <c r="AM35" s="170"/>
      <c r="AN35" s="170"/>
      <c r="AO35" s="170"/>
      <c r="AP35" s="170"/>
      <c r="AQ35" s="170"/>
    </row>
    <row r="36" spans="1:43" s="136" customFormat="1" ht="139.5" customHeight="1" x14ac:dyDescent="0.25">
      <c r="A36" s="239" t="s">
        <v>673</v>
      </c>
      <c r="B36" s="239" t="s">
        <v>167</v>
      </c>
      <c r="C36" s="240" t="s">
        <v>168</v>
      </c>
      <c r="D36" s="239" t="s">
        <v>423</v>
      </c>
      <c r="E36" s="239" t="s">
        <v>674</v>
      </c>
      <c r="F36" s="239" t="s">
        <v>675</v>
      </c>
      <c r="G36" s="239" t="s">
        <v>676</v>
      </c>
      <c r="H36" s="239" t="s">
        <v>677</v>
      </c>
      <c r="I36" s="204"/>
      <c r="J36" s="241"/>
      <c r="K36" s="201" t="s">
        <v>678</v>
      </c>
      <c r="L36" s="204"/>
      <c r="M36" s="204" t="s">
        <v>138</v>
      </c>
      <c r="N36" s="249" t="s">
        <v>192</v>
      </c>
      <c r="O36" s="204" t="s">
        <v>193</v>
      </c>
      <c r="P36" s="244"/>
      <c r="Q36" s="325">
        <v>4</v>
      </c>
      <c r="R36" s="325" t="s">
        <v>679</v>
      </c>
      <c r="S36" s="239" t="s">
        <v>680</v>
      </c>
      <c r="T36" s="246" t="s">
        <v>681</v>
      </c>
      <c r="U36" s="224" t="s">
        <v>682</v>
      </c>
      <c r="V36" s="155" t="s">
        <v>986</v>
      </c>
      <c r="W36" s="82"/>
      <c r="AA36" s="81">
        <f>IF(OR(J36="Fail",ISBLANK(J36)),INDEX('Issue Code Table'!C:C,MATCH(N:N,'Issue Code Table'!A:A,0)),IF(M36="Critical",6,IF(M36="Significant",5,IF(M36="Moderate",3,2))))</f>
        <v>5</v>
      </c>
      <c r="AK36" s="170"/>
      <c r="AL36" s="170"/>
      <c r="AM36" s="170"/>
      <c r="AN36" s="170"/>
      <c r="AO36" s="170"/>
      <c r="AP36" s="170"/>
      <c r="AQ36" s="170"/>
    </row>
    <row r="37" spans="1:43" s="136" customFormat="1" ht="103.5" customHeight="1" x14ac:dyDescent="0.25">
      <c r="A37" s="209" t="s">
        <v>683</v>
      </c>
      <c r="B37" s="209" t="s">
        <v>167</v>
      </c>
      <c r="C37" s="232" t="s">
        <v>168</v>
      </c>
      <c r="D37" s="209" t="s">
        <v>423</v>
      </c>
      <c r="E37" s="209" t="s">
        <v>684</v>
      </c>
      <c r="F37" s="209" t="s">
        <v>685</v>
      </c>
      <c r="G37" s="209" t="s">
        <v>686</v>
      </c>
      <c r="H37" s="209" t="s">
        <v>687</v>
      </c>
      <c r="I37" s="199"/>
      <c r="J37" s="233"/>
      <c r="K37" s="197" t="s">
        <v>688</v>
      </c>
      <c r="L37" s="199"/>
      <c r="M37" s="199" t="s">
        <v>147</v>
      </c>
      <c r="N37" s="247" t="s">
        <v>185</v>
      </c>
      <c r="O37" s="199" t="s">
        <v>186</v>
      </c>
      <c r="P37" s="244"/>
      <c r="Q37" s="324">
        <v>4</v>
      </c>
      <c r="R37" s="324" t="s">
        <v>689</v>
      </c>
      <c r="S37" s="209" t="s">
        <v>690</v>
      </c>
      <c r="T37" s="238" t="s">
        <v>691</v>
      </c>
      <c r="U37" s="224" t="s">
        <v>692</v>
      </c>
      <c r="V37" s="155"/>
      <c r="W37" s="82"/>
      <c r="AA37" s="81">
        <f>IF(OR(J37="Fail",ISBLANK(J37)),INDEX('Issue Code Table'!C:C,MATCH(N:N,'Issue Code Table'!A:A,0)),IF(M37="Critical",6,IF(M37="Significant",5,IF(M37="Moderate",3,2))))</f>
        <v>4</v>
      </c>
      <c r="AK37" s="170"/>
      <c r="AL37" s="170"/>
      <c r="AM37" s="170"/>
      <c r="AN37" s="170"/>
      <c r="AO37" s="170"/>
      <c r="AP37" s="170"/>
      <c r="AQ37" s="170"/>
    </row>
    <row r="38" spans="1:43" s="136" customFormat="1" ht="103.5" customHeight="1" x14ac:dyDescent="0.25">
      <c r="A38" s="239" t="s">
        <v>693</v>
      </c>
      <c r="B38" s="239" t="s">
        <v>264</v>
      </c>
      <c r="C38" s="240" t="s">
        <v>265</v>
      </c>
      <c r="D38" s="239" t="s">
        <v>423</v>
      </c>
      <c r="E38" s="239" t="s">
        <v>694</v>
      </c>
      <c r="F38" s="239" t="s">
        <v>695</v>
      </c>
      <c r="G38" s="239" t="s">
        <v>696</v>
      </c>
      <c r="H38" s="239" t="s">
        <v>697</v>
      </c>
      <c r="I38" s="204"/>
      <c r="J38" s="241"/>
      <c r="K38" s="204" t="s">
        <v>698</v>
      </c>
      <c r="L38" s="204"/>
      <c r="M38" s="204" t="s">
        <v>147</v>
      </c>
      <c r="N38" s="249" t="s">
        <v>699</v>
      </c>
      <c r="O38" s="204" t="s">
        <v>700</v>
      </c>
      <c r="P38" s="244"/>
      <c r="Q38" s="325">
        <v>5</v>
      </c>
      <c r="R38" s="325" t="s">
        <v>701</v>
      </c>
      <c r="S38" s="239" t="s">
        <v>702</v>
      </c>
      <c r="T38" s="246" t="s">
        <v>703</v>
      </c>
      <c r="U38" s="224" t="s">
        <v>704</v>
      </c>
      <c r="V38" s="155"/>
      <c r="W38" s="82"/>
      <c r="AA38" s="81">
        <f>IF(OR(J38="Fail",ISBLANK(J38)),INDEX('Issue Code Table'!C:C,MATCH(N:N,'Issue Code Table'!A:A,0)),IF(M38="Critical",6,IF(M38="Significant",5,IF(M38="Moderate",3,2))))</f>
        <v>2</v>
      </c>
      <c r="AK38" s="170"/>
      <c r="AL38" s="170"/>
      <c r="AM38" s="170"/>
      <c r="AN38" s="170"/>
      <c r="AO38" s="170"/>
      <c r="AP38" s="170"/>
      <c r="AQ38" s="170"/>
    </row>
    <row r="39" spans="1:43" s="136" customFormat="1" ht="187.5" customHeight="1" x14ac:dyDescent="0.25">
      <c r="A39" s="209" t="s">
        <v>705</v>
      </c>
      <c r="B39" s="209" t="s">
        <v>706</v>
      </c>
      <c r="C39" s="232" t="s">
        <v>707</v>
      </c>
      <c r="D39" s="209" t="s">
        <v>423</v>
      </c>
      <c r="E39" s="209" t="s">
        <v>708</v>
      </c>
      <c r="F39" s="209" t="s">
        <v>709</v>
      </c>
      <c r="G39" s="209" t="s">
        <v>710</v>
      </c>
      <c r="H39" s="209" t="s">
        <v>711</v>
      </c>
      <c r="I39" s="199"/>
      <c r="J39" s="233"/>
      <c r="K39" s="199" t="s">
        <v>712</v>
      </c>
      <c r="L39" s="199"/>
      <c r="M39" s="199" t="s">
        <v>147</v>
      </c>
      <c r="N39" s="247" t="s">
        <v>713</v>
      </c>
      <c r="O39" s="199" t="s">
        <v>714</v>
      </c>
      <c r="P39" s="244"/>
      <c r="Q39" s="324">
        <v>5</v>
      </c>
      <c r="R39" s="324" t="s">
        <v>715</v>
      </c>
      <c r="S39" s="209" t="s">
        <v>716</v>
      </c>
      <c r="T39" s="238" t="s">
        <v>717</v>
      </c>
      <c r="U39" s="224" t="s">
        <v>718</v>
      </c>
      <c r="V39" s="155"/>
      <c r="W39" s="82"/>
      <c r="AA39" s="81">
        <f>IF(OR(J39="Fail",ISBLANK(J39)),INDEX('Issue Code Table'!C:C,MATCH(N:N,'Issue Code Table'!A:A,0)),IF(M39="Critical",6,IF(M39="Significant",5,IF(M39="Moderate",3,2))))</f>
        <v>5</v>
      </c>
      <c r="AK39" s="170"/>
      <c r="AL39" s="170"/>
      <c r="AM39" s="170"/>
      <c r="AN39" s="170"/>
      <c r="AO39" s="170"/>
      <c r="AP39" s="170"/>
      <c r="AQ39" s="170"/>
    </row>
    <row r="40" spans="1:43" s="136" customFormat="1" ht="205.5" customHeight="1" x14ac:dyDescent="0.25">
      <c r="A40" s="239" t="s">
        <v>719</v>
      </c>
      <c r="B40" s="252" t="s">
        <v>706</v>
      </c>
      <c r="C40" s="239" t="s">
        <v>423</v>
      </c>
      <c r="D40" s="239" t="s">
        <v>423</v>
      </c>
      <c r="E40" s="239" t="s">
        <v>720</v>
      </c>
      <c r="F40" s="239" t="s">
        <v>721</v>
      </c>
      <c r="G40" s="239" t="s">
        <v>722</v>
      </c>
      <c r="H40" s="239" t="s">
        <v>723</v>
      </c>
      <c r="I40" s="204"/>
      <c r="J40" s="241"/>
      <c r="K40" s="239" t="s">
        <v>724</v>
      </c>
      <c r="L40" s="204"/>
      <c r="M40" s="204" t="s">
        <v>138</v>
      </c>
      <c r="N40" s="249" t="s">
        <v>725</v>
      </c>
      <c r="O40" s="204" t="s">
        <v>726</v>
      </c>
      <c r="P40" s="244"/>
      <c r="Q40" s="326">
        <v>5</v>
      </c>
      <c r="R40" s="325" t="s">
        <v>727</v>
      </c>
      <c r="S40" s="239" t="s">
        <v>728</v>
      </c>
      <c r="T40" s="246" t="s">
        <v>729</v>
      </c>
      <c r="U40" s="277" t="s">
        <v>730</v>
      </c>
      <c r="V40" s="155" t="s">
        <v>731</v>
      </c>
      <c r="W40" s="82"/>
      <c r="AA40" s="81">
        <f>IF(OR(J40="Fail",ISBLANK(J40)),INDEX('Issue Code Table'!C:C,MATCH(N:N,'Issue Code Table'!A:A,0)),IF(M40="Critical",6,IF(M40="Significant",5,IF(M40="Moderate",3,2))))</f>
        <v>5</v>
      </c>
      <c r="AK40" s="170"/>
      <c r="AL40" s="170"/>
      <c r="AM40" s="170"/>
      <c r="AN40" s="170"/>
      <c r="AO40" s="170"/>
      <c r="AP40" s="170"/>
      <c r="AQ40" s="170"/>
    </row>
    <row r="41" spans="1:43" s="136" customFormat="1" ht="213" customHeight="1" x14ac:dyDescent="0.25">
      <c r="A41" s="209" t="s">
        <v>732</v>
      </c>
      <c r="B41" s="209" t="s">
        <v>706</v>
      </c>
      <c r="C41" s="256" t="s">
        <v>707</v>
      </c>
      <c r="D41" s="209" t="s">
        <v>423</v>
      </c>
      <c r="E41" s="209" t="s">
        <v>733</v>
      </c>
      <c r="F41" s="209" t="s">
        <v>734</v>
      </c>
      <c r="G41" s="209" t="s">
        <v>735</v>
      </c>
      <c r="H41" s="209" t="s">
        <v>736</v>
      </c>
      <c r="I41" s="199"/>
      <c r="J41" s="233"/>
      <c r="K41" s="197" t="s">
        <v>737</v>
      </c>
      <c r="L41" s="199"/>
      <c r="M41" s="199" t="s">
        <v>138</v>
      </c>
      <c r="N41" s="247" t="s">
        <v>725</v>
      </c>
      <c r="O41" s="199" t="s">
        <v>726</v>
      </c>
      <c r="P41" s="244"/>
      <c r="Q41" s="324">
        <v>5</v>
      </c>
      <c r="R41" s="324" t="s">
        <v>738</v>
      </c>
      <c r="S41" s="209" t="s">
        <v>739</v>
      </c>
      <c r="T41" s="238" t="s">
        <v>740</v>
      </c>
      <c r="U41" s="224" t="s">
        <v>741</v>
      </c>
      <c r="V41" s="155" t="s">
        <v>999</v>
      </c>
      <c r="W41" s="82"/>
      <c r="AA41" s="81">
        <f>IF(OR(J41="Fail",ISBLANK(J41)),INDEX('Issue Code Table'!C:C,MATCH(N:N,'Issue Code Table'!A:A,0)),IF(M41="Critical",6,IF(M41="Significant",5,IF(M41="Moderate",3,2))))</f>
        <v>5</v>
      </c>
      <c r="AK41" s="170"/>
      <c r="AL41" s="170"/>
      <c r="AM41" s="170"/>
      <c r="AN41" s="170"/>
      <c r="AO41" s="170"/>
      <c r="AP41" s="170"/>
      <c r="AQ41" s="170"/>
    </row>
    <row r="42" spans="1:43" s="136" customFormat="1" ht="213" customHeight="1" x14ac:dyDescent="0.25">
      <c r="A42" s="239" t="s">
        <v>742</v>
      </c>
      <c r="B42" s="239" t="s">
        <v>211</v>
      </c>
      <c r="C42" s="240" t="s">
        <v>212</v>
      </c>
      <c r="D42" s="239" t="s">
        <v>423</v>
      </c>
      <c r="E42" s="239" t="s">
        <v>743</v>
      </c>
      <c r="F42" s="239" t="s">
        <v>744</v>
      </c>
      <c r="G42" s="239" t="s">
        <v>745</v>
      </c>
      <c r="H42" s="239" t="s">
        <v>746</v>
      </c>
      <c r="I42" s="204"/>
      <c r="J42" s="241"/>
      <c r="K42" s="201" t="s">
        <v>747</v>
      </c>
      <c r="L42" s="204"/>
      <c r="M42" s="204" t="s">
        <v>138</v>
      </c>
      <c r="N42" s="249" t="s">
        <v>429</v>
      </c>
      <c r="O42" s="204" t="s">
        <v>430</v>
      </c>
      <c r="P42" s="244"/>
      <c r="Q42" s="325">
        <v>6</v>
      </c>
      <c r="R42" s="325" t="s">
        <v>748</v>
      </c>
      <c r="S42" s="239" t="s">
        <v>749</v>
      </c>
      <c r="T42" s="246" t="s">
        <v>750</v>
      </c>
      <c r="U42" s="224" t="s">
        <v>751</v>
      </c>
      <c r="V42" s="155" t="s">
        <v>1002</v>
      </c>
      <c r="W42" s="82"/>
      <c r="AA42" s="81">
        <f>IF(OR(J42="Fail",ISBLANK(J42)),INDEX('Issue Code Table'!C:C,MATCH(N:N,'Issue Code Table'!A:A,0)),IF(M42="Critical",6,IF(M42="Significant",5,IF(M42="Moderate",3,2))))</f>
        <v>5</v>
      </c>
      <c r="AK42" s="170"/>
      <c r="AL42" s="170"/>
      <c r="AM42" s="170"/>
      <c r="AN42" s="170"/>
      <c r="AO42" s="170"/>
      <c r="AP42" s="170"/>
      <c r="AQ42" s="170"/>
    </row>
    <row r="43" spans="1:43" s="136" customFormat="1" ht="213" customHeight="1" x14ac:dyDescent="0.25">
      <c r="A43" s="209" t="s">
        <v>752</v>
      </c>
      <c r="B43" s="209" t="s">
        <v>753</v>
      </c>
      <c r="C43" s="209" t="s">
        <v>754</v>
      </c>
      <c r="D43" s="209" t="s">
        <v>423</v>
      </c>
      <c r="E43" s="209" t="s">
        <v>755</v>
      </c>
      <c r="F43" s="209" t="s">
        <v>756</v>
      </c>
      <c r="G43" s="209" t="s">
        <v>757</v>
      </c>
      <c r="H43" s="209" t="s">
        <v>758</v>
      </c>
      <c r="I43" s="199"/>
      <c r="J43" s="233"/>
      <c r="K43" s="197" t="s">
        <v>759</v>
      </c>
      <c r="L43" s="199"/>
      <c r="M43" s="199" t="s">
        <v>138</v>
      </c>
      <c r="N43" s="247" t="s">
        <v>208</v>
      </c>
      <c r="O43" s="199" t="s">
        <v>209</v>
      </c>
      <c r="P43" s="244"/>
      <c r="Q43" s="324">
        <v>7</v>
      </c>
      <c r="R43" s="324" t="s">
        <v>760</v>
      </c>
      <c r="S43" s="209" t="s">
        <v>761</v>
      </c>
      <c r="T43" s="238" t="s">
        <v>762</v>
      </c>
      <c r="U43" s="224" t="s">
        <v>763</v>
      </c>
      <c r="V43" s="155" t="s">
        <v>1005</v>
      </c>
      <c r="W43" s="82"/>
      <c r="AA43" s="81">
        <f>IF(OR(J43="Fail",ISBLANK(J43)),INDEX('Issue Code Table'!C:C,MATCH(N:N,'Issue Code Table'!A:A,0)),IF(M43="Critical",6,IF(M43="Significant",5,IF(M43="Moderate",3,2))))</f>
        <v>6</v>
      </c>
      <c r="AK43" s="170"/>
      <c r="AL43" s="170"/>
      <c r="AM43" s="170"/>
      <c r="AN43" s="170"/>
      <c r="AO43" s="170"/>
      <c r="AP43" s="170"/>
      <c r="AQ43" s="170"/>
    </row>
    <row r="44" spans="1:43" s="136" customFormat="1" ht="213" customHeight="1" x14ac:dyDescent="0.25">
      <c r="A44" s="257" t="s">
        <v>764</v>
      </c>
      <c r="B44" s="257" t="s">
        <v>753</v>
      </c>
      <c r="C44" s="257" t="s">
        <v>754</v>
      </c>
      <c r="D44" s="257" t="s">
        <v>423</v>
      </c>
      <c r="E44" s="257" t="s">
        <v>765</v>
      </c>
      <c r="F44" s="257" t="s">
        <v>766</v>
      </c>
      <c r="G44" s="257" t="s">
        <v>767</v>
      </c>
      <c r="H44" s="257" t="s">
        <v>758</v>
      </c>
      <c r="I44" s="258"/>
      <c r="J44" s="259"/>
      <c r="K44" s="260" t="s">
        <v>768</v>
      </c>
      <c r="L44" s="258"/>
      <c r="M44" s="258" t="s">
        <v>138</v>
      </c>
      <c r="N44" s="261" t="s">
        <v>208</v>
      </c>
      <c r="O44" s="258" t="s">
        <v>209</v>
      </c>
      <c r="P44" s="262"/>
      <c r="Q44" s="327">
        <v>7</v>
      </c>
      <c r="R44" s="327" t="s">
        <v>769</v>
      </c>
      <c r="S44" s="257" t="s">
        <v>770</v>
      </c>
      <c r="T44" s="168" t="s">
        <v>771</v>
      </c>
      <c r="U44" s="224" t="s">
        <v>772</v>
      </c>
      <c r="V44" s="155" t="s">
        <v>1007</v>
      </c>
      <c r="W44" s="82"/>
      <c r="AA44" s="81">
        <f>IF(OR(J44="Fail",ISBLANK(J44)),INDEX('Issue Code Table'!C:C,MATCH(N:N,'Issue Code Table'!A:A,0)),IF(M44="Critical",6,IF(M44="Significant",5,IF(M44="Moderate",3,2))))</f>
        <v>6</v>
      </c>
      <c r="AK44" s="170"/>
      <c r="AL44" s="170"/>
      <c r="AM44" s="170"/>
      <c r="AN44" s="170"/>
      <c r="AO44" s="170"/>
      <c r="AP44" s="170"/>
      <c r="AQ44" s="170"/>
    </row>
    <row r="45" spans="1:43" s="136" customFormat="1" ht="12" customHeight="1" x14ac:dyDescent="0.35">
      <c r="A45" s="82"/>
      <c r="B45" s="82"/>
      <c r="C45" s="82"/>
      <c r="D45" s="82"/>
      <c r="E45" s="82"/>
      <c r="F45" s="82"/>
      <c r="G45" s="82"/>
      <c r="H45" s="82"/>
      <c r="I45" s="82"/>
      <c r="J45" s="82"/>
      <c r="K45" s="82"/>
      <c r="L45" s="82"/>
      <c r="M45" s="82"/>
      <c r="N45" s="82"/>
      <c r="O45" s="82"/>
      <c r="P45" s="82"/>
      <c r="Q45" s="328"/>
      <c r="R45" s="328"/>
      <c r="S45" s="82"/>
      <c r="T45" s="82"/>
      <c r="U45" s="82"/>
      <c r="V45" s="82"/>
      <c r="W45" s="82"/>
      <c r="Y45" s="60"/>
      <c r="Z45" s="60"/>
      <c r="AA45" s="82"/>
      <c r="AK45" s="170"/>
      <c r="AL45" s="170"/>
      <c r="AM45" s="170"/>
      <c r="AN45" s="170"/>
      <c r="AO45" s="170"/>
      <c r="AP45" s="170"/>
      <c r="AQ45" s="170"/>
    </row>
    <row r="46" spans="1:43" s="136" customFormat="1" hidden="1" x14ac:dyDescent="0.35">
      <c r="A46" s="170"/>
      <c r="B46" s="170"/>
      <c r="C46" s="172"/>
      <c r="D46" s="170"/>
      <c r="E46" s="174"/>
      <c r="F46" s="174"/>
      <c r="G46" s="170"/>
      <c r="H46" s="170"/>
      <c r="I46" s="37" t="s">
        <v>56</v>
      </c>
      <c r="J46" s="170"/>
      <c r="K46" s="170"/>
      <c r="L46" s="170"/>
      <c r="M46" s="170"/>
      <c r="N46" s="170"/>
      <c r="O46" s="170"/>
      <c r="P46" s="170"/>
      <c r="Q46" s="329"/>
      <c r="R46" s="329"/>
      <c r="S46" s="170"/>
      <c r="T46" s="170"/>
      <c r="V46" s="133"/>
      <c r="W46" s="133"/>
      <c r="AA46" s="82"/>
      <c r="AK46" s="170"/>
      <c r="AL46" s="170"/>
      <c r="AM46" s="170"/>
      <c r="AN46" s="170"/>
      <c r="AO46" s="170"/>
      <c r="AP46" s="170"/>
      <c r="AQ46" s="170"/>
    </row>
    <row r="47" spans="1:43" s="136" customFormat="1" hidden="1" x14ac:dyDescent="0.35">
      <c r="A47" s="170"/>
      <c r="B47" s="170"/>
      <c r="C47" s="172"/>
      <c r="D47" s="170"/>
      <c r="E47" s="174"/>
      <c r="F47" s="174"/>
      <c r="G47" s="170"/>
      <c r="H47" s="170"/>
      <c r="I47" s="37" t="s">
        <v>57</v>
      </c>
      <c r="J47" s="170"/>
      <c r="K47" s="170"/>
      <c r="L47" s="170"/>
      <c r="M47" s="170"/>
      <c r="N47" s="170"/>
      <c r="O47" s="170"/>
      <c r="P47" s="170"/>
      <c r="Q47" s="329"/>
      <c r="R47" s="329"/>
      <c r="S47" s="170"/>
      <c r="T47" s="170"/>
      <c r="V47" s="133"/>
      <c r="W47" s="133"/>
      <c r="AA47" s="1"/>
      <c r="AK47" s="170"/>
      <c r="AL47" s="170"/>
      <c r="AM47" s="170"/>
      <c r="AN47" s="170"/>
      <c r="AO47" s="170"/>
      <c r="AP47" s="170"/>
      <c r="AQ47" s="170"/>
    </row>
    <row r="48" spans="1:43" s="136" customFormat="1" hidden="1" x14ac:dyDescent="0.35">
      <c r="A48" s="170"/>
      <c r="B48" s="170"/>
      <c r="C48" s="172"/>
      <c r="D48" s="170"/>
      <c r="E48" s="174"/>
      <c r="F48" s="174"/>
      <c r="G48" s="170"/>
      <c r="H48" s="170"/>
      <c r="I48" s="37" t="s">
        <v>45</v>
      </c>
      <c r="J48" s="170"/>
      <c r="K48" s="170"/>
      <c r="L48" s="170"/>
      <c r="M48" s="170"/>
      <c r="N48" s="170"/>
      <c r="O48" s="170"/>
      <c r="P48" s="170"/>
      <c r="Q48" s="329"/>
      <c r="R48" s="329"/>
      <c r="S48" s="170"/>
      <c r="T48" s="170"/>
      <c r="V48" s="133"/>
      <c r="W48" s="133"/>
      <c r="AA48" s="1"/>
      <c r="AK48" s="170"/>
      <c r="AL48" s="170"/>
      <c r="AM48" s="170"/>
      <c r="AN48" s="170"/>
      <c r="AO48" s="170"/>
      <c r="AP48" s="170"/>
      <c r="AQ48" s="170"/>
    </row>
    <row r="49" spans="1:43" s="136" customFormat="1" hidden="1" x14ac:dyDescent="0.35">
      <c r="A49" s="170"/>
      <c r="B49" s="170"/>
      <c r="C49" s="172"/>
      <c r="D49" s="170"/>
      <c r="E49" s="174"/>
      <c r="F49" s="174"/>
      <c r="G49" s="170"/>
      <c r="H49" s="170"/>
      <c r="I49" s="37" t="s">
        <v>301</v>
      </c>
      <c r="J49" s="170"/>
      <c r="K49" s="170"/>
      <c r="L49" s="170"/>
      <c r="M49" s="170"/>
      <c r="N49" s="170"/>
      <c r="O49" s="170"/>
      <c r="P49" s="170"/>
      <c r="Q49" s="329"/>
      <c r="R49" s="329"/>
      <c r="S49" s="170"/>
      <c r="T49" s="170"/>
      <c r="V49" s="133"/>
      <c r="W49" s="133"/>
      <c r="AA49" s="1"/>
      <c r="AK49" s="170"/>
      <c r="AL49" s="170"/>
      <c r="AM49" s="170"/>
      <c r="AN49" s="170"/>
      <c r="AO49" s="170"/>
      <c r="AP49" s="170"/>
      <c r="AQ49" s="170"/>
    </row>
    <row r="50" spans="1:43" s="136" customFormat="1" hidden="1" x14ac:dyDescent="0.35">
      <c r="A50" s="170"/>
      <c r="B50" s="170"/>
      <c r="C50" s="172"/>
      <c r="D50" s="170"/>
      <c r="E50" s="174"/>
      <c r="F50" s="174"/>
      <c r="G50" s="170"/>
      <c r="H50" s="170"/>
      <c r="I50" s="170"/>
      <c r="J50" s="170"/>
      <c r="K50" s="170"/>
      <c r="L50" s="170"/>
      <c r="M50" s="170"/>
      <c r="N50" s="170"/>
      <c r="O50" s="170"/>
      <c r="P50" s="170"/>
      <c r="Q50" s="329"/>
      <c r="R50" s="329"/>
      <c r="S50" s="170"/>
      <c r="T50" s="170"/>
      <c r="V50" s="133"/>
      <c r="W50" s="133"/>
      <c r="AA50" s="1"/>
      <c r="AK50" s="170"/>
      <c r="AL50" s="170"/>
      <c r="AM50" s="170"/>
      <c r="AN50" s="170"/>
      <c r="AO50" s="170"/>
      <c r="AP50" s="170"/>
      <c r="AQ50" s="170"/>
    </row>
    <row r="51" spans="1:43" s="136" customFormat="1" hidden="1" x14ac:dyDescent="0.35">
      <c r="A51" s="170"/>
      <c r="B51" s="170"/>
      <c r="C51" s="172"/>
      <c r="D51" s="170"/>
      <c r="E51" s="174"/>
      <c r="F51" s="174"/>
      <c r="G51" s="170"/>
      <c r="H51" s="170"/>
      <c r="I51" s="37" t="s">
        <v>302</v>
      </c>
      <c r="J51" s="170"/>
      <c r="K51" s="170"/>
      <c r="L51" s="170"/>
      <c r="M51" s="170"/>
      <c r="N51" s="170"/>
      <c r="O51" s="170"/>
      <c r="P51" s="170"/>
      <c r="Q51" s="329"/>
      <c r="R51" s="329"/>
      <c r="S51" s="170"/>
      <c r="T51" s="170"/>
      <c r="V51" s="133"/>
      <c r="W51" s="133"/>
      <c r="AA51" s="1"/>
      <c r="AK51" s="170"/>
      <c r="AL51" s="170"/>
      <c r="AM51" s="170"/>
      <c r="AN51" s="170"/>
      <c r="AO51" s="170"/>
      <c r="AP51" s="170"/>
      <c r="AQ51" s="170"/>
    </row>
    <row r="52" spans="1:43" s="136" customFormat="1" hidden="1" x14ac:dyDescent="0.35">
      <c r="A52" s="170"/>
      <c r="B52" s="170"/>
      <c r="C52" s="172"/>
      <c r="D52" s="170"/>
      <c r="E52" s="174"/>
      <c r="F52" s="174"/>
      <c r="G52" s="170"/>
      <c r="H52" s="170"/>
      <c r="I52" s="37" t="s">
        <v>129</v>
      </c>
      <c r="J52" s="170"/>
      <c r="K52" s="170"/>
      <c r="L52" s="170"/>
      <c r="M52" s="170"/>
      <c r="N52" s="170"/>
      <c r="O52" s="170"/>
      <c r="P52" s="170"/>
      <c r="Q52" s="329"/>
      <c r="R52" s="329"/>
      <c r="S52" s="170"/>
      <c r="T52" s="170"/>
      <c r="V52" s="133"/>
      <c r="W52" s="133"/>
      <c r="AA52" s="1"/>
      <c r="AK52" s="170"/>
      <c r="AL52" s="170"/>
      <c r="AM52" s="170"/>
      <c r="AN52" s="170"/>
      <c r="AO52" s="170"/>
      <c r="AP52" s="170"/>
      <c r="AQ52" s="170"/>
    </row>
    <row r="53" spans="1:43" s="136" customFormat="1" hidden="1" x14ac:dyDescent="0.35">
      <c r="A53" s="170"/>
      <c r="B53" s="170"/>
      <c r="C53" s="172"/>
      <c r="D53" s="170"/>
      <c r="E53" s="174"/>
      <c r="F53" s="174"/>
      <c r="G53" s="170"/>
      <c r="H53" s="170"/>
      <c r="I53" s="37" t="s">
        <v>138</v>
      </c>
      <c r="J53" s="170"/>
      <c r="K53" s="170"/>
      <c r="L53" s="170"/>
      <c r="M53" s="170"/>
      <c r="N53" s="170"/>
      <c r="O53" s="170"/>
      <c r="P53" s="170"/>
      <c r="Q53" s="329"/>
      <c r="R53" s="329"/>
      <c r="S53" s="170"/>
      <c r="T53" s="170"/>
      <c r="V53" s="133"/>
      <c r="W53" s="133"/>
      <c r="AA53" s="1"/>
      <c r="AK53" s="170"/>
      <c r="AL53" s="170"/>
      <c r="AM53" s="170"/>
      <c r="AN53" s="170"/>
      <c r="AO53" s="170"/>
      <c r="AP53" s="170"/>
      <c r="AQ53" s="170"/>
    </row>
    <row r="54" spans="1:43" s="136" customFormat="1" hidden="1" x14ac:dyDescent="0.35">
      <c r="A54" s="170"/>
      <c r="B54" s="170"/>
      <c r="C54" s="172"/>
      <c r="D54" s="170"/>
      <c r="E54" s="174"/>
      <c r="F54" s="174"/>
      <c r="G54" s="170"/>
      <c r="H54" s="170"/>
      <c r="I54" s="37" t="s">
        <v>147</v>
      </c>
      <c r="J54" s="170"/>
      <c r="K54" s="170"/>
      <c r="L54" s="170"/>
      <c r="M54" s="170"/>
      <c r="N54" s="170"/>
      <c r="O54" s="170"/>
      <c r="P54" s="170"/>
      <c r="Q54" s="329"/>
      <c r="R54" s="329"/>
      <c r="S54" s="170"/>
      <c r="T54" s="170"/>
      <c r="V54" s="133"/>
      <c r="W54" s="133"/>
      <c r="AA54" s="1"/>
      <c r="AK54" s="170"/>
      <c r="AL54" s="170"/>
      <c r="AM54" s="170"/>
      <c r="AN54" s="170"/>
      <c r="AO54" s="170"/>
      <c r="AP54" s="170"/>
      <c r="AQ54" s="170"/>
    </row>
    <row r="55" spans="1:43" s="136" customFormat="1" hidden="1" x14ac:dyDescent="0.35">
      <c r="A55" s="170"/>
      <c r="B55" s="170"/>
      <c r="C55" s="172"/>
      <c r="D55" s="170"/>
      <c r="E55" s="174"/>
      <c r="F55" s="174"/>
      <c r="G55" s="170"/>
      <c r="H55" s="170"/>
      <c r="I55" s="37" t="s">
        <v>236</v>
      </c>
      <c r="J55" s="170"/>
      <c r="K55" s="170"/>
      <c r="L55" s="170"/>
      <c r="M55" s="170"/>
      <c r="N55" s="170"/>
      <c r="O55" s="170"/>
      <c r="P55" s="170"/>
      <c r="Q55" s="329"/>
      <c r="R55" s="329"/>
      <c r="S55" s="170"/>
      <c r="T55" s="170"/>
      <c r="V55" s="133"/>
      <c r="W55" s="133"/>
      <c r="AA55" s="1"/>
      <c r="AK55" s="170"/>
      <c r="AL55" s="170"/>
      <c r="AM55" s="170"/>
      <c r="AN55" s="170"/>
      <c r="AO55" s="170"/>
      <c r="AP55" s="170"/>
      <c r="AQ55" s="170"/>
    </row>
    <row r="56" spans="1:43" s="136" customFormat="1" hidden="1" x14ac:dyDescent="0.35">
      <c r="C56" s="173"/>
      <c r="E56" s="175"/>
      <c r="F56" s="175"/>
      <c r="Q56" s="330"/>
      <c r="R56" s="330"/>
      <c r="V56" s="133"/>
      <c r="W56" s="133"/>
      <c r="X56" s="60"/>
      <c r="AA56" s="60"/>
    </row>
    <row r="57" spans="1:43" s="136" customFormat="1" hidden="1" x14ac:dyDescent="0.35">
      <c r="C57" s="173"/>
      <c r="E57" s="175"/>
      <c r="F57" s="175"/>
      <c r="Q57" s="330"/>
      <c r="R57" s="330"/>
      <c r="V57" s="133"/>
      <c r="W57" s="133"/>
      <c r="X57" s="60"/>
      <c r="AA57" s="60"/>
    </row>
    <row r="58" spans="1:43" s="136" customFormat="1" hidden="1" x14ac:dyDescent="0.35">
      <c r="C58" s="173"/>
      <c r="E58" s="175"/>
      <c r="F58" s="175"/>
      <c r="Q58" s="330"/>
      <c r="R58" s="330"/>
      <c r="V58" s="133"/>
      <c r="W58" s="133"/>
      <c r="X58" s="60"/>
      <c r="AA58" s="60"/>
    </row>
    <row r="59" spans="1:43" s="136" customFormat="1" hidden="1" x14ac:dyDescent="0.35">
      <c r="C59" s="173"/>
      <c r="E59" s="175"/>
      <c r="F59" s="175"/>
      <c r="Q59" s="330"/>
      <c r="R59" s="330"/>
      <c r="V59" s="133"/>
      <c r="W59" s="133"/>
      <c r="X59" s="60"/>
      <c r="AA59" s="60"/>
    </row>
    <row r="60" spans="1:43" s="136" customFormat="1" hidden="1" x14ac:dyDescent="0.35">
      <c r="C60" s="173"/>
      <c r="E60" s="175"/>
      <c r="F60" s="175"/>
      <c r="Q60" s="330"/>
      <c r="R60" s="330"/>
      <c r="V60" s="133"/>
      <c r="W60" s="133"/>
      <c r="X60" s="60"/>
      <c r="AA60" s="60"/>
    </row>
    <row r="61" spans="1:43" s="136" customFormat="1" hidden="1" x14ac:dyDescent="0.35">
      <c r="C61" s="173"/>
      <c r="E61" s="175"/>
      <c r="F61" s="175"/>
      <c r="Q61" s="330"/>
      <c r="R61" s="330"/>
      <c r="V61" s="133"/>
      <c r="W61" s="133"/>
      <c r="X61" s="60"/>
      <c r="AA61" s="60"/>
    </row>
    <row r="62" spans="1:43" s="136" customFormat="1" hidden="1" x14ac:dyDescent="0.35">
      <c r="C62" s="173"/>
      <c r="E62" s="175"/>
      <c r="F62" s="175"/>
      <c r="Q62" s="330"/>
      <c r="R62" s="330"/>
      <c r="V62" s="133"/>
      <c r="W62" s="133"/>
      <c r="X62" s="60"/>
      <c r="AA62" s="60"/>
    </row>
    <row r="63" spans="1:43" s="136" customFormat="1" hidden="1" x14ac:dyDescent="0.35">
      <c r="C63" s="173"/>
      <c r="E63" s="175"/>
      <c r="F63" s="175"/>
      <c r="Q63" s="330"/>
      <c r="R63" s="330"/>
      <c r="V63" s="133"/>
      <c r="W63" s="133"/>
      <c r="X63" s="60"/>
      <c r="AA63" s="60"/>
    </row>
    <row r="64" spans="1:43" s="136" customFormat="1" hidden="1" x14ac:dyDescent="0.35">
      <c r="C64" s="173"/>
      <c r="E64" s="175"/>
      <c r="F64" s="175"/>
      <c r="Q64" s="330"/>
      <c r="R64" s="330"/>
      <c r="V64" s="133"/>
      <c r="W64" s="133"/>
      <c r="X64" s="60"/>
      <c r="AA64" s="60"/>
    </row>
    <row r="65" spans="3:27" s="136" customFormat="1" hidden="1" x14ac:dyDescent="0.35">
      <c r="C65" s="173"/>
      <c r="E65" s="175"/>
      <c r="F65" s="175"/>
      <c r="Q65" s="330"/>
      <c r="R65" s="330"/>
      <c r="V65" s="133"/>
      <c r="W65" s="133"/>
      <c r="X65" s="60"/>
      <c r="AA65" s="60"/>
    </row>
    <row r="66" spans="3:27" s="136" customFormat="1" hidden="1" x14ac:dyDescent="0.35">
      <c r="C66" s="173"/>
      <c r="E66" s="175"/>
      <c r="F66" s="175"/>
      <c r="Q66" s="330"/>
      <c r="R66" s="330"/>
      <c r="V66" s="133"/>
      <c r="W66" s="133"/>
      <c r="X66" s="60"/>
      <c r="AA66" s="60"/>
    </row>
    <row r="67" spans="3:27" s="136" customFormat="1" hidden="1" x14ac:dyDescent="0.35">
      <c r="C67" s="173"/>
      <c r="E67" s="175"/>
      <c r="F67" s="175"/>
      <c r="Q67" s="330"/>
      <c r="R67" s="330"/>
      <c r="V67" s="133"/>
      <c r="W67" s="133"/>
      <c r="X67" s="60"/>
      <c r="AA67" s="60"/>
    </row>
    <row r="68" spans="3:27" s="136" customFormat="1" hidden="1" x14ac:dyDescent="0.35">
      <c r="C68" s="173"/>
      <c r="E68" s="175"/>
      <c r="F68" s="175"/>
      <c r="Q68" s="330"/>
      <c r="R68" s="330"/>
      <c r="V68" s="133"/>
      <c r="W68" s="133"/>
      <c r="X68" s="60"/>
      <c r="AA68" s="60"/>
    </row>
    <row r="69" spans="3:27" s="136" customFormat="1" hidden="1" x14ac:dyDescent="0.35">
      <c r="C69" s="173"/>
      <c r="E69" s="175"/>
      <c r="F69" s="175"/>
      <c r="Q69" s="330"/>
      <c r="R69" s="330"/>
      <c r="V69" s="133"/>
      <c r="W69" s="133"/>
      <c r="X69" s="60"/>
      <c r="AA69" s="60"/>
    </row>
    <row r="70" spans="3:27" s="136" customFormat="1" hidden="1" x14ac:dyDescent="0.35">
      <c r="C70" s="173"/>
      <c r="E70" s="175"/>
      <c r="F70" s="175"/>
      <c r="Q70" s="330"/>
      <c r="R70" s="330"/>
      <c r="V70" s="133"/>
      <c r="W70" s="133"/>
      <c r="X70" s="60"/>
      <c r="AA70" s="60"/>
    </row>
    <row r="71" spans="3:27" s="136" customFormat="1" hidden="1" x14ac:dyDescent="0.35">
      <c r="C71" s="173"/>
      <c r="E71" s="175"/>
      <c r="F71" s="175"/>
      <c r="Q71" s="330"/>
      <c r="R71" s="330"/>
      <c r="V71" s="133"/>
      <c r="W71" s="133"/>
      <c r="X71" s="60"/>
      <c r="AA71" s="60"/>
    </row>
  </sheetData>
  <protectedRanges>
    <protectedRange password="E1A2" sqref="AA3:AA44" name="Range1_1_1"/>
    <protectedRange password="E1A2" sqref="N2:O2" name="Range1_5_1"/>
    <protectedRange password="E1A2" sqref="AA2" name="Range1_1_2"/>
    <protectedRange password="E1A2" sqref="N3:O3" name="Range1_1"/>
    <protectedRange password="E1A2" sqref="U2" name="Range1_1_6"/>
  </protectedRanges>
  <autoFilter ref="A2:V2" xr:uid="{86E1CD2F-BC08-4169-A84F-00E20F011FF5}"/>
  <conditionalFormatting sqref="N3:N37 N39:N42 N44">
    <cfRule type="expression" dxfId="40" priority="9" stopIfTrue="1">
      <formula>ISERROR(AA3)</formula>
    </cfRule>
  </conditionalFormatting>
  <conditionalFormatting sqref="J3:J14 J16:J44">
    <cfRule type="cellIs" dxfId="39" priority="7" stopIfTrue="1" operator="equal">
      <formula>"Pass"</formula>
    </cfRule>
    <cfRule type="cellIs" dxfId="38" priority="8" stopIfTrue="1" operator="equal">
      <formula>"Info"</formula>
    </cfRule>
  </conditionalFormatting>
  <conditionalFormatting sqref="J3:J14 J16:J44">
    <cfRule type="cellIs" dxfId="37" priority="6" stopIfTrue="1" operator="equal">
      <formula>"Fail"</formula>
    </cfRule>
  </conditionalFormatting>
  <conditionalFormatting sqref="J15">
    <cfRule type="cellIs" dxfId="36" priority="4" stopIfTrue="1" operator="equal">
      <formula>"Pass"</formula>
    </cfRule>
    <cfRule type="cellIs" dxfId="35" priority="5" stopIfTrue="1" operator="equal">
      <formula>"Info"</formula>
    </cfRule>
  </conditionalFormatting>
  <conditionalFormatting sqref="J15">
    <cfRule type="cellIs" dxfId="34" priority="3" stopIfTrue="1" operator="equal">
      <formula>"Fail"</formula>
    </cfRule>
  </conditionalFormatting>
  <conditionalFormatting sqref="N38">
    <cfRule type="expression" dxfId="33" priority="2" stopIfTrue="1">
      <formula>ISERROR(AH38)</formula>
    </cfRule>
  </conditionalFormatting>
  <conditionalFormatting sqref="N43">
    <cfRule type="expression" dxfId="32" priority="1" stopIfTrue="1">
      <formula>ISERROR(AH43)</formula>
    </cfRule>
  </conditionalFormatting>
  <dataValidations count="3">
    <dataValidation type="list" allowBlank="1" showInputMessage="1" showErrorMessage="1" sqref="J3:J44" xr:uid="{AF5B78E6-49F1-4869-B926-316FF48E11D0}">
      <formula1>$I$46:$I$49</formula1>
    </dataValidation>
    <dataValidation type="list" allowBlank="1" showInputMessage="1" showErrorMessage="1" sqref="M3:M44" xr:uid="{1B7EE354-2D33-4293-B196-203C856C51D1}">
      <formula1>$I$52:$I$55</formula1>
    </dataValidation>
    <dataValidation type="list" allowBlank="1" showInputMessage="1" showErrorMessage="1" sqref="J45" xr:uid="{E21BD32E-928C-4788-BBC9-CC06F1F8EC48}">
      <formula1>$I$48:$I$51</formula1>
    </dataValidation>
  </dataValidations>
  <pageMargins left="0.7" right="0.7" top="0.75" bottom="0.75" header="0.3" footer="0.3"/>
  <pageSetup orientation="portrait" r:id="rId1"/>
  <ignoredErrors>
    <ignoredError sqref="R3:R19 Q20:R20 R21:R44" numberStoredAsText="1"/>
    <ignoredError sqref="AA3" evalErro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01C79-B9B5-479A-BF12-AA812444417F}">
  <sheetPr>
    <tabColor theme="6" tint="-0.249977111117893"/>
  </sheetPr>
  <dimension ref="A1:AO72"/>
  <sheetViews>
    <sheetView zoomScale="115" zoomScaleNormal="115" workbookViewId="0">
      <pane ySplit="2" topLeftCell="A43" activePane="bottomLeft" state="frozen"/>
      <selection activeCell="Z1" sqref="Z1:Z1048576"/>
      <selection pane="bottomLeft" activeCell="G44" sqref="G44"/>
    </sheetView>
  </sheetViews>
  <sheetFormatPr defaultColWidth="28.81640625" defaultRowHeight="14.5" x14ac:dyDescent="0.35"/>
  <cols>
    <col min="1" max="2" width="28.81640625" style="170"/>
    <col min="3" max="3" width="28.81640625" style="172"/>
    <col min="4" max="4" width="28.81640625" style="170"/>
    <col min="5" max="6" width="28.81640625" style="174"/>
    <col min="7" max="20" width="28.81640625" style="170"/>
    <col min="21" max="21" width="28.81640625" style="133"/>
    <col min="22" max="22" width="28.81640625" style="60"/>
    <col min="23" max="24" width="28.81640625" style="136"/>
    <col min="26" max="26" width="28.81640625" style="136"/>
    <col min="27" max="27" width="28.81640625" style="1"/>
    <col min="28" max="34" width="28.81640625" style="136"/>
    <col min="35" max="16384" width="28.81640625" style="170"/>
  </cols>
  <sheetData>
    <row r="1" spans="1:41" s="132" customFormat="1" x14ac:dyDescent="0.3">
      <c r="A1" s="129" t="s">
        <v>55</v>
      </c>
      <c r="B1" s="130"/>
      <c r="C1" s="130"/>
      <c r="D1" s="130"/>
      <c r="E1" s="154"/>
      <c r="F1" s="154"/>
      <c r="G1" s="130"/>
      <c r="H1" s="130"/>
      <c r="I1" s="130"/>
      <c r="J1" s="130"/>
      <c r="K1" s="130"/>
      <c r="L1" s="130"/>
      <c r="M1" s="130"/>
      <c r="N1" s="130"/>
      <c r="O1" s="130"/>
      <c r="P1" s="130"/>
      <c r="Q1" s="130"/>
      <c r="R1" s="130"/>
      <c r="S1" s="130"/>
      <c r="T1" s="178"/>
      <c r="U1" s="162"/>
      <c r="V1" s="162"/>
      <c r="W1" s="163"/>
      <c r="X1" s="131"/>
      <c r="Z1" s="131"/>
      <c r="AA1" s="130"/>
      <c r="AB1" s="131"/>
      <c r="AC1" s="131"/>
      <c r="AD1" s="131"/>
      <c r="AE1" s="131"/>
      <c r="AF1" s="131"/>
      <c r="AG1" s="131"/>
      <c r="AH1" s="131"/>
      <c r="AI1" s="131"/>
      <c r="AJ1" s="131"/>
      <c r="AK1" s="131"/>
      <c r="AL1" s="131"/>
      <c r="AM1" s="131"/>
      <c r="AN1" s="131"/>
      <c r="AO1" s="131"/>
    </row>
    <row r="2" spans="1:41" ht="42.75" customHeight="1" x14ac:dyDescent="0.35">
      <c r="A2" s="225" t="s">
        <v>107</v>
      </c>
      <c r="B2" s="225" t="s">
        <v>108</v>
      </c>
      <c r="C2" s="226" t="s">
        <v>109</v>
      </c>
      <c r="D2" s="225" t="s">
        <v>110</v>
      </c>
      <c r="E2" s="225" t="s">
        <v>303</v>
      </c>
      <c r="F2" s="225" t="s">
        <v>111</v>
      </c>
      <c r="G2" s="225" t="s">
        <v>112</v>
      </c>
      <c r="H2" s="225" t="s">
        <v>113</v>
      </c>
      <c r="I2" s="192" t="s">
        <v>114</v>
      </c>
      <c r="J2" s="192" t="s">
        <v>115</v>
      </c>
      <c r="K2" s="227" t="s">
        <v>304</v>
      </c>
      <c r="L2" s="192" t="s">
        <v>116</v>
      </c>
      <c r="M2" s="192" t="s">
        <v>305</v>
      </c>
      <c r="N2" s="193" t="s">
        <v>118</v>
      </c>
      <c r="O2" s="193" t="s">
        <v>306</v>
      </c>
      <c r="P2" s="228"/>
      <c r="Q2" s="229" t="s">
        <v>307</v>
      </c>
      <c r="R2" s="230" t="s">
        <v>308</v>
      </c>
      <c r="S2" s="230" t="s">
        <v>309</v>
      </c>
      <c r="T2" s="231" t="s">
        <v>310</v>
      </c>
      <c r="U2" s="223" t="s">
        <v>311</v>
      </c>
      <c r="V2" s="165" t="s">
        <v>312</v>
      </c>
      <c r="W2" s="163"/>
      <c r="AA2" s="80" t="s">
        <v>120</v>
      </c>
    </row>
    <row r="3" spans="1:41" ht="152.25" customHeight="1" x14ac:dyDescent="0.35">
      <c r="A3" s="209" t="s">
        <v>773</v>
      </c>
      <c r="B3" s="209" t="s">
        <v>314</v>
      </c>
      <c r="C3" s="232" t="s">
        <v>315</v>
      </c>
      <c r="D3" s="209" t="s">
        <v>124</v>
      </c>
      <c r="E3" s="209" t="s">
        <v>774</v>
      </c>
      <c r="F3" s="209" t="s">
        <v>775</v>
      </c>
      <c r="G3" s="209" t="s">
        <v>776</v>
      </c>
      <c r="H3" s="209" t="s">
        <v>319</v>
      </c>
      <c r="I3" s="199"/>
      <c r="J3" s="233"/>
      <c r="K3" s="199" t="s">
        <v>777</v>
      </c>
      <c r="L3" s="199" t="s">
        <v>778</v>
      </c>
      <c r="M3" s="199" t="s">
        <v>138</v>
      </c>
      <c r="N3" s="234" t="s">
        <v>322</v>
      </c>
      <c r="O3" s="235" t="s">
        <v>323</v>
      </c>
      <c r="P3" s="236"/>
      <c r="Q3" s="237" t="s">
        <v>779</v>
      </c>
      <c r="R3" s="237" t="s">
        <v>324</v>
      </c>
      <c r="S3" s="209" t="s">
        <v>325</v>
      </c>
      <c r="T3" s="238" t="s">
        <v>326</v>
      </c>
      <c r="U3" s="224" t="s">
        <v>327</v>
      </c>
      <c r="V3" s="155" t="s">
        <v>883</v>
      </c>
      <c r="W3" s="82"/>
      <c r="AA3" s="81" t="e">
        <f>IF(OR(J3="Fail",ISBLANK(J3)),INDEX('Issue Code Table'!C:C,MATCH(N:N,'Issue Code Table'!A:A,0)),IF(M3="Critical",6,IF(M3="Significant",5,IF(M3="Moderate",3,2))))</f>
        <v>#N/A</v>
      </c>
    </row>
    <row r="4" spans="1:41" ht="150.75" customHeight="1" x14ac:dyDescent="0.35">
      <c r="A4" s="239" t="s">
        <v>780</v>
      </c>
      <c r="B4" s="239" t="s">
        <v>329</v>
      </c>
      <c r="C4" s="240" t="s">
        <v>330</v>
      </c>
      <c r="D4" s="239" t="s">
        <v>124</v>
      </c>
      <c r="E4" s="239" t="s">
        <v>331</v>
      </c>
      <c r="F4" s="239" t="s">
        <v>332</v>
      </c>
      <c r="G4" s="239" t="s">
        <v>333</v>
      </c>
      <c r="H4" s="239" t="s">
        <v>781</v>
      </c>
      <c r="I4" s="204"/>
      <c r="J4" s="241"/>
      <c r="K4" s="204" t="s">
        <v>335</v>
      </c>
      <c r="L4" s="204"/>
      <c r="M4" s="242" t="s">
        <v>138</v>
      </c>
      <c r="N4" s="243" t="s">
        <v>336</v>
      </c>
      <c r="O4" s="204" t="s">
        <v>337</v>
      </c>
      <c r="P4" s="244"/>
      <c r="Q4" s="245" t="s">
        <v>779</v>
      </c>
      <c r="R4" s="245" t="s">
        <v>338</v>
      </c>
      <c r="S4" s="239" t="s">
        <v>339</v>
      </c>
      <c r="T4" s="246" t="s">
        <v>340</v>
      </c>
      <c r="U4" s="224" t="s">
        <v>341</v>
      </c>
      <c r="V4" s="155" t="s">
        <v>885</v>
      </c>
      <c r="W4" s="82"/>
      <c r="AA4" s="81">
        <f>IF(OR(J4="Fail",ISBLANK(J4)),INDEX('Issue Code Table'!C:C,MATCH(N:N,'Issue Code Table'!A:A,0)),IF(M4="Critical",6,IF(M4="Significant",5,IF(M4="Moderate",3,2))))</f>
        <v>6</v>
      </c>
    </row>
    <row r="5" spans="1:41" ht="198" customHeight="1" x14ac:dyDescent="0.35">
      <c r="A5" s="209" t="s">
        <v>782</v>
      </c>
      <c r="B5" s="209" t="s">
        <v>329</v>
      </c>
      <c r="C5" s="232" t="s">
        <v>330</v>
      </c>
      <c r="D5" s="209" t="s">
        <v>124</v>
      </c>
      <c r="E5" s="209" t="s">
        <v>343</v>
      </c>
      <c r="F5" s="209" t="s">
        <v>344</v>
      </c>
      <c r="G5" s="209" t="s">
        <v>345</v>
      </c>
      <c r="H5" s="209" t="s">
        <v>346</v>
      </c>
      <c r="I5" s="199"/>
      <c r="J5" s="233"/>
      <c r="K5" s="197" t="s">
        <v>347</v>
      </c>
      <c r="L5" s="199"/>
      <c r="M5" s="199" t="s">
        <v>138</v>
      </c>
      <c r="N5" s="247" t="s">
        <v>348</v>
      </c>
      <c r="O5" s="199" t="s">
        <v>349</v>
      </c>
      <c r="P5" s="244"/>
      <c r="Q5" s="237" t="s">
        <v>519</v>
      </c>
      <c r="R5" s="237" t="s">
        <v>350</v>
      </c>
      <c r="S5" s="209" t="s">
        <v>351</v>
      </c>
      <c r="T5" s="238" t="s">
        <v>352</v>
      </c>
      <c r="U5" s="224" t="s">
        <v>353</v>
      </c>
      <c r="V5" s="155" t="s">
        <v>888</v>
      </c>
      <c r="W5" s="82"/>
      <c r="AA5" s="81">
        <f>IF(OR(J5="Fail",ISBLANK(J5)),INDEX('Issue Code Table'!C:C,MATCH(N:N,'Issue Code Table'!A:A,0)),IF(M5="Critical",6,IF(M5="Significant",5,IF(M5="Moderate",3,2))))</f>
        <v>5</v>
      </c>
    </row>
    <row r="6" spans="1:41" ht="150.75" customHeight="1" x14ac:dyDescent="0.35">
      <c r="A6" s="239" t="s">
        <v>783</v>
      </c>
      <c r="B6" s="239" t="s">
        <v>355</v>
      </c>
      <c r="C6" s="251" t="s">
        <v>356</v>
      </c>
      <c r="D6" s="239" t="s">
        <v>124</v>
      </c>
      <c r="E6" s="239" t="s">
        <v>357</v>
      </c>
      <c r="F6" s="239" t="s">
        <v>784</v>
      </c>
      <c r="G6" s="239" t="s">
        <v>359</v>
      </c>
      <c r="H6" s="239" t="s">
        <v>785</v>
      </c>
      <c r="I6" s="204"/>
      <c r="J6" s="241"/>
      <c r="K6" s="204" t="s">
        <v>361</v>
      </c>
      <c r="L6" s="204"/>
      <c r="M6" s="204" t="s">
        <v>138</v>
      </c>
      <c r="N6" s="249" t="s">
        <v>216</v>
      </c>
      <c r="O6" s="204" t="s">
        <v>217</v>
      </c>
      <c r="P6" s="244"/>
      <c r="Q6" s="245" t="s">
        <v>786</v>
      </c>
      <c r="R6" s="245" t="s">
        <v>362</v>
      </c>
      <c r="S6" s="239" t="s">
        <v>363</v>
      </c>
      <c r="T6" s="246" t="s">
        <v>364</v>
      </c>
      <c r="U6" s="224" t="s">
        <v>365</v>
      </c>
      <c r="V6" s="155" t="s">
        <v>902</v>
      </c>
      <c r="W6" s="82"/>
      <c r="AA6" s="81">
        <f>IF(OR(J6="Fail",ISBLANK(J6)),INDEX('Issue Code Table'!C:C,MATCH(N:N,'Issue Code Table'!A:A,0)),IF(M6="Critical",6,IF(M6="Significant",5,IF(M6="Moderate",3,2))))</f>
        <v>5</v>
      </c>
    </row>
    <row r="7" spans="1:41" ht="181.5" customHeight="1" x14ac:dyDescent="0.35">
      <c r="A7" s="209" t="s">
        <v>787</v>
      </c>
      <c r="B7" s="209" t="s">
        <v>355</v>
      </c>
      <c r="C7" s="250" t="s">
        <v>356</v>
      </c>
      <c r="D7" s="209" t="s">
        <v>124</v>
      </c>
      <c r="E7" s="209" t="s">
        <v>367</v>
      </c>
      <c r="F7" s="209" t="s">
        <v>368</v>
      </c>
      <c r="G7" s="209" t="s">
        <v>359</v>
      </c>
      <c r="H7" s="209" t="s">
        <v>369</v>
      </c>
      <c r="I7" s="199"/>
      <c r="J7" s="233"/>
      <c r="K7" s="199" t="s">
        <v>2217</v>
      </c>
      <c r="L7" s="199"/>
      <c r="M7" s="199" t="s">
        <v>138</v>
      </c>
      <c r="N7" s="247" t="s">
        <v>216</v>
      </c>
      <c r="O7" s="199" t="s">
        <v>217</v>
      </c>
      <c r="P7" s="244"/>
      <c r="Q7" s="237" t="s">
        <v>786</v>
      </c>
      <c r="R7" s="237" t="s">
        <v>371</v>
      </c>
      <c r="S7" s="209" t="s">
        <v>363</v>
      </c>
      <c r="T7" s="238" t="s">
        <v>364</v>
      </c>
      <c r="U7" s="224" t="s">
        <v>372</v>
      </c>
      <c r="V7" s="155" t="s">
        <v>902</v>
      </c>
      <c r="W7" s="82"/>
      <c r="AA7" s="81">
        <f>IF(OR(J7="Fail",ISBLANK(J7)),INDEX('Issue Code Table'!C:C,MATCH(N:N,'Issue Code Table'!A:A,0)),IF(M7="Critical",6,IF(M7="Significant",5,IF(M7="Moderate",3,2))))</f>
        <v>5</v>
      </c>
    </row>
    <row r="8" spans="1:41" ht="142.5" customHeight="1" x14ac:dyDescent="0.35">
      <c r="A8" s="239" t="s">
        <v>788</v>
      </c>
      <c r="B8" s="239" t="s">
        <v>355</v>
      </c>
      <c r="C8" s="251" t="s">
        <v>356</v>
      </c>
      <c r="D8" s="239" t="s">
        <v>124</v>
      </c>
      <c r="E8" s="239" t="s">
        <v>374</v>
      </c>
      <c r="F8" s="239" t="s">
        <v>375</v>
      </c>
      <c r="G8" s="239" t="s">
        <v>359</v>
      </c>
      <c r="H8" s="239" t="s">
        <v>376</v>
      </c>
      <c r="I8" s="204"/>
      <c r="J8" s="241"/>
      <c r="K8" s="204" t="s">
        <v>377</v>
      </c>
      <c r="L8" s="204"/>
      <c r="M8" s="204" t="s">
        <v>138</v>
      </c>
      <c r="N8" s="249" t="s">
        <v>216</v>
      </c>
      <c r="O8" s="204" t="s">
        <v>217</v>
      </c>
      <c r="P8" s="244"/>
      <c r="Q8" s="245" t="s">
        <v>786</v>
      </c>
      <c r="R8" s="245" t="s">
        <v>378</v>
      </c>
      <c r="S8" s="239" t="s">
        <v>363</v>
      </c>
      <c r="T8" s="246" t="s">
        <v>364</v>
      </c>
      <c r="U8" s="224" t="s">
        <v>379</v>
      </c>
      <c r="V8" s="155" t="s">
        <v>902</v>
      </c>
      <c r="W8" s="82"/>
      <c r="AA8" s="81">
        <f>IF(OR(J8="Fail",ISBLANK(J8)),INDEX('Issue Code Table'!C:C,MATCH(N:N,'Issue Code Table'!A:A,0)),IF(M8="Critical",6,IF(M8="Significant",5,IF(M8="Moderate",3,2))))</f>
        <v>5</v>
      </c>
    </row>
    <row r="9" spans="1:41" ht="161.25" customHeight="1" x14ac:dyDescent="0.25">
      <c r="A9" s="209" t="s">
        <v>789</v>
      </c>
      <c r="B9" s="209" t="s">
        <v>167</v>
      </c>
      <c r="C9" s="250" t="s">
        <v>168</v>
      </c>
      <c r="D9" s="209" t="s">
        <v>124</v>
      </c>
      <c r="E9" s="209" t="s">
        <v>381</v>
      </c>
      <c r="F9" s="209" t="s">
        <v>382</v>
      </c>
      <c r="G9" s="209" t="s">
        <v>790</v>
      </c>
      <c r="H9" s="209" t="s">
        <v>791</v>
      </c>
      <c r="I9" s="199"/>
      <c r="J9" s="233"/>
      <c r="K9" s="199" t="s">
        <v>385</v>
      </c>
      <c r="L9" s="199"/>
      <c r="M9" s="199" t="s">
        <v>138</v>
      </c>
      <c r="N9" s="247" t="s">
        <v>386</v>
      </c>
      <c r="O9" s="199" t="s">
        <v>387</v>
      </c>
      <c r="P9" s="264"/>
      <c r="Q9" s="237" t="s">
        <v>792</v>
      </c>
      <c r="R9" s="237" t="s">
        <v>388</v>
      </c>
      <c r="S9" s="209" t="s">
        <v>389</v>
      </c>
      <c r="T9" s="238" t="s">
        <v>390</v>
      </c>
      <c r="U9" s="224" t="s">
        <v>391</v>
      </c>
      <c r="V9" s="155" t="s">
        <v>2212</v>
      </c>
      <c r="W9" s="82"/>
      <c r="Y9" s="136"/>
      <c r="AA9" s="81">
        <f>IF(OR(J9="Fail",ISBLANK(J9)),INDEX('Issue Code Table'!C:C,MATCH(N:N,'Issue Code Table'!A:A,0)),IF(M9="Critical",6,IF(M9="Significant",5,IF(M9="Moderate",3,2))))</f>
        <v>5</v>
      </c>
    </row>
    <row r="10" spans="1:41" ht="161.25" customHeight="1" x14ac:dyDescent="0.25">
      <c r="A10" s="239" t="s">
        <v>793</v>
      </c>
      <c r="B10" s="239" t="s">
        <v>393</v>
      </c>
      <c r="C10" s="252" t="s">
        <v>394</v>
      </c>
      <c r="D10" s="239" t="s">
        <v>124</v>
      </c>
      <c r="E10" s="239" t="s">
        <v>395</v>
      </c>
      <c r="F10" s="239" t="s">
        <v>396</v>
      </c>
      <c r="G10" s="239" t="s">
        <v>397</v>
      </c>
      <c r="H10" s="239" t="s">
        <v>398</v>
      </c>
      <c r="I10" s="204"/>
      <c r="J10" s="241"/>
      <c r="K10" s="201" t="s">
        <v>399</v>
      </c>
      <c r="L10" s="204" t="s">
        <v>400</v>
      </c>
      <c r="M10" s="204" t="s">
        <v>236</v>
      </c>
      <c r="N10" s="249" t="s">
        <v>401</v>
      </c>
      <c r="O10" s="204" t="s">
        <v>402</v>
      </c>
      <c r="P10" s="244"/>
      <c r="Q10" s="245" t="s">
        <v>794</v>
      </c>
      <c r="R10" s="245" t="s">
        <v>403</v>
      </c>
      <c r="S10" s="239" t="s">
        <v>795</v>
      </c>
      <c r="T10" s="246" t="s">
        <v>405</v>
      </c>
      <c r="U10" s="224" t="s">
        <v>406</v>
      </c>
      <c r="V10" s="155"/>
      <c r="W10" s="82"/>
      <c r="Y10" s="136"/>
      <c r="AA10" s="81">
        <f>IF(OR(J10="Fail",ISBLANK(J10)),INDEX('Issue Code Table'!C:C,MATCH(N:N,'Issue Code Table'!A:A,0)),IF(M10="Critical",6,IF(M10="Significant",5,IF(M10="Moderate",3,2))))</f>
        <v>2</v>
      </c>
    </row>
    <row r="11" spans="1:41" ht="161.25" customHeight="1" x14ac:dyDescent="0.25">
      <c r="A11" s="209" t="s">
        <v>796</v>
      </c>
      <c r="B11" s="209" t="s">
        <v>408</v>
      </c>
      <c r="C11" s="232" t="s">
        <v>409</v>
      </c>
      <c r="D11" s="209" t="s">
        <v>124</v>
      </c>
      <c r="E11" s="209" t="s">
        <v>410</v>
      </c>
      <c r="F11" s="209" t="s">
        <v>411</v>
      </c>
      <c r="G11" s="209" t="s">
        <v>412</v>
      </c>
      <c r="H11" s="209" t="s">
        <v>797</v>
      </c>
      <c r="I11" s="199"/>
      <c r="J11" s="233"/>
      <c r="K11" s="197" t="s">
        <v>414</v>
      </c>
      <c r="L11" s="199"/>
      <c r="M11" s="199" t="s">
        <v>236</v>
      </c>
      <c r="N11" s="247" t="s">
        <v>415</v>
      </c>
      <c r="O11" s="199" t="s">
        <v>416</v>
      </c>
      <c r="P11" s="244"/>
      <c r="Q11" s="237" t="s">
        <v>798</v>
      </c>
      <c r="R11" s="237" t="s">
        <v>417</v>
      </c>
      <c r="S11" s="209" t="s">
        <v>799</v>
      </c>
      <c r="T11" s="238" t="s">
        <v>419</v>
      </c>
      <c r="U11" s="224" t="s">
        <v>420</v>
      </c>
      <c r="V11" s="155" t="s">
        <v>800</v>
      </c>
      <c r="W11" s="82"/>
      <c r="Y11" s="136"/>
      <c r="AA11" s="81">
        <f>IF(OR(J11="Fail",ISBLANK(J11)),INDEX('Issue Code Table'!C:C,MATCH(N:N,'Issue Code Table'!A:A,0)),IF(M11="Critical",6,IF(M11="Significant",5,IF(M11="Moderate",3,2))))</f>
        <v>3</v>
      </c>
    </row>
    <row r="12" spans="1:41" ht="161.25" customHeight="1" x14ac:dyDescent="0.35">
      <c r="A12" s="239" t="s">
        <v>801</v>
      </c>
      <c r="B12" s="239" t="s">
        <v>355</v>
      </c>
      <c r="C12" s="240" t="s">
        <v>356</v>
      </c>
      <c r="D12" s="239" t="s">
        <v>423</v>
      </c>
      <c r="E12" s="239" t="s">
        <v>525</v>
      </c>
      <c r="F12" s="239" t="s">
        <v>802</v>
      </c>
      <c r="G12" s="239" t="s">
        <v>527</v>
      </c>
      <c r="H12" s="239" t="s">
        <v>427</v>
      </c>
      <c r="I12" s="204"/>
      <c r="J12" s="241"/>
      <c r="K12" s="201" t="s">
        <v>528</v>
      </c>
      <c r="L12" s="204"/>
      <c r="M12" s="204" t="s">
        <v>138</v>
      </c>
      <c r="N12" s="249" t="s">
        <v>216</v>
      </c>
      <c r="O12" s="204" t="s">
        <v>217</v>
      </c>
      <c r="P12" s="244"/>
      <c r="Q12" s="245" t="s">
        <v>519</v>
      </c>
      <c r="R12" s="245" t="s">
        <v>529</v>
      </c>
      <c r="S12" s="239" t="s">
        <v>803</v>
      </c>
      <c r="T12" s="246" t="s">
        <v>531</v>
      </c>
      <c r="U12" s="224" t="s">
        <v>804</v>
      </c>
      <c r="V12" s="155" t="s">
        <v>934</v>
      </c>
      <c r="W12" s="82"/>
      <c r="AA12" s="81">
        <f>IF(OR(J12="Fail",ISBLANK(J12)),INDEX('Issue Code Table'!C:C,MATCH(N:N,'Issue Code Table'!A:A,0)),IF(M12="Critical",6,IF(M12="Significant",5,IF(M12="Moderate",3,2))))</f>
        <v>5</v>
      </c>
    </row>
    <row r="13" spans="1:41" ht="161.25" customHeight="1" x14ac:dyDescent="0.35">
      <c r="A13" s="209" t="s">
        <v>805</v>
      </c>
      <c r="B13" s="209" t="s">
        <v>329</v>
      </c>
      <c r="C13" s="232" t="s">
        <v>330</v>
      </c>
      <c r="D13" s="209" t="s">
        <v>423</v>
      </c>
      <c r="E13" s="209" t="s">
        <v>563</v>
      </c>
      <c r="F13" s="209" t="s">
        <v>564</v>
      </c>
      <c r="G13" s="209" t="s">
        <v>565</v>
      </c>
      <c r="H13" s="209" t="s">
        <v>566</v>
      </c>
      <c r="I13" s="199"/>
      <c r="J13" s="233"/>
      <c r="K13" s="197" t="s">
        <v>567</v>
      </c>
      <c r="L13" s="199"/>
      <c r="M13" s="199" t="s">
        <v>138</v>
      </c>
      <c r="N13" s="247" t="s">
        <v>429</v>
      </c>
      <c r="O13" s="199" t="s">
        <v>430</v>
      </c>
      <c r="P13" s="244"/>
      <c r="Q13" s="237" t="s">
        <v>519</v>
      </c>
      <c r="R13" s="237" t="s">
        <v>568</v>
      </c>
      <c r="S13" s="209" t="s">
        <v>569</v>
      </c>
      <c r="T13" s="238" t="s">
        <v>570</v>
      </c>
      <c r="U13" s="224" t="s">
        <v>806</v>
      </c>
      <c r="V13" s="155" t="s">
        <v>944</v>
      </c>
      <c r="W13" s="82"/>
      <c r="AA13" s="81">
        <f>IF(OR(J13="Fail",ISBLANK(J13)),INDEX('Issue Code Table'!C:C,MATCH(N:N,'Issue Code Table'!A:A,0)),IF(M13="Critical",6,IF(M13="Significant",5,IF(M13="Moderate",3,2))))</f>
        <v>5</v>
      </c>
    </row>
    <row r="14" spans="1:41" ht="161.25" customHeight="1" x14ac:dyDescent="0.35">
      <c r="A14" s="239" t="s">
        <v>807</v>
      </c>
      <c r="B14" s="239" t="s">
        <v>329</v>
      </c>
      <c r="C14" s="240" t="s">
        <v>330</v>
      </c>
      <c r="D14" s="239" t="s">
        <v>423</v>
      </c>
      <c r="E14" s="239" t="s">
        <v>534</v>
      </c>
      <c r="F14" s="239" t="s">
        <v>535</v>
      </c>
      <c r="G14" s="239" t="s">
        <v>536</v>
      </c>
      <c r="H14" s="239" t="s">
        <v>808</v>
      </c>
      <c r="I14" s="204"/>
      <c r="J14" s="241"/>
      <c r="K14" s="201" t="s">
        <v>809</v>
      </c>
      <c r="L14" s="204"/>
      <c r="M14" s="204" t="s">
        <v>138</v>
      </c>
      <c r="N14" s="249" t="s">
        <v>348</v>
      </c>
      <c r="O14" s="204" t="s">
        <v>349</v>
      </c>
      <c r="P14" s="265"/>
      <c r="Q14" s="245" t="s">
        <v>519</v>
      </c>
      <c r="R14" s="245" t="s">
        <v>538</v>
      </c>
      <c r="S14" s="239" t="s">
        <v>810</v>
      </c>
      <c r="T14" s="246" t="s">
        <v>540</v>
      </c>
      <c r="U14" s="224" t="s">
        <v>811</v>
      </c>
      <c r="V14" s="155" t="s">
        <v>937</v>
      </c>
      <c r="W14" s="82"/>
      <c r="X14" s="170"/>
      <c r="Z14" s="170"/>
      <c r="AA14" s="81">
        <f>IF(OR(J14="Fail",ISBLANK(J14)),INDEX('Issue Code Table'!C:C,MATCH(N:N,'Issue Code Table'!A:A,0)),IF(M14="Critical",6,IF(M14="Significant",5,IF(M14="Moderate",3,2))))</f>
        <v>5</v>
      </c>
      <c r="AB14" s="170"/>
      <c r="AC14" s="170"/>
      <c r="AD14" s="170"/>
      <c r="AE14" s="170"/>
      <c r="AF14" s="170"/>
      <c r="AG14" s="170"/>
      <c r="AH14" s="170"/>
    </row>
    <row r="15" spans="1:41" ht="161.25" customHeight="1" x14ac:dyDescent="0.35">
      <c r="A15" s="209" t="s">
        <v>812</v>
      </c>
      <c r="B15" s="209" t="s">
        <v>133</v>
      </c>
      <c r="C15" s="232" t="s">
        <v>134</v>
      </c>
      <c r="D15" s="209" t="s">
        <v>423</v>
      </c>
      <c r="E15" s="209" t="s">
        <v>458</v>
      </c>
      <c r="F15" s="209" t="s">
        <v>459</v>
      </c>
      <c r="G15" s="209" t="s">
        <v>460</v>
      </c>
      <c r="H15" s="209" t="s">
        <v>813</v>
      </c>
      <c r="I15" s="199"/>
      <c r="J15" s="233"/>
      <c r="K15" s="197" t="s">
        <v>462</v>
      </c>
      <c r="L15" s="199"/>
      <c r="M15" s="199" t="s">
        <v>138</v>
      </c>
      <c r="N15" s="247" t="s">
        <v>463</v>
      </c>
      <c r="O15" s="199" t="s">
        <v>464</v>
      </c>
      <c r="P15" s="244"/>
      <c r="Q15" s="237" t="s">
        <v>519</v>
      </c>
      <c r="R15" s="237" t="s">
        <v>465</v>
      </c>
      <c r="S15" s="209" t="s">
        <v>466</v>
      </c>
      <c r="T15" s="238" t="s">
        <v>467</v>
      </c>
      <c r="U15" s="224" t="s">
        <v>468</v>
      </c>
      <c r="V15" s="155" t="s">
        <v>956</v>
      </c>
      <c r="W15" s="82"/>
      <c r="AA15" s="81">
        <f>IF(OR(J15="Fail",ISBLANK(J15)),INDEX('Issue Code Table'!C:C,MATCH(N:N,'Issue Code Table'!A:A,0)),IF(M15="Critical",6,IF(M15="Significant",5,IF(M15="Moderate",3,2))))</f>
        <v>6</v>
      </c>
    </row>
    <row r="16" spans="1:41" ht="161.25" customHeight="1" x14ac:dyDescent="0.35">
      <c r="A16" s="239" t="s">
        <v>814</v>
      </c>
      <c r="B16" s="239" t="s">
        <v>329</v>
      </c>
      <c r="C16" s="240" t="s">
        <v>330</v>
      </c>
      <c r="D16" s="239" t="s">
        <v>423</v>
      </c>
      <c r="E16" s="239" t="s">
        <v>470</v>
      </c>
      <c r="F16" s="239" t="s">
        <v>471</v>
      </c>
      <c r="G16" s="239" t="s">
        <v>472</v>
      </c>
      <c r="H16" s="239" t="s">
        <v>473</v>
      </c>
      <c r="I16" s="204"/>
      <c r="J16" s="241"/>
      <c r="K16" s="201" t="s">
        <v>474</v>
      </c>
      <c r="L16" s="204"/>
      <c r="M16" s="204" t="s">
        <v>138</v>
      </c>
      <c r="N16" s="249" t="s">
        <v>463</v>
      </c>
      <c r="O16" s="204" t="s">
        <v>464</v>
      </c>
      <c r="P16" s="244"/>
      <c r="Q16" s="245" t="s">
        <v>519</v>
      </c>
      <c r="R16" s="245" t="s">
        <v>475</v>
      </c>
      <c r="S16" s="239" t="s">
        <v>476</v>
      </c>
      <c r="T16" s="246" t="s">
        <v>477</v>
      </c>
      <c r="U16" s="224" t="s">
        <v>478</v>
      </c>
      <c r="V16" s="155" t="s">
        <v>956</v>
      </c>
      <c r="W16" s="82"/>
      <c r="AA16" s="81">
        <f>IF(OR(J16="Fail",ISBLANK(J16)),INDEX('Issue Code Table'!C:C,MATCH(N:N,'Issue Code Table'!A:A,0)),IF(M16="Critical",6,IF(M16="Significant",5,IF(M16="Moderate",3,2))))</f>
        <v>6</v>
      </c>
    </row>
    <row r="17" spans="1:27" ht="161.25" customHeight="1" x14ac:dyDescent="0.35">
      <c r="A17" s="209" t="s">
        <v>815</v>
      </c>
      <c r="B17" s="209" t="s">
        <v>329</v>
      </c>
      <c r="C17" s="232" t="s">
        <v>330</v>
      </c>
      <c r="D17" s="209" t="s">
        <v>423</v>
      </c>
      <c r="E17" s="209" t="s">
        <v>480</v>
      </c>
      <c r="F17" s="209" t="s">
        <v>481</v>
      </c>
      <c r="G17" s="209" t="s">
        <v>482</v>
      </c>
      <c r="H17" s="209" t="s">
        <v>816</v>
      </c>
      <c r="I17" s="199"/>
      <c r="J17" s="233"/>
      <c r="K17" s="197" t="s">
        <v>484</v>
      </c>
      <c r="L17" s="199"/>
      <c r="M17" s="199" t="s">
        <v>138</v>
      </c>
      <c r="N17" s="247" t="s">
        <v>348</v>
      </c>
      <c r="O17" s="199" t="s">
        <v>349</v>
      </c>
      <c r="P17" s="244"/>
      <c r="Q17" s="237" t="s">
        <v>519</v>
      </c>
      <c r="R17" s="237" t="s">
        <v>485</v>
      </c>
      <c r="S17" s="209" t="s">
        <v>486</v>
      </c>
      <c r="T17" s="238" t="s">
        <v>487</v>
      </c>
      <c r="U17" s="224" t="s">
        <v>488</v>
      </c>
      <c r="V17" s="155" t="s">
        <v>489</v>
      </c>
      <c r="W17" s="82"/>
      <c r="AA17" s="81">
        <f>IF(OR(J17="Fail",ISBLANK(J17)),INDEX('Issue Code Table'!C:C,MATCH(N:N,'Issue Code Table'!A:A,0)),IF(M17="Critical",6,IF(M17="Significant",5,IF(M17="Moderate",3,2))))</f>
        <v>5</v>
      </c>
    </row>
    <row r="18" spans="1:27" ht="161.25" customHeight="1" x14ac:dyDescent="0.35">
      <c r="A18" s="239" t="s">
        <v>817</v>
      </c>
      <c r="B18" s="239" t="s">
        <v>329</v>
      </c>
      <c r="C18" s="240" t="s">
        <v>330</v>
      </c>
      <c r="D18" s="239" t="s">
        <v>423</v>
      </c>
      <c r="E18" s="239" t="s">
        <v>424</v>
      </c>
      <c r="F18" s="239" t="s">
        <v>425</v>
      </c>
      <c r="G18" s="239" t="s">
        <v>426</v>
      </c>
      <c r="H18" s="239" t="s">
        <v>427</v>
      </c>
      <c r="I18" s="204"/>
      <c r="J18" s="241"/>
      <c r="K18" s="201" t="s">
        <v>428</v>
      </c>
      <c r="L18" s="204"/>
      <c r="M18" s="204" t="s">
        <v>138</v>
      </c>
      <c r="N18" s="249" t="s">
        <v>429</v>
      </c>
      <c r="O18" s="204" t="s">
        <v>430</v>
      </c>
      <c r="P18" s="244"/>
      <c r="Q18" s="245" t="s">
        <v>519</v>
      </c>
      <c r="R18" s="245" t="s">
        <v>431</v>
      </c>
      <c r="S18" s="239" t="s">
        <v>432</v>
      </c>
      <c r="T18" s="246" t="s">
        <v>433</v>
      </c>
      <c r="U18" s="224" t="s">
        <v>434</v>
      </c>
      <c r="V18" s="155" t="s">
        <v>915</v>
      </c>
      <c r="W18" s="82"/>
      <c r="AA18" s="81">
        <f>IF(OR(J18="Fail",ISBLANK(J18)),INDEX('Issue Code Table'!C:C,MATCH(N:N,'Issue Code Table'!A:A,0)),IF(M18="Critical",6,IF(M18="Significant",5,IF(M18="Moderate",3,2))))</f>
        <v>5</v>
      </c>
    </row>
    <row r="19" spans="1:27" ht="159" customHeight="1" x14ac:dyDescent="0.35">
      <c r="A19" s="209" t="s">
        <v>818</v>
      </c>
      <c r="B19" s="232" t="s">
        <v>329</v>
      </c>
      <c r="C19" s="232" t="s">
        <v>330</v>
      </c>
      <c r="D19" s="232" t="s">
        <v>423</v>
      </c>
      <c r="E19" s="209" t="s">
        <v>515</v>
      </c>
      <c r="F19" s="209" t="s">
        <v>819</v>
      </c>
      <c r="G19" s="209" t="s">
        <v>820</v>
      </c>
      <c r="H19" s="209" t="s">
        <v>427</v>
      </c>
      <c r="I19" s="199"/>
      <c r="J19" s="233"/>
      <c r="K19" s="197" t="s">
        <v>518</v>
      </c>
      <c r="L19" s="199"/>
      <c r="M19" s="199" t="s">
        <v>138</v>
      </c>
      <c r="N19" s="247" t="s">
        <v>429</v>
      </c>
      <c r="O19" s="199" t="s">
        <v>430</v>
      </c>
      <c r="P19" s="244"/>
      <c r="Q19" s="237" t="s">
        <v>519</v>
      </c>
      <c r="R19" s="237" t="s">
        <v>520</v>
      </c>
      <c r="S19" s="209" t="s">
        <v>521</v>
      </c>
      <c r="T19" s="238" t="s">
        <v>522</v>
      </c>
      <c r="U19" s="224" t="s">
        <v>821</v>
      </c>
      <c r="V19" s="155" t="s">
        <v>932</v>
      </c>
      <c r="W19" s="82"/>
      <c r="AA19" s="81">
        <f>IF(OR(J19="Fail",ISBLANK(J19)),INDEX('Issue Code Table'!C:C,MATCH(N:N,'Issue Code Table'!A:A,0)),IF(M19="Critical",6,IF(M19="Significant",5,IF(M19="Moderate",3,2))))</f>
        <v>5</v>
      </c>
    </row>
    <row r="20" spans="1:27" ht="197.25" customHeight="1" x14ac:dyDescent="0.35">
      <c r="A20" s="239" t="s">
        <v>822</v>
      </c>
      <c r="B20" s="239" t="s">
        <v>329</v>
      </c>
      <c r="C20" s="240" t="s">
        <v>330</v>
      </c>
      <c r="D20" s="239" t="s">
        <v>423</v>
      </c>
      <c r="E20" s="239" t="s">
        <v>543</v>
      </c>
      <c r="F20" s="239" t="s">
        <v>544</v>
      </c>
      <c r="G20" s="239" t="s">
        <v>545</v>
      </c>
      <c r="H20" s="239" t="s">
        <v>427</v>
      </c>
      <c r="I20" s="204"/>
      <c r="J20" s="241"/>
      <c r="K20" s="201" t="s">
        <v>546</v>
      </c>
      <c r="L20" s="204"/>
      <c r="M20" s="204" t="s">
        <v>138</v>
      </c>
      <c r="N20" s="249" t="s">
        <v>429</v>
      </c>
      <c r="O20" s="204" t="s">
        <v>430</v>
      </c>
      <c r="P20" s="244"/>
      <c r="Q20" s="245" t="s">
        <v>519</v>
      </c>
      <c r="R20" s="245" t="s">
        <v>547</v>
      </c>
      <c r="S20" s="239" t="s">
        <v>548</v>
      </c>
      <c r="T20" s="246" t="s">
        <v>549</v>
      </c>
      <c r="U20" s="224" t="s">
        <v>823</v>
      </c>
      <c r="V20" s="155" t="s">
        <v>939</v>
      </c>
      <c r="W20" s="82"/>
      <c r="AA20" s="81">
        <f>IF(OR(J20="Fail",ISBLANK(J20)),INDEX('Issue Code Table'!C:C,MATCH(N:N,'Issue Code Table'!A:A,0)),IF(M20="Critical",6,IF(M20="Significant",5,IF(M20="Moderate",3,2))))</f>
        <v>5</v>
      </c>
    </row>
    <row r="21" spans="1:27" ht="158.25" customHeight="1" x14ac:dyDescent="0.35">
      <c r="A21" s="209" t="s">
        <v>824</v>
      </c>
      <c r="B21" s="209" t="s">
        <v>329</v>
      </c>
      <c r="C21" s="232" t="s">
        <v>330</v>
      </c>
      <c r="D21" s="209" t="s">
        <v>423</v>
      </c>
      <c r="E21" s="209" t="s">
        <v>552</v>
      </c>
      <c r="F21" s="209" t="s">
        <v>553</v>
      </c>
      <c r="G21" s="209" t="s">
        <v>554</v>
      </c>
      <c r="H21" s="209" t="s">
        <v>427</v>
      </c>
      <c r="I21" s="199"/>
      <c r="J21" s="233"/>
      <c r="K21" s="197" t="s">
        <v>555</v>
      </c>
      <c r="L21" s="199"/>
      <c r="M21" s="199" t="s">
        <v>138</v>
      </c>
      <c r="N21" s="247" t="s">
        <v>556</v>
      </c>
      <c r="O21" s="199" t="s">
        <v>557</v>
      </c>
      <c r="P21" s="244"/>
      <c r="Q21" s="237" t="s">
        <v>519</v>
      </c>
      <c r="R21" s="237" t="s">
        <v>558</v>
      </c>
      <c r="S21" s="209" t="s">
        <v>559</v>
      </c>
      <c r="T21" s="238" t="s">
        <v>560</v>
      </c>
      <c r="U21" s="224" t="s">
        <v>825</v>
      </c>
      <c r="V21" s="155" t="s">
        <v>942</v>
      </c>
      <c r="W21" s="82"/>
      <c r="AA21" s="81">
        <f>IF(OR(J21="Fail",ISBLANK(J21)),INDEX('Issue Code Table'!C:C,MATCH(N:N,'Issue Code Table'!A:A,0)),IF(M21="Critical",6,IF(M21="Significant",5,IF(M21="Moderate",3,2))))</f>
        <v>5</v>
      </c>
    </row>
    <row r="22" spans="1:27" ht="158.25" customHeight="1" x14ac:dyDescent="0.35">
      <c r="A22" s="239" t="s">
        <v>826</v>
      </c>
      <c r="B22" s="239" t="s">
        <v>355</v>
      </c>
      <c r="C22" s="240" t="s">
        <v>356</v>
      </c>
      <c r="D22" s="239" t="s">
        <v>423</v>
      </c>
      <c r="E22" s="239" t="s">
        <v>573</v>
      </c>
      <c r="F22" s="239" t="s">
        <v>574</v>
      </c>
      <c r="G22" s="239" t="s">
        <v>575</v>
      </c>
      <c r="H22" s="239" t="s">
        <v>427</v>
      </c>
      <c r="I22" s="204"/>
      <c r="J22" s="241"/>
      <c r="K22" s="201" t="s">
        <v>576</v>
      </c>
      <c r="L22" s="204"/>
      <c r="M22" s="204" t="s">
        <v>138</v>
      </c>
      <c r="N22" s="249" t="s">
        <v>429</v>
      </c>
      <c r="O22" s="204" t="s">
        <v>430</v>
      </c>
      <c r="P22" s="244"/>
      <c r="Q22" s="245" t="s">
        <v>519</v>
      </c>
      <c r="R22" s="245" t="s">
        <v>577</v>
      </c>
      <c r="S22" s="239" t="s">
        <v>578</v>
      </c>
      <c r="T22" s="246" t="s">
        <v>579</v>
      </c>
      <c r="U22" s="224" t="s">
        <v>827</v>
      </c>
      <c r="V22" s="155" t="s">
        <v>946</v>
      </c>
      <c r="W22" s="82"/>
      <c r="AA22" s="81">
        <f>IF(OR(J22="Fail",ISBLANK(J22)),INDEX('Issue Code Table'!C:C,MATCH(N:N,'Issue Code Table'!A:A,0)),IF(M22="Critical",6,IF(M22="Significant",5,IF(M22="Moderate",3,2))))</f>
        <v>5</v>
      </c>
    </row>
    <row r="23" spans="1:27" ht="139.5" customHeight="1" x14ac:dyDescent="0.35">
      <c r="A23" s="209" t="s">
        <v>828</v>
      </c>
      <c r="B23" s="209" t="s">
        <v>329</v>
      </c>
      <c r="C23" s="232" t="s">
        <v>330</v>
      </c>
      <c r="D23" s="209" t="s">
        <v>423</v>
      </c>
      <c r="E23" s="209" t="s">
        <v>582</v>
      </c>
      <c r="F23" s="209" t="s">
        <v>583</v>
      </c>
      <c r="G23" s="209" t="s">
        <v>584</v>
      </c>
      <c r="H23" s="209" t="s">
        <v>427</v>
      </c>
      <c r="I23" s="199"/>
      <c r="J23" s="233"/>
      <c r="K23" s="197" t="s">
        <v>585</v>
      </c>
      <c r="L23" s="199"/>
      <c r="M23" s="199" t="s">
        <v>138</v>
      </c>
      <c r="N23" s="247" t="s">
        <v>429</v>
      </c>
      <c r="O23" s="199" t="s">
        <v>430</v>
      </c>
      <c r="P23" s="244"/>
      <c r="Q23" s="237" t="s">
        <v>519</v>
      </c>
      <c r="R23" s="237" t="s">
        <v>586</v>
      </c>
      <c r="S23" s="209" t="s">
        <v>587</v>
      </c>
      <c r="T23" s="238" t="s">
        <v>588</v>
      </c>
      <c r="U23" s="224" t="s">
        <v>829</v>
      </c>
      <c r="V23" s="155" t="s">
        <v>948</v>
      </c>
      <c r="W23" s="82"/>
      <c r="AA23" s="81">
        <f>IF(OR(J23="Fail",ISBLANK(J23)),INDEX('Issue Code Table'!C:C,MATCH(N:N,'Issue Code Table'!A:A,0)),IF(M23="Critical",6,IF(M23="Significant",5,IF(M23="Moderate",3,2))))</f>
        <v>5</v>
      </c>
    </row>
    <row r="24" spans="1:27" ht="147" customHeight="1" x14ac:dyDescent="0.35">
      <c r="A24" s="239" t="s">
        <v>830</v>
      </c>
      <c r="B24" s="239" t="s">
        <v>408</v>
      </c>
      <c r="C24" s="240" t="s">
        <v>409</v>
      </c>
      <c r="D24" s="239" t="s">
        <v>423</v>
      </c>
      <c r="E24" s="239" t="s">
        <v>436</v>
      </c>
      <c r="F24" s="239" t="s">
        <v>437</v>
      </c>
      <c r="G24" s="239" t="s">
        <v>438</v>
      </c>
      <c r="H24" s="239" t="s">
        <v>831</v>
      </c>
      <c r="I24" s="204"/>
      <c r="J24" s="241"/>
      <c r="K24" s="201" t="s">
        <v>440</v>
      </c>
      <c r="L24" s="204"/>
      <c r="M24" s="204" t="s">
        <v>236</v>
      </c>
      <c r="N24" s="249" t="s">
        <v>415</v>
      </c>
      <c r="O24" s="204" t="s">
        <v>416</v>
      </c>
      <c r="P24" s="244"/>
      <c r="Q24" s="245" t="s">
        <v>519</v>
      </c>
      <c r="R24" s="245" t="s">
        <v>441</v>
      </c>
      <c r="S24" s="239" t="s">
        <v>442</v>
      </c>
      <c r="T24" s="246" t="s">
        <v>443</v>
      </c>
      <c r="U24" s="224" t="s">
        <v>444</v>
      </c>
      <c r="V24" s="155"/>
      <c r="W24" s="82"/>
      <c r="AA24" s="81">
        <f>IF(OR(J24="Fail",ISBLANK(J24)),INDEX('Issue Code Table'!C:C,MATCH(N:N,'Issue Code Table'!A:A,0)),IF(M24="Critical",6,IF(M24="Significant",5,IF(M24="Moderate",3,2))))</f>
        <v>3</v>
      </c>
    </row>
    <row r="25" spans="1:27" ht="146.25" customHeight="1" x14ac:dyDescent="0.35">
      <c r="A25" s="209" t="s">
        <v>832</v>
      </c>
      <c r="B25" s="209" t="s">
        <v>408</v>
      </c>
      <c r="C25" s="232" t="s">
        <v>409</v>
      </c>
      <c r="D25" s="209" t="s">
        <v>423</v>
      </c>
      <c r="E25" s="209" t="s">
        <v>446</v>
      </c>
      <c r="F25" s="209" t="s">
        <v>447</v>
      </c>
      <c r="G25" s="209" t="s">
        <v>448</v>
      </c>
      <c r="H25" s="209" t="s">
        <v>833</v>
      </c>
      <c r="I25" s="199"/>
      <c r="J25" s="233"/>
      <c r="K25" s="197" t="s">
        <v>450</v>
      </c>
      <c r="L25" s="199"/>
      <c r="M25" s="199" t="s">
        <v>138</v>
      </c>
      <c r="N25" s="247" t="s">
        <v>451</v>
      </c>
      <c r="O25" s="199" t="s">
        <v>452</v>
      </c>
      <c r="P25" s="244"/>
      <c r="Q25" s="237" t="s">
        <v>519</v>
      </c>
      <c r="R25" s="237" t="s">
        <v>453</v>
      </c>
      <c r="S25" s="209" t="s">
        <v>454</v>
      </c>
      <c r="T25" s="238" t="s">
        <v>455</v>
      </c>
      <c r="U25" s="224" t="s">
        <v>456</v>
      </c>
      <c r="V25" s="155" t="s">
        <v>888</v>
      </c>
      <c r="W25" s="82"/>
      <c r="AA25" s="81">
        <f>IF(OR(J25="Fail",ISBLANK(J25)),INDEX('Issue Code Table'!C:C,MATCH(N:N,'Issue Code Table'!A:A,0)),IF(M25="Critical",6,IF(M25="Significant",5,IF(M25="Moderate",3,2))))</f>
        <v>5</v>
      </c>
    </row>
    <row r="26" spans="1:27" ht="240.75" customHeight="1" x14ac:dyDescent="0.35">
      <c r="A26" s="239" t="s">
        <v>834</v>
      </c>
      <c r="B26" s="239" t="s">
        <v>280</v>
      </c>
      <c r="C26" s="240" t="s">
        <v>281</v>
      </c>
      <c r="D26" s="239" t="s">
        <v>423</v>
      </c>
      <c r="E26" s="239" t="s">
        <v>491</v>
      </c>
      <c r="F26" s="239" t="s">
        <v>492</v>
      </c>
      <c r="G26" s="239" t="s">
        <v>493</v>
      </c>
      <c r="H26" s="239" t="s">
        <v>494</v>
      </c>
      <c r="I26" s="204"/>
      <c r="J26" s="241"/>
      <c r="K26" s="201" t="s">
        <v>495</v>
      </c>
      <c r="L26" s="204"/>
      <c r="M26" s="204" t="s">
        <v>147</v>
      </c>
      <c r="N26" s="249" t="s">
        <v>496</v>
      </c>
      <c r="O26" s="204" t="s">
        <v>497</v>
      </c>
      <c r="P26" s="244"/>
      <c r="Q26" s="245" t="s">
        <v>519</v>
      </c>
      <c r="R26" s="245" t="s">
        <v>498</v>
      </c>
      <c r="S26" s="239" t="s">
        <v>499</v>
      </c>
      <c r="T26" s="246" t="s">
        <v>500</v>
      </c>
      <c r="U26" s="224" t="s">
        <v>501</v>
      </c>
      <c r="V26" s="155"/>
      <c r="W26" s="82"/>
      <c r="AA26" s="81">
        <f>IF(OR(J26="Fail",ISBLANK(J26)),INDEX('Issue Code Table'!C:C,MATCH(N:N,'Issue Code Table'!A:A,0)),IF(M26="Critical",6,IF(M26="Significant",5,IF(M26="Moderate",3,2))))</f>
        <v>4</v>
      </c>
    </row>
    <row r="27" spans="1:27" ht="240.75" customHeight="1" x14ac:dyDescent="0.35">
      <c r="A27" s="209" t="s">
        <v>835</v>
      </c>
      <c r="B27" s="209" t="s">
        <v>133</v>
      </c>
      <c r="C27" s="232" t="s">
        <v>134</v>
      </c>
      <c r="D27" s="209" t="s">
        <v>423</v>
      </c>
      <c r="E27" s="209" t="s">
        <v>503</v>
      </c>
      <c r="F27" s="209" t="s">
        <v>504</v>
      </c>
      <c r="G27" s="209" t="s">
        <v>505</v>
      </c>
      <c r="H27" s="209" t="s">
        <v>506</v>
      </c>
      <c r="I27" s="199"/>
      <c r="J27" s="233"/>
      <c r="K27" s="197" t="s">
        <v>507</v>
      </c>
      <c r="L27" s="199"/>
      <c r="M27" s="199" t="s">
        <v>138</v>
      </c>
      <c r="N27" s="247" t="s">
        <v>508</v>
      </c>
      <c r="O27" s="199" t="s">
        <v>509</v>
      </c>
      <c r="P27" s="244"/>
      <c r="Q27" s="237" t="s">
        <v>519</v>
      </c>
      <c r="R27" s="237" t="s">
        <v>510</v>
      </c>
      <c r="S27" s="209" t="s">
        <v>511</v>
      </c>
      <c r="T27" s="238" t="s">
        <v>512</v>
      </c>
      <c r="U27" s="224" t="s">
        <v>836</v>
      </c>
      <c r="V27" s="155" t="s">
        <v>956</v>
      </c>
      <c r="W27" s="82"/>
      <c r="AA27" s="81">
        <f>IF(OR(J27="Fail",ISBLANK(J27)),INDEX('Issue Code Table'!C:C,MATCH(N:N,'Issue Code Table'!A:A,0)),IF(M27="Critical",6,IF(M27="Significant",5,IF(M27="Moderate",3,2))))</f>
        <v>6</v>
      </c>
    </row>
    <row r="28" spans="1:27" ht="240.75" customHeight="1" x14ac:dyDescent="0.35">
      <c r="A28" s="239" t="s">
        <v>837</v>
      </c>
      <c r="B28" s="254" t="s">
        <v>151</v>
      </c>
      <c r="C28" s="255" t="s">
        <v>591</v>
      </c>
      <c r="D28" s="239" t="s">
        <v>423</v>
      </c>
      <c r="E28" s="239" t="s">
        <v>592</v>
      </c>
      <c r="F28" s="239" t="s">
        <v>593</v>
      </c>
      <c r="G28" s="239" t="s">
        <v>594</v>
      </c>
      <c r="H28" s="239" t="s">
        <v>838</v>
      </c>
      <c r="I28" s="204"/>
      <c r="J28" s="241"/>
      <c r="K28" s="201" t="s">
        <v>596</v>
      </c>
      <c r="L28" s="204"/>
      <c r="M28" s="204" t="s">
        <v>138</v>
      </c>
      <c r="N28" s="249" t="s">
        <v>508</v>
      </c>
      <c r="O28" s="204" t="s">
        <v>597</v>
      </c>
      <c r="P28" s="244"/>
      <c r="Q28" s="245" t="s">
        <v>786</v>
      </c>
      <c r="R28" s="245" t="s">
        <v>598</v>
      </c>
      <c r="S28" s="239" t="s">
        <v>599</v>
      </c>
      <c r="T28" s="246" t="s">
        <v>600</v>
      </c>
      <c r="U28" s="224" t="s">
        <v>839</v>
      </c>
      <c r="V28" s="155" t="s">
        <v>952</v>
      </c>
      <c r="W28" s="82"/>
      <c r="AA28" s="81">
        <f>IF(OR(J28="Fail",ISBLANK(J28)),INDEX('Issue Code Table'!C:C,MATCH(N:N,'Issue Code Table'!A:A,0)),IF(M28="Critical",6,IF(M28="Significant",5,IF(M28="Moderate",3,2))))</f>
        <v>6</v>
      </c>
    </row>
    <row r="29" spans="1:27" ht="240.75" customHeight="1" x14ac:dyDescent="0.35">
      <c r="A29" s="209" t="s">
        <v>840</v>
      </c>
      <c r="B29" s="209" t="s">
        <v>355</v>
      </c>
      <c r="C29" s="250" t="s">
        <v>356</v>
      </c>
      <c r="D29" s="209" t="s">
        <v>423</v>
      </c>
      <c r="E29" s="209" t="s">
        <v>622</v>
      </c>
      <c r="F29" s="209" t="s">
        <v>623</v>
      </c>
      <c r="G29" s="209" t="s">
        <v>841</v>
      </c>
      <c r="H29" s="209" t="s">
        <v>842</v>
      </c>
      <c r="I29" s="199"/>
      <c r="J29" s="233"/>
      <c r="K29" s="199" t="s">
        <v>626</v>
      </c>
      <c r="L29" s="199"/>
      <c r="M29" s="199" t="s">
        <v>138</v>
      </c>
      <c r="N29" s="247" t="s">
        <v>627</v>
      </c>
      <c r="O29" s="199" t="s">
        <v>628</v>
      </c>
      <c r="P29" s="244"/>
      <c r="Q29" s="237" t="s">
        <v>786</v>
      </c>
      <c r="R29" s="237" t="s">
        <v>629</v>
      </c>
      <c r="S29" s="209" t="s">
        <v>630</v>
      </c>
      <c r="T29" s="238" t="s">
        <v>631</v>
      </c>
      <c r="U29" s="224" t="s">
        <v>632</v>
      </c>
      <c r="V29" s="155" t="s">
        <v>956</v>
      </c>
      <c r="W29" s="82"/>
      <c r="AA29" s="81">
        <f>IF(OR(J29="Fail",ISBLANK(J29)),INDEX('Issue Code Table'!C:C,MATCH(N:N,'Issue Code Table'!A:A,0)),IF(M29="Critical",6,IF(M29="Significant",5,IF(M29="Moderate",3,2))))</f>
        <v>5</v>
      </c>
    </row>
    <row r="30" spans="1:27" ht="240.75" customHeight="1" x14ac:dyDescent="0.35">
      <c r="A30" s="239" t="s">
        <v>843</v>
      </c>
      <c r="B30" s="239" t="s">
        <v>133</v>
      </c>
      <c r="C30" s="251" t="s">
        <v>134</v>
      </c>
      <c r="D30" s="239" t="s">
        <v>423</v>
      </c>
      <c r="E30" s="239" t="s">
        <v>634</v>
      </c>
      <c r="F30" s="239" t="s">
        <v>635</v>
      </c>
      <c r="G30" s="239" t="s">
        <v>636</v>
      </c>
      <c r="H30" s="239" t="s">
        <v>637</v>
      </c>
      <c r="I30" s="204"/>
      <c r="J30" s="241"/>
      <c r="K30" s="204" t="s">
        <v>638</v>
      </c>
      <c r="L30" s="204"/>
      <c r="M30" s="204" t="s">
        <v>138</v>
      </c>
      <c r="N30" s="249" t="s">
        <v>639</v>
      </c>
      <c r="O30" s="204" t="s">
        <v>640</v>
      </c>
      <c r="P30" s="244"/>
      <c r="Q30" s="245" t="s">
        <v>786</v>
      </c>
      <c r="R30" s="245" t="s">
        <v>641</v>
      </c>
      <c r="S30" s="239" t="s">
        <v>642</v>
      </c>
      <c r="T30" s="246" t="s">
        <v>643</v>
      </c>
      <c r="U30" s="224" t="s">
        <v>644</v>
      </c>
      <c r="V30" s="155" t="s">
        <v>976</v>
      </c>
      <c r="W30" s="82"/>
      <c r="AA30" s="81">
        <f>IF(OR(J30="Fail",ISBLANK(J30)),INDEX('Issue Code Table'!C:C,MATCH(N:N,'Issue Code Table'!A:A,0)),IF(M30="Critical",6,IF(M30="Significant",5,IF(M30="Moderate",3,2))))</f>
        <v>5</v>
      </c>
    </row>
    <row r="31" spans="1:27" ht="240.75" customHeight="1" x14ac:dyDescent="0.35">
      <c r="A31" s="209" t="s">
        <v>844</v>
      </c>
      <c r="B31" s="209" t="s">
        <v>133</v>
      </c>
      <c r="C31" s="250" t="s">
        <v>134</v>
      </c>
      <c r="D31" s="209" t="s">
        <v>423</v>
      </c>
      <c r="E31" s="209" t="s">
        <v>646</v>
      </c>
      <c r="F31" s="209" t="s">
        <v>647</v>
      </c>
      <c r="G31" s="209" t="s">
        <v>648</v>
      </c>
      <c r="H31" s="209" t="s">
        <v>649</v>
      </c>
      <c r="I31" s="199"/>
      <c r="J31" s="233"/>
      <c r="K31" s="199" t="s">
        <v>650</v>
      </c>
      <c r="L31" s="199"/>
      <c r="M31" s="199" t="s">
        <v>138</v>
      </c>
      <c r="N31" s="247" t="s">
        <v>508</v>
      </c>
      <c r="O31" s="199" t="s">
        <v>509</v>
      </c>
      <c r="P31" s="244"/>
      <c r="Q31" s="237" t="s">
        <v>786</v>
      </c>
      <c r="R31" s="237" t="s">
        <v>651</v>
      </c>
      <c r="S31" s="209" t="s">
        <v>652</v>
      </c>
      <c r="T31" s="238" t="s">
        <v>653</v>
      </c>
      <c r="U31" s="224" t="s">
        <v>654</v>
      </c>
      <c r="V31" s="155" t="s">
        <v>986</v>
      </c>
      <c r="W31" s="82"/>
      <c r="AA31" s="81">
        <f>IF(OR(J31="Fail",ISBLANK(J31)),INDEX('Issue Code Table'!C:C,MATCH(N:N,'Issue Code Table'!A:A,0)),IF(M31="Critical",6,IF(M31="Significant",5,IF(M31="Moderate",3,2))))</f>
        <v>6</v>
      </c>
    </row>
    <row r="32" spans="1:27" ht="240.75" customHeight="1" x14ac:dyDescent="0.25">
      <c r="A32" s="239" t="s">
        <v>845</v>
      </c>
      <c r="B32" s="239" t="s">
        <v>167</v>
      </c>
      <c r="C32" s="240" t="s">
        <v>168</v>
      </c>
      <c r="D32" s="239" t="s">
        <v>423</v>
      </c>
      <c r="E32" s="239" t="s">
        <v>674</v>
      </c>
      <c r="F32" s="239" t="s">
        <v>675</v>
      </c>
      <c r="G32" s="239" t="s">
        <v>676</v>
      </c>
      <c r="H32" s="239" t="s">
        <v>846</v>
      </c>
      <c r="I32" s="204"/>
      <c r="J32" s="241"/>
      <c r="K32" s="201" t="s">
        <v>678</v>
      </c>
      <c r="L32" s="204"/>
      <c r="M32" s="204" t="s">
        <v>138</v>
      </c>
      <c r="N32" s="249" t="s">
        <v>192</v>
      </c>
      <c r="O32" s="204" t="s">
        <v>193</v>
      </c>
      <c r="P32" s="244"/>
      <c r="Q32" s="245" t="s">
        <v>792</v>
      </c>
      <c r="R32" s="245" t="s">
        <v>679</v>
      </c>
      <c r="S32" s="239" t="s">
        <v>680</v>
      </c>
      <c r="T32" s="246" t="s">
        <v>681</v>
      </c>
      <c r="U32" s="224" t="s">
        <v>682</v>
      </c>
      <c r="V32" s="155" t="s">
        <v>986</v>
      </c>
      <c r="W32" s="82"/>
      <c r="Y32" s="136"/>
      <c r="AA32" s="81">
        <f>IF(OR(J32="Fail",ISBLANK(J32)),INDEX('Issue Code Table'!C:C,MATCH(N:N,'Issue Code Table'!A:A,0)),IF(M32="Critical",6,IF(M32="Significant",5,IF(M32="Moderate",3,2))))</f>
        <v>5</v>
      </c>
    </row>
    <row r="33" spans="1:41" ht="240.75" customHeight="1" x14ac:dyDescent="0.25">
      <c r="A33" s="209" t="s">
        <v>847</v>
      </c>
      <c r="B33" s="209" t="s">
        <v>167</v>
      </c>
      <c r="C33" s="232" t="s">
        <v>168</v>
      </c>
      <c r="D33" s="209" t="s">
        <v>423</v>
      </c>
      <c r="E33" s="209" t="s">
        <v>684</v>
      </c>
      <c r="F33" s="209" t="s">
        <v>685</v>
      </c>
      <c r="G33" s="209" t="s">
        <v>686</v>
      </c>
      <c r="H33" s="209" t="s">
        <v>848</v>
      </c>
      <c r="I33" s="199"/>
      <c r="J33" s="233"/>
      <c r="K33" s="197" t="s">
        <v>688</v>
      </c>
      <c r="L33" s="199"/>
      <c r="M33" s="199" t="s">
        <v>147</v>
      </c>
      <c r="N33" s="247" t="s">
        <v>185</v>
      </c>
      <c r="O33" s="199" t="s">
        <v>186</v>
      </c>
      <c r="P33" s="244"/>
      <c r="Q33" s="237" t="s">
        <v>792</v>
      </c>
      <c r="R33" s="237" t="s">
        <v>689</v>
      </c>
      <c r="S33" s="209" t="s">
        <v>690</v>
      </c>
      <c r="T33" s="238" t="s">
        <v>691</v>
      </c>
      <c r="U33" s="224" t="s">
        <v>692</v>
      </c>
      <c r="V33" s="155"/>
      <c r="W33" s="82"/>
      <c r="Y33" s="136"/>
      <c r="AA33" s="81">
        <f>IF(OR(J33="Fail",ISBLANK(J33)),INDEX('Issue Code Table'!C:C,MATCH(N:N,'Issue Code Table'!A:A,0)),IF(M33="Critical",6,IF(M33="Significant",5,IF(M33="Moderate",3,2))))</f>
        <v>4</v>
      </c>
    </row>
    <row r="34" spans="1:41" s="136" customFormat="1" ht="159.75" customHeight="1" x14ac:dyDescent="0.25">
      <c r="A34" s="239" t="s">
        <v>849</v>
      </c>
      <c r="B34" s="239" t="s">
        <v>264</v>
      </c>
      <c r="C34" s="240" t="s">
        <v>265</v>
      </c>
      <c r="D34" s="239" t="s">
        <v>423</v>
      </c>
      <c r="E34" s="239" t="s">
        <v>694</v>
      </c>
      <c r="F34" s="239" t="s">
        <v>695</v>
      </c>
      <c r="G34" s="239" t="s">
        <v>696</v>
      </c>
      <c r="H34" s="239" t="s">
        <v>697</v>
      </c>
      <c r="I34" s="204"/>
      <c r="J34" s="241"/>
      <c r="K34" s="204" t="s">
        <v>698</v>
      </c>
      <c r="L34" s="204"/>
      <c r="M34" s="204" t="s">
        <v>147</v>
      </c>
      <c r="N34" s="249" t="s">
        <v>699</v>
      </c>
      <c r="O34" s="204" t="s">
        <v>700</v>
      </c>
      <c r="P34" s="244"/>
      <c r="Q34" s="245" t="s">
        <v>850</v>
      </c>
      <c r="R34" s="245" t="s">
        <v>701</v>
      </c>
      <c r="S34" s="239" t="s">
        <v>702</v>
      </c>
      <c r="T34" s="246" t="s">
        <v>703</v>
      </c>
      <c r="U34" s="224" t="s">
        <v>704</v>
      </c>
      <c r="V34" s="155"/>
      <c r="W34" s="82"/>
      <c r="AA34" s="81">
        <f>IF(OR(J34="Fail",ISBLANK(J34)),INDEX('Issue Code Table'!C:C,MATCH(N:N,'Issue Code Table'!A:A,0)),IF(M34="Critical",6,IF(M34="Significant",5,IF(M34="Moderate",3,2))))</f>
        <v>2</v>
      </c>
      <c r="AI34" s="170"/>
      <c r="AJ34" s="170"/>
      <c r="AK34" s="170"/>
      <c r="AL34" s="170"/>
      <c r="AM34" s="170"/>
      <c r="AN34" s="170"/>
      <c r="AO34" s="170"/>
    </row>
    <row r="35" spans="1:41" s="136" customFormat="1" ht="153" customHeight="1" x14ac:dyDescent="0.25">
      <c r="A35" s="209" t="s">
        <v>851</v>
      </c>
      <c r="B35" s="209" t="s">
        <v>706</v>
      </c>
      <c r="C35" s="232" t="s">
        <v>707</v>
      </c>
      <c r="D35" s="209" t="s">
        <v>423</v>
      </c>
      <c r="E35" s="209" t="s">
        <v>708</v>
      </c>
      <c r="F35" s="209" t="s">
        <v>852</v>
      </c>
      <c r="G35" s="209" t="s">
        <v>710</v>
      </c>
      <c r="H35" s="209" t="s">
        <v>711</v>
      </c>
      <c r="I35" s="199"/>
      <c r="J35" s="233"/>
      <c r="K35" s="199" t="s">
        <v>712</v>
      </c>
      <c r="L35" s="199"/>
      <c r="M35" s="199" t="s">
        <v>147</v>
      </c>
      <c r="N35" s="247" t="s">
        <v>713</v>
      </c>
      <c r="O35" s="199" t="s">
        <v>714</v>
      </c>
      <c r="P35" s="244"/>
      <c r="Q35" s="237" t="s">
        <v>850</v>
      </c>
      <c r="R35" s="237" t="s">
        <v>715</v>
      </c>
      <c r="S35" s="209" t="s">
        <v>716</v>
      </c>
      <c r="T35" s="238" t="s">
        <v>717</v>
      </c>
      <c r="U35" s="224" t="s">
        <v>718</v>
      </c>
      <c r="V35" s="155"/>
      <c r="W35" s="82"/>
      <c r="AA35" s="81">
        <f>IF(OR(J35="Fail",ISBLANK(J35)),INDEX('Issue Code Table'!C:C,MATCH(N:N,'Issue Code Table'!A:A,0)),IF(M35="Critical",6,IF(M35="Significant",5,IF(M35="Moderate",3,2))))</f>
        <v>5</v>
      </c>
      <c r="AI35" s="170"/>
      <c r="AJ35" s="170"/>
      <c r="AK35" s="170"/>
      <c r="AL35" s="170"/>
      <c r="AM35" s="170"/>
      <c r="AN35" s="170"/>
      <c r="AO35" s="170"/>
    </row>
    <row r="36" spans="1:41" s="136" customFormat="1" ht="171.75" customHeight="1" x14ac:dyDescent="0.35">
      <c r="A36" s="239" t="s">
        <v>853</v>
      </c>
      <c r="B36" s="239" t="s">
        <v>706</v>
      </c>
      <c r="C36" s="252" t="s">
        <v>707</v>
      </c>
      <c r="D36" s="239" t="s">
        <v>423</v>
      </c>
      <c r="E36" s="239" t="s">
        <v>720</v>
      </c>
      <c r="F36" s="239" t="s">
        <v>721</v>
      </c>
      <c r="G36" s="239" t="s">
        <v>722</v>
      </c>
      <c r="H36" s="239" t="s">
        <v>854</v>
      </c>
      <c r="I36" s="204"/>
      <c r="J36" s="241"/>
      <c r="K36" s="201" t="s">
        <v>855</v>
      </c>
      <c r="L36" s="204"/>
      <c r="M36" s="204" t="s">
        <v>138</v>
      </c>
      <c r="N36" s="249" t="s">
        <v>725</v>
      </c>
      <c r="O36" s="204" t="s">
        <v>726</v>
      </c>
      <c r="P36" s="244"/>
      <c r="Q36" s="245" t="s">
        <v>850</v>
      </c>
      <c r="R36" s="245" t="s">
        <v>727</v>
      </c>
      <c r="S36" s="239" t="s">
        <v>728</v>
      </c>
      <c r="T36" s="246" t="s">
        <v>729</v>
      </c>
      <c r="U36" s="224" t="s">
        <v>856</v>
      </c>
      <c r="V36" s="155" t="s">
        <v>731</v>
      </c>
      <c r="W36" s="82"/>
      <c r="X36" s="170"/>
      <c r="Y36"/>
      <c r="Z36" s="170"/>
      <c r="AA36" s="81">
        <f>IF(OR(J36="Fail",ISBLANK(J36)),INDEX('Issue Code Table'!C:C,MATCH(N:N,'Issue Code Table'!A:A,0)),IF(M36="Critical",6,IF(M36="Significant",5,IF(M36="Moderate",3,2))))</f>
        <v>5</v>
      </c>
      <c r="AB36" s="170"/>
      <c r="AC36" s="170"/>
      <c r="AD36" s="170"/>
      <c r="AE36" s="170"/>
      <c r="AF36" s="170"/>
      <c r="AG36" s="170"/>
      <c r="AH36" s="170"/>
      <c r="AI36" s="170"/>
      <c r="AJ36" s="170"/>
      <c r="AK36" s="170"/>
      <c r="AL36" s="170"/>
      <c r="AM36" s="170"/>
      <c r="AN36" s="170"/>
      <c r="AO36" s="170"/>
    </row>
    <row r="37" spans="1:41" s="136" customFormat="1" ht="139.5" customHeight="1" x14ac:dyDescent="0.25">
      <c r="A37" s="209" t="s">
        <v>857</v>
      </c>
      <c r="B37" s="209" t="s">
        <v>706</v>
      </c>
      <c r="C37" s="256" t="s">
        <v>707</v>
      </c>
      <c r="D37" s="209" t="s">
        <v>423</v>
      </c>
      <c r="E37" s="209" t="s">
        <v>733</v>
      </c>
      <c r="F37" s="209" t="s">
        <v>734</v>
      </c>
      <c r="G37" s="209" t="s">
        <v>735</v>
      </c>
      <c r="H37" s="209" t="s">
        <v>736</v>
      </c>
      <c r="I37" s="199"/>
      <c r="J37" s="233"/>
      <c r="K37" s="197" t="s">
        <v>737</v>
      </c>
      <c r="L37" s="199"/>
      <c r="M37" s="199" t="s">
        <v>138</v>
      </c>
      <c r="N37" s="247" t="s">
        <v>725</v>
      </c>
      <c r="O37" s="199" t="s">
        <v>726</v>
      </c>
      <c r="P37" s="244"/>
      <c r="Q37" s="237" t="s">
        <v>850</v>
      </c>
      <c r="R37" s="237" t="s">
        <v>738</v>
      </c>
      <c r="S37" s="209" t="s">
        <v>739</v>
      </c>
      <c r="T37" s="238" t="s">
        <v>740</v>
      </c>
      <c r="U37" s="224" t="s">
        <v>741</v>
      </c>
      <c r="V37" s="155" t="s">
        <v>999</v>
      </c>
      <c r="W37" s="82"/>
      <c r="AA37" s="81">
        <f>IF(OR(J37="Fail",ISBLANK(J37)),INDEX('Issue Code Table'!C:C,MATCH(N:N,'Issue Code Table'!A:A,0)),IF(M37="Critical",6,IF(M37="Significant",5,IF(M37="Moderate",3,2))))</f>
        <v>5</v>
      </c>
      <c r="AI37" s="170"/>
      <c r="AJ37" s="170"/>
      <c r="AK37" s="170"/>
      <c r="AL37" s="170"/>
      <c r="AM37" s="170"/>
      <c r="AN37" s="170"/>
      <c r="AO37" s="170"/>
    </row>
    <row r="38" spans="1:41" s="136" customFormat="1" ht="103.5" customHeight="1" x14ac:dyDescent="0.25">
      <c r="A38" s="239" t="s">
        <v>858</v>
      </c>
      <c r="B38" s="239" t="s">
        <v>211</v>
      </c>
      <c r="C38" s="240" t="s">
        <v>212</v>
      </c>
      <c r="D38" s="239" t="s">
        <v>423</v>
      </c>
      <c r="E38" s="239" t="s">
        <v>743</v>
      </c>
      <c r="F38" s="239" t="s">
        <v>744</v>
      </c>
      <c r="G38" s="239" t="s">
        <v>745</v>
      </c>
      <c r="H38" s="239" t="s">
        <v>859</v>
      </c>
      <c r="I38" s="204"/>
      <c r="J38" s="241"/>
      <c r="K38" s="201" t="s">
        <v>747</v>
      </c>
      <c r="L38" s="204"/>
      <c r="M38" s="204" t="s">
        <v>138</v>
      </c>
      <c r="N38" s="249" t="s">
        <v>429</v>
      </c>
      <c r="O38" s="204" t="s">
        <v>430</v>
      </c>
      <c r="P38" s="244"/>
      <c r="Q38" s="245" t="s">
        <v>794</v>
      </c>
      <c r="R38" s="245" t="s">
        <v>748</v>
      </c>
      <c r="S38" s="239" t="s">
        <v>749</v>
      </c>
      <c r="T38" s="246" t="s">
        <v>750</v>
      </c>
      <c r="U38" s="224" t="s">
        <v>751</v>
      </c>
      <c r="V38" s="155" t="s">
        <v>1002</v>
      </c>
      <c r="W38" s="82"/>
      <c r="AA38" s="81">
        <f>IF(OR(J38="Fail",ISBLANK(J38)),INDEX('Issue Code Table'!C:C,MATCH(N:N,'Issue Code Table'!A:A,0)),IF(M38="Critical",6,IF(M38="Significant",5,IF(M38="Moderate",3,2))))</f>
        <v>5</v>
      </c>
      <c r="AI38" s="170"/>
      <c r="AJ38" s="170"/>
      <c r="AK38" s="170"/>
      <c r="AL38" s="170"/>
      <c r="AM38" s="170"/>
      <c r="AN38" s="170"/>
      <c r="AO38" s="170"/>
    </row>
    <row r="39" spans="1:41" ht="187.5" customHeight="1" x14ac:dyDescent="0.35">
      <c r="A39" s="209" t="s">
        <v>860</v>
      </c>
      <c r="B39" s="209" t="s">
        <v>211</v>
      </c>
      <c r="C39" s="250" t="s">
        <v>212</v>
      </c>
      <c r="D39" s="209" t="s">
        <v>423</v>
      </c>
      <c r="E39" s="209" t="s">
        <v>656</v>
      </c>
      <c r="F39" s="209" t="s">
        <v>657</v>
      </c>
      <c r="G39" s="209" t="s">
        <v>658</v>
      </c>
      <c r="H39" s="209" t="s">
        <v>606</v>
      </c>
      <c r="I39" s="199"/>
      <c r="J39" s="233"/>
      <c r="K39" s="199" t="s">
        <v>659</v>
      </c>
      <c r="L39" s="199"/>
      <c r="M39" s="199" t="s">
        <v>138</v>
      </c>
      <c r="N39" s="247" t="s">
        <v>216</v>
      </c>
      <c r="O39" s="199" t="s">
        <v>217</v>
      </c>
      <c r="P39" s="244"/>
      <c r="Q39" s="237" t="s">
        <v>786</v>
      </c>
      <c r="R39" s="237" t="s">
        <v>660</v>
      </c>
      <c r="S39" s="209" t="s">
        <v>661</v>
      </c>
      <c r="T39" s="238" t="s">
        <v>861</v>
      </c>
      <c r="U39" s="224" t="s">
        <v>663</v>
      </c>
      <c r="V39" s="155" t="s">
        <v>981</v>
      </c>
      <c r="W39" s="82"/>
      <c r="AA39" s="81">
        <f>IF(OR(J39="Fail",ISBLANK(J39)),INDEX('Issue Code Table'!C:C,MATCH(N:N,'Issue Code Table'!A:A,0)),IF(M39="Critical",6,IF(M39="Significant",5,IF(M39="Moderate",3,2))))</f>
        <v>5</v>
      </c>
    </row>
    <row r="40" spans="1:41" s="136" customFormat="1" ht="205.5" customHeight="1" x14ac:dyDescent="0.35">
      <c r="A40" s="239" t="s">
        <v>862</v>
      </c>
      <c r="B40" s="239" t="s">
        <v>211</v>
      </c>
      <c r="C40" s="251" t="s">
        <v>212</v>
      </c>
      <c r="D40" s="239" t="s">
        <v>423</v>
      </c>
      <c r="E40" s="239" t="s">
        <v>665</v>
      </c>
      <c r="F40" s="239" t="s">
        <v>863</v>
      </c>
      <c r="G40" s="239" t="s">
        <v>667</v>
      </c>
      <c r="H40" s="239" t="s">
        <v>606</v>
      </c>
      <c r="I40" s="204"/>
      <c r="J40" s="241"/>
      <c r="K40" s="204" t="s">
        <v>668</v>
      </c>
      <c r="L40" s="204"/>
      <c r="M40" s="204" t="s">
        <v>138</v>
      </c>
      <c r="N40" s="249" t="s">
        <v>216</v>
      </c>
      <c r="O40" s="204" t="s">
        <v>217</v>
      </c>
      <c r="P40" s="244"/>
      <c r="Q40" s="245" t="s">
        <v>786</v>
      </c>
      <c r="R40" s="245" t="s">
        <v>669</v>
      </c>
      <c r="S40" s="239" t="s">
        <v>670</v>
      </c>
      <c r="T40" s="246" t="s">
        <v>864</v>
      </c>
      <c r="U40" s="224" t="s">
        <v>672</v>
      </c>
      <c r="V40" s="155" t="s">
        <v>956</v>
      </c>
      <c r="W40" s="82"/>
      <c r="Y40"/>
      <c r="AA40" s="81">
        <f>IF(OR(J40="Fail",ISBLANK(J40)),INDEX('Issue Code Table'!C:C,MATCH(N:N,'Issue Code Table'!A:A,0)),IF(M40="Critical",6,IF(M40="Significant",5,IF(M40="Moderate",3,2))))</f>
        <v>5</v>
      </c>
      <c r="AI40" s="170"/>
      <c r="AJ40" s="170"/>
      <c r="AK40" s="170"/>
      <c r="AL40" s="170"/>
      <c r="AM40" s="170"/>
      <c r="AN40" s="170"/>
      <c r="AO40" s="170"/>
    </row>
    <row r="41" spans="1:41" s="136" customFormat="1" ht="213" customHeight="1" x14ac:dyDescent="0.35">
      <c r="A41" s="209" t="s">
        <v>865</v>
      </c>
      <c r="B41" s="209" t="s">
        <v>211</v>
      </c>
      <c r="C41" s="250" t="s">
        <v>212</v>
      </c>
      <c r="D41" s="209" t="s">
        <v>423</v>
      </c>
      <c r="E41" s="209" t="s">
        <v>603</v>
      </c>
      <c r="F41" s="209" t="s">
        <v>604</v>
      </c>
      <c r="G41" s="209" t="s">
        <v>605</v>
      </c>
      <c r="H41" s="209" t="s">
        <v>606</v>
      </c>
      <c r="I41" s="199"/>
      <c r="J41" s="233"/>
      <c r="K41" s="199" t="s">
        <v>607</v>
      </c>
      <c r="L41" s="199"/>
      <c r="M41" s="199" t="s">
        <v>138</v>
      </c>
      <c r="N41" s="247" t="s">
        <v>216</v>
      </c>
      <c r="O41" s="199" t="s">
        <v>217</v>
      </c>
      <c r="P41" s="244"/>
      <c r="Q41" s="237" t="s">
        <v>786</v>
      </c>
      <c r="R41" s="237" t="s">
        <v>608</v>
      </c>
      <c r="S41" s="209" t="s">
        <v>609</v>
      </c>
      <c r="T41" s="238" t="s">
        <v>610</v>
      </c>
      <c r="U41" s="224" t="s">
        <v>866</v>
      </c>
      <c r="V41" s="155" t="s">
        <v>956</v>
      </c>
      <c r="W41" s="82"/>
      <c r="Y41"/>
      <c r="AA41" s="81">
        <f>IF(OR(J41="Fail",ISBLANK(J41)),INDEX('Issue Code Table'!C:C,MATCH(N:N,'Issue Code Table'!A:A,0)),IF(M41="Critical",6,IF(M41="Significant",5,IF(M41="Moderate",3,2))))</f>
        <v>5</v>
      </c>
      <c r="AI41" s="170"/>
      <c r="AJ41" s="170"/>
      <c r="AK41" s="170"/>
      <c r="AL41" s="170"/>
      <c r="AM41" s="170"/>
      <c r="AN41" s="170"/>
      <c r="AO41" s="170"/>
    </row>
    <row r="42" spans="1:41" s="136" customFormat="1" ht="213" customHeight="1" x14ac:dyDescent="0.35">
      <c r="A42" s="239" t="s">
        <v>867</v>
      </c>
      <c r="B42" s="239" t="s">
        <v>355</v>
      </c>
      <c r="C42" s="251" t="s">
        <v>356</v>
      </c>
      <c r="D42" s="239" t="s">
        <v>423</v>
      </c>
      <c r="E42" s="239" t="s">
        <v>613</v>
      </c>
      <c r="F42" s="239" t="s">
        <v>614</v>
      </c>
      <c r="G42" s="239" t="s">
        <v>615</v>
      </c>
      <c r="H42" s="239" t="s">
        <v>606</v>
      </c>
      <c r="I42" s="204"/>
      <c r="J42" s="241"/>
      <c r="K42" s="204" t="s">
        <v>616</v>
      </c>
      <c r="L42" s="204"/>
      <c r="M42" s="204" t="s">
        <v>138</v>
      </c>
      <c r="N42" s="249" t="s">
        <v>216</v>
      </c>
      <c r="O42" s="204" t="s">
        <v>217</v>
      </c>
      <c r="P42" s="244"/>
      <c r="Q42" s="245" t="s">
        <v>786</v>
      </c>
      <c r="R42" s="245" t="s">
        <v>617</v>
      </c>
      <c r="S42" s="239" t="s">
        <v>618</v>
      </c>
      <c r="T42" s="246" t="s">
        <v>619</v>
      </c>
      <c r="U42" s="224" t="s">
        <v>868</v>
      </c>
      <c r="V42" s="155" t="s">
        <v>960</v>
      </c>
      <c r="W42" s="82"/>
      <c r="Y42"/>
      <c r="AA42" s="81">
        <f>IF(OR(J42="Fail",ISBLANK(J42)),INDEX('Issue Code Table'!C:C,MATCH(N:N,'Issue Code Table'!A:A,0)),IF(M42="Critical",6,IF(M42="Significant",5,IF(M42="Moderate",3,2))))</f>
        <v>5</v>
      </c>
      <c r="AI42" s="170"/>
      <c r="AJ42" s="170"/>
      <c r="AK42" s="170"/>
      <c r="AL42" s="170"/>
      <c r="AM42" s="170"/>
      <c r="AN42" s="170"/>
      <c r="AO42" s="170"/>
    </row>
    <row r="43" spans="1:41" s="136" customFormat="1" ht="213" customHeight="1" x14ac:dyDescent="0.25">
      <c r="A43" s="209" t="s">
        <v>869</v>
      </c>
      <c r="B43" s="209" t="s">
        <v>753</v>
      </c>
      <c r="C43" s="209" t="s">
        <v>754</v>
      </c>
      <c r="D43" s="209" t="s">
        <v>423</v>
      </c>
      <c r="E43" s="209" t="s">
        <v>755</v>
      </c>
      <c r="F43" s="209" t="s">
        <v>756</v>
      </c>
      <c r="G43" s="209" t="s">
        <v>757</v>
      </c>
      <c r="H43" s="209" t="s">
        <v>758</v>
      </c>
      <c r="I43" s="199"/>
      <c r="J43" s="233"/>
      <c r="K43" s="197" t="s">
        <v>759</v>
      </c>
      <c r="L43" s="199"/>
      <c r="M43" s="199" t="s">
        <v>138</v>
      </c>
      <c r="N43" s="247" t="s">
        <v>208</v>
      </c>
      <c r="O43" s="199" t="s">
        <v>209</v>
      </c>
      <c r="P43" s="244"/>
      <c r="Q43" s="237" t="s">
        <v>870</v>
      </c>
      <c r="R43" s="237" t="s">
        <v>760</v>
      </c>
      <c r="S43" s="209" t="s">
        <v>761</v>
      </c>
      <c r="T43" s="238" t="s">
        <v>762</v>
      </c>
      <c r="U43" s="224" t="s">
        <v>763</v>
      </c>
      <c r="V43" s="155" t="s">
        <v>1005</v>
      </c>
      <c r="W43" s="82"/>
      <c r="AA43" s="81">
        <f>IF(OR(J43="Fail",ISBLANK(J43)),INDEX('Issue Code Table'!C:C,MATCH(N:N,'Issue Code Table'!A:A,0)),IF(M43="Critical",6,IF(M43="Significant",5,IF(M43="Moderate",3,2))))</f>
        <v>6</v>
      </c>
      <c r="AI43" s="170"/>
      <c r="AJ43" s="170"/>
      <c r="AK43" s="170"/>
      <c r="AL43" s="170"/>
      <c r="AM43" s="170"/>
      <c r="AN43" s="170"/>
      <c r="AO43" s="170"/>
    </row>
    <row r="44" spans="1:41" s="136" customFormat="1" ht="213" customHeight="1" x14ac:dyDescent="0.25">
      <c r="A44" s="239" t="s">
        <v>871</v>
      </c>
      <c r="B44" s="239" t="s">
        <v>753</v>
      </c>
      <c r="C44" s="239" t="s">
        <v>754</v>
      </c>
      <c r="D44" s="239" t="s">
        <v>423</v>
      </c>
      <c r="E44" s="239" t="s">
        <v>765</v>
      </c>
      <c r="F44" s="239" t="s">
        <v>766</v>
      </c>
      <c r="G44" s="239" t="s">
        <v>767</v>
      </c>
      <c r="H44" s="239" t="s">
        <v>758</v>
      </c>
      <c r="I44" s="204"/>
      <c r="J44" s="241"/>
      <c r="K44" s="201" t="s">
        <v>768</v>
      </c>
      <c r="L44" s="204"/>
      <c r="M44" s="204" t="s">
        <v>138</v>
      </c>
      <c r="N44" s="249" t="s">
        <v>208</v>
      </c>
      <c r="O44" s="204" t="s">
        <v>209</v>
      </c>
      <c r="P44" s="244"/>
      <c r="Q44" s="245" t="s">
        <v>870</v>
      </c>
      <c r="R44" s="245" t="s">
        <v>769</v>
      </c>
      <c r="S44" s="239" t="s">
        <v>770</v>
      </c>
      <c r="T44" s="246" t="s">
        <v>771</v>
      </c>
      <c r="U44" s="224" t="s">
        <v>772</v>
      </c>
      <c r="V44" s="155" t="s">
        <v>1007</v>
      </c>
      <c r="W44" s="82"/>
      <c r="AA44" s="81">
        <f>IF(OR(J44="Fail",ISBLANK(J44)),INDEX('Issue Code Table'!C:C,MATCH(N:N,'Issue Code Table'!A:A,0)),IF(M44="Critical",6,IF(M44="Significant",5,IF(M44="Moderate",3,2))))</f>
        <v>6</v>
      </c>
      <c r="AI44" s="170"/>
      <c r="AJ44" s="170"/>
      <c r="AK44" s="170"/>
      <c r="AL44" s="170"/>
      <c r="AM44" s="170"/>
      <c r="AN44" s="170"/>
      <c r="AO44" s="170"/>
    </row>
    <row r="45" spans="1:41" s="136" customFormat="1" ht="213" customHeight="1" x14ac:dyDescent="0.35">
      <c r="A45" s="217" t="s">
        <v>872</v>
      </c>
      <c r="B45" s="217" t="s">
        <v>211</v>
      </c>
      <c r="C45" s="266" t="s">
        <v>212</v>
      </c>
      <c r="D45" s="217" t="s">
        <v>423</v>
      </c>
      <c r="E45" s="217" t="s">
        <v>873</v>
      </c>
      <c r="F45" s="217" t="s">
        <v>874</v>
      </c>
      <c r="G45" s="217" t="s">
        <v>875</v>
      </c>
      <c r="H45" s="217" t="s">
        <v>876</v>
      </c>
      <c r="I45" s="221"/>
      <c r="J45" s="267"/>
      <c r="K45" s="217" t="s">
        <v>877</v>
      </c>
      <c r="L45" s="221"/>
      <c r="M45" s="221" t="s">
        <v>138</v>
      </c>
      <c r="N45" s="268" t="s">
        <v>429</v>
      </c>
      <c r="O45" s="221" t="s">
        <v>430</v>
      </c>
      <c r="P45" s="262"/>
      <c r="Q45" s="269" t="s">
        <v>519</v>
      </c>
      <c r="R45" s="269" t="s">
        <v>878</v>
      </c>
      <c r="S45" s="217" t="s">
        <v>521</v>
      </c>
      <c r="T45" s="270" t="s">
        <v>879</v>
      </c>
      <c r="U45" s="224" t="s">
        <v>880</v>
      </c>
      <c r="V45" s="155" t="s">
        <v>2213</v>
      </c>
      <c r="W45" s="82"/>
      <c r="Y45"/>
      <c r="AA45" s="81">
        <f>IF(OR(J45="Fail",ISBLANK(J45)),INDEX('Issue Code Table'!C:C,MATCH(N:N,'Issue Code Table'!A:A,0)),IF(M45="Critical",6,IF(M45="Significant",5,IF(M45="Moderate",3,2))))</f>
        <v>5</v>
      </c>
      <c r="AI45" s="170"/>
      <c r="AJ45" s="170"/>
      <c r="AK45" s="170"/>
      <c r="AL45" s="170"/>
      <c r="AM45" s="170"/>
      <c r="AN45" s="170"/>
      <c r="AO45" s="170"/>
    </row>
    <row r="46" spans="1:41" s="136" customFormat="1" ht="12" customHeight="1" x14ac:dyDescent="0.35">
      <c r="A46" s="82"/>
      <c r="B46" s="82"/>
      <c r="C46" s="82"/>
      <c r="D46" s="82"/>
      <c r="E46" s="82"/>
      <c r="F46" s="82"/>
      <c r="G46" s="82"/>
      <c r="H46" s="82"/>
      <c r="I46" s="82"/>
      <c r="J46" s="82"/>
      <c r="K46" s="82"/>
      <c r="L46" s="82"/>
      <c r="M46" s="82"/>
      <c r="N46" s="82"/>
      <c r="O46" s="82"/>
      <c r="P46" s="82"/>
      <c r="Q46" s="82"/>
      <c r="R46" s="82"/>
      <c r="S46" s="82"/>
      <c r="T46" s="82"/>
      <c r="U46" s="82"/>
      <c r="V46" s="82"/>
      <c r="W46" s="82"/>
      <c r="X46" s="60"/>
      <c r="AA46" s="82"/>
      <c r="AI46" s="170"/>
      <c r="AJ46" s="170"/>
      <c r="AK46" s="170"/>
      <c r="AL46" s="170"/>
      <c r="AM46" s="170"/>
      <c r="AN46" s="170"/>
      <c r="AO46" s="170"/>
    </row>
    <row r="47" spans="1:41" s="136" customFormat="1" x14ac:dyDescent="0.35">
      <c r="A47" s="170"/>
      <c r="B47" s="170"/>
      <c r="C47" s="172"/>
      <c r="D47" s="170"/>
      <c r="E47" s="174"/>
      <c r="F47" s="174"/>
      <c r="G47" s="170"/>
      <c r="H47" s="170"/>
      <c r="I47" s="37" t="s">
        <v>56</v>
      </c>
      <c r="J47" s="170"/>
      <c r="K47" s="170"/>
      <c r="L47" s="170"/>
      <c r="M47" s="170"/>
      <c r="N47" s="170"/>
      <c r="O47" s="170"/>
      <c r="P47" s="170"/>
      <c r="Q47" s="170"/>
      <c r="R47" s="170"/>
      <c r="S47" s="170"/>
      <c r="T47" s="170"/>
      <c r="U47" s="133"/>
      <c r="AA47" s="82"/>
      <c r="AI47" s="170"/>
      <c r="AJ47" s="170"/>
      <c r="AK47" s="170"/>
      <c r="AL47" s="170"/>
      <c r="AM47" s="170"/>
      <c r="AN47" s="170"/>
      <c r="AO47" s="170"/>
    </row>
    <row r="48" spans="1:41" s="136" customFormat="1" x14ac:dyDescent="0.35">
      <c r="A48" s="170"/>
      <c r="B48" s="170"/>
      <c r="C48" s="172"/>
      <c r="D48" s="170"/>
      <c r="E48" s="174"/>
      <c r="F48" s="174"/>
      <c r="G48" s="170"/>
      <c r="H48" s="170"/>
      <c r="I48" s="37" t="s">
        <v>57</v>
      </c>
      <c r="J48" s="170"/>
      <c r="K48" s="170"/>
      <c r="L48" s="170"/>
      <c r="M48" s="170"/>
      <c r="N48" s="170"/>
      <c r="O48" s="170"/>
      <c r="P48" s="170"/>
      <c r="Q48" s="170"/>
      <c r="R48" s="170"/>
      <c r="S48" s="170"/>
      <c r="T48" s="170"/>
      <c r="U48" s="133"/>
      <c r="AA48" s="1"/>
      <c r="AI48" s="170"/>
      <c r="AJ48" s="170"/>
      <c r="AK48" s="170"/>
      <c r="AL48" s="170"/>
      <c r="AM48" s="170"/>
      <c r="AN48" s="170"/>
      <c r="AO48" s="170"/>
    </row>
    <row r="49" spans="1:41" s="136" customFormat="1" x14ac:dyDescent="0.35">
      <c r="A49" s="170"/>
      <c r="B49" s="170"/>
      <c r="C49" s="172"/>
      <c r="D49" s="170"/>
      <c r="E49" s="174"/>
      <c r="F49" s="174"/>
      <c r="G49" s="170"/>
      <c r="H49" s="170"/>
      <c r="I49" s="37" t="s">
        <v>45</v>
      </c>
      <c r="J49" s="170"/>
      <c r="K49" s="170"/>
      <c r="L49" s="170"/>
      <c r="M49" s="170"/>
      <c r="N49" s="170"/>
      <c r="O49" s="170"/>
      <c r="P49" s="170"/>
      <c r="Q49" s="170"/>
      <c r="R49" s="170"/>
      <c r="S49" s="170"/>
      <c r="T49" s="170"/>
      <c r="U49" s="133"/>
      <c r="AA49" s="1"/>
      <c r="AI49" s="170"/>
      <c r="AJ49" s="170"/>
      <c r="AK49" s="170"/>
      <c r="AL49" s="170"/>
      <c r="AM49" s="170"/>
      <c r="AN49" s="170"/>
      <c r="AO49" s="170"/>
    </row>
    <row r="50" spans="1:41" s="136" customFormat="1" x14ac:dyDescent="0.35">
      <c r="A50" s="170"/>
      <c r="B50" s="170"/>
      <c r="C50" s="172"/>
      <c r="D50" s="170"/>
      <c r="E50" s="174"/>
      <c r="F50" s="174"/>
      <c r="G50" s="170"/>
      <c r="H50" s="170"/>
      <c r="I50" s="37" t="s">
        <v>301</v>
      </c>
      <c r="J50" s="170"/>
      <c r="K50" s="170"/>
      <c r="L50" s="170"/>
      <c r="M50" s="170"/>
      <c r="N50" s="170"/>
      <c r="O50" s="170"/>
      <c r="P50" s="170"/>
      <c r="Q50" s="170"/>
      <c r="R50" s="170"/>
      <c r="S50" s="170"/>
      <c r="T50" s="170"/>
      <c r="U50" s="133"/>
      <c r="AA50" s="1"/>
      <c r="AI50" s="170"/>
      <c r="AJ50" s="170"/>
      <c r="AK50" s="170"/>
      <c r="AL50" s="170"/>
      <c r="AM50" s="170"/>
      <c r="AN50" s="170"/>
      <c r="AO50" s="170"/>
    </row>
    <row r="51" spans="1:41" s="136" customFormat="1" x14ac:dyDescent="0.35">
      <c r="A51" s="170"/>
      <c r="B51" s="170"/>
      <c r="C51" s="172"/>
      <c r="D51" s="170"/>
      <c r="E51" s="174"/>
      <c r="F51" s="174"/>
      <c r="G51" s="170"/>
      <c r="H51" s="170"/>
      <c r="I51" s="170"/>
      <c r="J51" s="170"/>
      <c r="K51" s="170"/>
      <c r="L51" s="170"/>
      <c r="M51" s="170"/>
      <c r="N51" s="170"/>
      <c r="O51" s="170"/>
      <c r="P51" s="170"/>
      <c r="Q51" s="170"/>
      <c r="R51" s="170"/>
      <c r="S51" s="170"/>
      <c r="T51" s="170"/>
      <c r="U51" s="133"/>
      <c r="AA51" s="1"/>
      <c r="AI51" s="170"/>
      <c r="AJ51" s="170"/>
      <c r="AK51" s="170"/>
      <c r="AL51" s="170"/>
      <c r="AM51" s="170"/>
      <c r="AN51" s="170"/>
      <c r="AO51" s="170"/>
    </row>
    <row r="52" spans="1:41" s="136" customFormat="1" x14ac:dyDescent="0.35">
      <c r="A52" s="170"/>
      <c r="B52" s="170"/>
      <c r="C52" s="172"/>
      <c r="D52" s="170"/>
      <c r="E52" s="174"/>
      <c r="F52" s="174"/>
      <c r="G52" s="170"/>
      <c r="H52" s="170"/>
      <c r="I52" s="37" t="s">
        <v>302</v>
      </c>
      <c r="J52" s="170"/>
      <c r="K52" s="170"/>
      <c r="L52" s="170"/>
      <c r="M52" s="170"/>
      <c r="N52" s="170"/>
      <c r="O52" s="170"/>
      <c r="P52" s="170"/>
      <c r="Q52" s="170"/>
      <c r="R52" s="170"/>
      <c r="S52" s="170"/>
      <c r="T52" s="170"/>
      <c r="U52" s="133"/>
      <c r="AA52" s="1"/>
      <c r="AI52" s="170"/>
      <c r="AJ52" s="170"/>
      <c r="AK52" s="170"/>
      <c r="AL52" s="170"/>
      <c r="AM52" s="170"/>
      <c r="AN52" s="170"/>
      <c r="AO52" s="170"/>
    </row>
    <row r="53" spans="1:41" s="136" customFormat="1" x14ac:dyDescent="0.35">
      <c r="A53" s="170"/>
      <c r="B53" s="170"/>
      <c r="C53" s="172"/>
      <c r="D53" s="170"/>
      <c r="E53" s="174"/>
      <c r="F53" s="174"/>
      <c r="G53" s="170"/>
      <c r="H53" s="170"/>
      <c r="I53" s="37" t="s">
        <v>129</v>
      </c>
      <c r="J53" s="170"/>
      <c r="K53" s="170"/>
      <c r="L53" s="170"/>
      <c r="M53" s="170"/>
      <c r="N53" s="170"/>
      <c r="O53" s="170"/>
      <c r="P53" s="170"/>
      <c r="Q53" s="170"/>
      <c r="R53" s="170"/>
      <c r="S53" s="170"/>
      <c r="T53" s="170"/>
      <c r="U53" s="133"/>
      <c r="AA53" s="1"/>
      <c r="AI53" s="170"/>
      <c r="AJ53" s="170"/>
      <c r="AK53" s="170"/>
      <c r="AL53" s="170"/>
      <c r="AM53" s="170"/>
      <c r="AN53" s="170"/>
      <c r="AO53" s="170"/>
    </row>
    <row r="54" spans="1:41" s="136" customFormat="1" x14ac:dyDescent="0.35">
      <c r="A54" s="170"/>
      <c r="B54" s="170"/>
      <c r="C54" s="172"/>
      <c r="D54" s="170"/>
      <c r="E54" s="174"/>
      <c r="F54" s="174"/>
      <c r="G54" s="170"/>
      <c r="H54" s="170"/>
      <c r="I54" s="37" t="s">
        <v>138</v>
      </c>
      <c r="J54" s="170"/>
      <c r="K54" s="170"/>
      <c r="L54" s="170"/>
      <c r="M54" s="170"/>
      <c r="N54" s="170"/>
      <c r="O54" s="170"/>
      <c r="P54" s="170"/>
      <c r="Q54" s="170"/>
      <c r="R54" s="170"/>
      <c r="S54" s="170"/>
      <c r="T54" s="170"/>
      <c r="U54" s="133"/>
      <c r="AA54" s="1"/>
      <c r="AI54" s="170"/>
      <c r="AJ54" s="170"/>
      <c r="AK54" s="170"/>
      <c r="AL54" s="170"/>
      <c r="AM54" s="170"/>
      <c r="AN54" s="170"/>
      <c r="AO54" s="170"/>
    </row>
    <row r="55" spans="1:41" s="136" customFormat="1" x14ac:dyDescent="0.35">
      <c r="A55" s="170"/>
      <c r="B55" s="170"/>
      <c r="C55" s="172"/>
      <c r="D55" s="170"/>
      <c r="E55" s="174"/>
      <c r="F55" s="174"/>
      <c r="G55" s="170"/>
      <c r="H55" s="170"/>
      <c r="I55" s="37" t="s">
        <v>147</v>
      </c>
      <c r="J55" s="170"/>
      <c r="K55" s="170"/>
      <c r="L55" s="170"/>
      <c r="M55" s="170"/>
      <c r="N55" s="170"/>
      <c r="O55" s="170"/>
      <c r="P55" s="170"/>
      <c r="Q55" s="170"/>
      <c r="R55" s="170"/>
      <c r="S55" s="170"/>
      <c r="T55" s="170"/>
      <c r="U55" s="133"/>
      <c r="AA55" s="1"/>
      <c r="AI55" s="170"/>
      <c r="AJ55" s="170"/>
      <c r="AK55" s="170"/>
      <c r="AL55" s="170"/>
      <c r="AM55" s="170"/>
      <c r="AN55" s="170"/>
      <c r="AO55" s="170"/>
    </row>
    <row r="56" spans="1:41" s="136" customFormat="1" x14ac:dyDescent="0.35">
      <c r="A56" s="170"/>
      <c r="B56" s="170"/>
      <c r="C56" s="172"/>
      <c r="D56" s="170"/>
      <c r="E56" s="174"/>
      <c r="F56" s="174"/>
      <c r="G56" s="170"/>
      <c r="H56" s="170"/>
      <c r="I56" s="37" t="s">
        <v>236</v>
      </c>
      <c r="J56" s="170"/>
      <c r="K56" s="170"/>
      <c r="L56" s="170"/>
      <c r="M56" s="170"/>
      <c r="N56" s="170"/>
      <c r="O56" s="170"/>
      <c r="P56" s="170"/>
      <c r="Q56" s="170"/>
      <c r="R56" s="170"/>
      <c r="S56" s="170"/>
      <c r="T56" s="170"/>
      <c r="U56" s="133"/>
      <c r="AA56" s="1"/>
      <c r="AI56" s="170"/>
      <c r="AJ56" s="170"/>
      <c r="AK56" s="170"/>
      <c r="AL56" s="170"/>
      <c r="AM56" s="170"/>
      <c r="AN56" s="170"/>
      <c r="AO56" s="170"/>
    </row>
    <row r="57" spans="1:41" s="136" customFormat="1" x14ac:dyDescent="0.35">
      <c r="C57" s="173"/>
      <c r="E57" s="175"/>
      <c r="F57" s="175"/>
      <c r="U57" s="133"/>
      <c r="V57" s="60"/>
      <c r="AA57" s="60"/>
    </row>
    <row r="58" spans="1:41" s="136" customFormat="1" x14ac:dyDescent="0.35">
      <c r="C58" s="173"/>
      <c r="E58" s="175"/>
      <c r="F58" s="175"/>
      <c r="U58" s="133"/>
      <c r="V58" s="60"/>
      <c r="AA58" s="60"/>
    </row>
    <row r="59" spans="1:41" s="136" customFormat="1" x14ac:dyDescent="0.35">
      <c r="C59" s="173"/>
      <c r="E59" s="175"/>
      <c r="F59" s="175"/>
      <c r="U59" s="133"/>
      <c r="V59" s="60"/>
      <c r="AA59" s="60"/>
    </row>
    <row r="60" spans="1:41" s="136" customFormat="1" x14ac:dyDescent="0.35">
      <c r="C60" s="173"/>
      <c r="E60" s="175"/>
      <c r="F60" s="175"/>
      <c r="U60" s="133"/>
      <c r="V60" s="60"/>
      <c r="AA60" s="60"/>
    </row>
    <row r="61" spans="1:41" s="136" customFormat="1" x14ac:dyDescent="0.35">
      <c r="C61" s="173"/>
      <c r="E61" s="175"/>
      <c r="F61" s="175"/>
      <c r="U61" s="133"/>
      <c r="V61" s="60"/>
      <c r="AA61" s="60"/>
    </row>
    <row r="62" spans="1:41" s="136" customFormat="1" x14ac:dyDescent="0.35">
      <c r="C62" s="173"/>
      <c r="E62" s="175"/>
      <c r="F62" s="175"/>
      <c r="U62" s="133"/>
      <c r="V62" s="60"/>
      <c r="AA62" s="60"/>
    </row>
    <row r="63" spans="1:41" s="136" customFormat="1" x14ac:dyDescent="0.35">
      <c r="C63" s="173"/>
      <c r="E63" s="175"/>
      <c r="F63" s="175"/>
      <c r="U63" s="133"/>
      <c r="V63" s="60"/>
      <c r="AA63" s="60"/>
    </row>
    <row r="64" spans="1:41" s="136" customFormat="1" x14ac:dyDescent="0.35">
      <c r="C64" s="173"/>
      <c r="E64" s="175"/>
      <c r="F64" s="175"/>
      <c r="U64" s="133"/>
      <c r="V64" s="60"/>
      <c r="AA64" s="60"/>
    </row>
    <row r="65" spans="3:27" s="136" customFormat="1" x14ac:dyDescent="0.35">
      <c r="C65" s="173"/>
      <c r="E65" s="175"/>
      <c r="F65" s="175"/>
      <c r="U65" s="133"/>
      <c r="V65" s="60"/>
      <c r="AA65" s="60"/>
    </row>
    <row r="66" spans="3:27" s="136" customFormat="1" x14ac:dyDescent="0.35">
      <c r="C66" s="173"/>
      <c r="E66" s="175"/>
      <c r="F66" s="175"/>
      <c r="U66" s="133"/>
      <c r="V66" s="60"/>
      <c r="AA66" s="60"/>
    </row>
    <row r="67" spans="3:27" s="136" customFormat="1" x14ac:dyDescent="0.35">
      <c r="C67" s="173"/>
      <c r="E67" s="175"/>
      <c r="F67" s="175"/>
      <c r="U67" s="133"/>
      <c r="V67" s="60"/>
      <c r="AA67" s="60"/>
    </row>
    <row r="68" spans="3:27" s="136" customFormat="1" x14ac:dyDescent="0.35">
      <c r="C68" s="173"/>
      <c r="E68" s="175"/>
      <c r="F68" s="175"/>
      <c r="U68" s="133"/>
      <c r="V68" s="60"/>
      <c r="AA68" s="60"/>
    </row>
    <row r="69" spans="3:27" s="136" customFormat="1" x14ac:dyDescent="0.35">
      <c r="C69" s="173"/>
      <c r="E69" s="175"/>
      <c r="F69" s="175"/>
      <c r="U69" s="133"/>
      <c r="V69" s="60"/>
      <c r="AA69" s="60"/>
    </row>
    <row r="70" spans="3:27" s="136" customFormat="1" x14ac:dyDescent="0.35">
      <c r="C70" s="173"/>
      <c r="E70" s="175"/>
      <c r="F70" s="175"/>
      <c r="U70" s="133"/>
      <c r="V70" s="60"/>
      <c r="AA70" s="60"/>
    </row>
    <row r="71" spans="3:27" s="136" customFormat="1" x14ac:dyDescent="0.35">
      <c r="C71" s="173"/>
      <c r="E71" s="175"/>
      <c r="F71" s="175"/>
      <c r="U71" s="133"/>
      <c r="V71" s="60"/>
      <c r="AA71" s="60"/>
    </row>
    <row r="72" spans="3:27" s="136" customFormat="1" x14ac:dyDescent="0.35">
      <c r="C72" s="173"/>
      <c r="E72" s="175"/>
      <c r="F72" s="175"/>
      <c r="U72" s="133"/>
      <c r="V72" s="60"/>
      <c r="AA72" s="60"/>
    </row>
  </sheetData>
  <protectedRanges>
    <protectedRange password="E1A2" sqref="AA3:AA45" name="Range1_1_1"/>
    <protectedRange password="E1A2" sqref="N2:O2" name="Range1_5_1"/>
    <protectedRange password="E1A2" sqref="AA2" name="Range1_1_2"/>
    <protectedRange password="E1A2" sqref="N3:O3" name="Range1_1_3"/>
    <protectedRange password="E1A2" sqref="U2" name="Range1_1"/>
  </protectedRanges>
  <autoFilter ref="A2:V2" xr:uid="{EE401C79-B9B5-479A-BF12-AA812444417F}"/>
  <dataConsolidate/>
  <conditionalFormatting sqref="J3">
    <cfRule type="cellIs" dxfId="31" priority="11" stopIfTrue="1" operator="equal">
      <formula>"Pass"</formula>
    </cfRule>
    <cfRule type="cellIs" dxfId="30" priority="12" stopIfTrue="1" operator="equal">
      <formula>"Info"</formula>
    </cfRule>
  </conditionalFormatting>
  <conditionalFormatting sqref="J3">
    <cfRule type="cellIs" dxfId="29" priority="10" stopIfTrue="1" operator="equal">
      <formula>"Fail"</formula>
    </cfRule>
  </conditionalFormatting>
  <conditionalFormatting sqref="J35:J40 J42:J45 J4:J33">
    <cfRule type="cellIs" dxfId="28" priority="8" stopIfTrue="1" operator="equal">
      <formula>"Pass"</formula>
    </cfRule>
    <cfRule type="cellIs" dxfId="27" priority="9" stopIfTrue="1" operator="equal">
      <formula>"Info"</formula>
    </cfRule>
  </conditionalFormatting>
  <conditionalFormatting sqref="J35:J40 J42:J45 J4:J33">
    <cfRule type="cellIs" dxfId="26" priority="7" stopIfTrue="1" operator="equal">
      <formula>"Fail"</formula>
    </cfRule>
  </conditionalFormatting>
  <conditionalFormatting sqref="N3:N43">
    <cfRule type="expression" dxfId="25" priority="6" stopIfTrue="1">
      <formula>ISERROR(AA3)</formula>
    </cfRule>
  </conditionalFormatting>
  <conditionalFormatting sqref="J34 J41">
    <cfRule type="cellIs" dxfId="24" priority="4" stopIfTrue="1" operator="equal">
      <formula>"Pass"</formula>
    </cfRule>
    <cfRule type="cellIs" dxfId="23" priority="5" stopIfTrue="1" operator="equal">
      <formula>"Info"</formula>
    </cfRule>
  </conditionalFormatting>
  <conditionalFormatting sqref="J34 J41">
    <cfRule type="cellIs" dxfId="22" priority="3" stopIfTrue="1" operator="equal">
      <formula>"Fail"</formula>
    </cfRule>
  </conditionalFormatting>
  <conditionalFormatting sqref="N44">
    <cfRule type="expression" dxfId="21" priority="2" stopIfTrue="1">
      <formula>ISERROR(AA44)</formula>
    </cfRule>
  </conditionalFormatting>
  <conditionalFormatting sqref="N45">
    <cfRule type="expression" dxfId="20" priority="1" stopIfTrue="1">
      <formula>ISERROR(AA45)</formula>
    </cfRule>
  </conditionalFormatting>
  <dataValidations count="3">
    <dataValidation type="list" allowBlank="1" showInputMessage="1" showErrorMessage="1" sqref="M3:M45" xr:uid="{F8A8121F-ECEF-4E0E-B786-C4AE8C01535F}">
      <formula1>$I$53:$I$57</formula1>
    </dataValidation>
    <dataValidation type="list" allowBlank="1" showInputMessage="1" showErrorMessage="1" sqref="J46" xr:uid="{6AE06686-9850-42C8-B3A4-2F3DD33CDA56}">
      <formula1>$I$49:$I$52</formula1>
    </dataValidation>
    <dataValidation type="list" allowBlank="1" showInputMessage="1" showErrorMessage="1" sqref="J3:J45" xr:uid="{AB14CD8F-D750-4745-AC02-3F45C4E590E1}">
      <formula1>$I$47:$I$50</formula1>
    </dataValidation>
  </dataValidations>
  <pageMargins left="0.7" right="0.7" top="0.75" bottom="0.75" header="0.3" footer="0.3"/>
  <pageSetup orientation="portrait" r:id="rId1"/>
  <ignoredErrors>
    <ignoredError sqref="Q5:R45 Q3:R4" numberStoredAsText="1"/>
    <ignoredError sqref="AA3"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3D83A-5604-4D0C-B28C-BD460104D73F}">
  <sheetPr>
    <tabColor theme="6" tint="-0.249977111117893"/>
  </sheetPr>
  <dimension ref="A1:AO73"/>
  <sheetViews>
    <sheetView zoomScale="115" zoomScaleNormal="115" workbookViewId="0">
      <pane xSplit="1" ySplit="2" topLeftCell="B45" activePane="bottomRight" state="frozen"/>
      <selection pane="topRight" activeCell="B1" sqref="B1"/>
      <selection pane="bottomLeft" activeCell="A3" sqref="A3"/>
      <selection pane="bottomRight" activeCell="G46" sqref="G46"/>
    </sheetView>
  </sheetViews>
  <sheetFormatPr defaultColWidth="10.1796875" defaultRowHeight="14.5" zeroHeight="1" x14ac:dyDescent="0.35"/>
  <cols>
    <col min="1" max="1" width="12" style="170" customWidth="1"/>
    <col min="2" max="2" width="10" style="170" customWidth="1"/>
    <col min="3" max="3" width="19" style="172" customWidth="1"/>
    <col min="4" max="4" width="13.453125" style="170" customWidth="1"/>
    <col min="5" max="5" width="16.26953125" style="174" customWidth="1"/>
    <col min="6" max="6" width="38" style="174" customWidth="1"/>
    <col min="7" max="7" width="46.453125" style="170" customWidth="1"/>
    <col min="8" max="9" width="23" style="170" customWidth="1"/>
    <col min="10" max="10" width="13" style="170" customWidth="1"/>
    <col min="11" max="11" width="29.453125" style="170" customWidth="1"/>
    <col min="12" max="12" width="23" style="170" customWidth="1"/>
    <col min="13" max="13" width="17.7265625" style="170" customWidth="1"/>
    <col min="14" max="14" width="13.453125" style="170" customWidth="1"/>
    <col min="15" max="15" width="66.453125" style="170" customWidth="1"/>
    <col min="16" max="16" width="2.26953125" style="170" customWidth="1"/>
    <col min="17" max="17" width="24.26953125" style="170" customWidth="1"/>
    <col min="18" max="18" width="23" style="170" customWidth="1"/>
    <col min="19" max="19" width="43.7265625" style="170" customWidth="1"/>
    <col min="20" max="20" width="31" style="170" customWidth="1"/>
    <col min="21" max="21" width="30.7265625" style="133" customWidth="1"/>
    <col min="22" max="22" width="29.81640625" style="60" customWidth="1"/>
    <col min="23" max="23" width="4" style="136" customWidth="1"/>
    <col min="24" max="24" width="14.26953125" style="136" customWidth="1"/>
    <col min="25" max="25" width="14.26953125" customWidth="1"/>
    <col min="26" max="26" width="14.26953125" style="136" customWidth="1"/>
    <col min="27" max="27" width="14.26953125" style="1" customWidth="1"/>
    <col min="28" max="28" width="2" style="136" customWidth="1"/>
    <col min="29" max="34" width="10.1796875" style="136"/>
    <col min="35" max="16384" width="10.1796875" style="170"/>
  </cols>
  <sheetData>
    <row r="1" spans="1:41" s="132" customFormat="1" x14ac:dyDescent="0.3">
      <c r="A1" s="129" t="s">
        <v>55</v>
      </c>
      <c r="B1" s="130"/>
      <c r="C1" s="130"/>
      <c r="D1" s="130"/>
      <c r="E1" s="154"/>
      <c r="F1" s="154"/>
      <c r="G1" s="130"/>
      <c r="H1" s="130"/>
      <c r="I1" s="130"/>
      <c r="J1" s="130"/>
      <c r="K1" s="130"/>
      <c r="L1" s="130"/>
      <c r="M1" s="130"/>
      <c r="N1" s="130"/>
      <c r="O1" s="130"/>
      <c r="P1" s="130"/>
      <c r="Q1" s="130"/>
      <c r="R1" s="130"/>
      <c r="S1" s="130"/>
      <c r="T1" s="178"/>
      <c r="U1" s="162"/>
      <c r="V1" s="162"/>
      <c r="W1" s="163"/>
      <c r="X1" s="131"/>
      <c r="Z1" s="131"/>
      <c r="AA1" s="130"/>
      <c r="AB1" s="131"/>
      <c r="AC1" s="131"/>
      <c r="AD1" s="131"/>
      <c r="AE1" s="131"/>
      <c r="AF1" s="131"/>
      <c r="AG1" s="131"/>
      <c r="AH1" s="131"/>
      <c r="AI1" s="131"/>
      <c r="AJ1" s="131"/>
      <c r="AK1" s="131"/>
      <c r="AL1" s="131"/>
      <c r="AM1" s="131"/>
      <c r="AN1" s="131"/>
      <c r="AO1" s="131"/>
    </row>
    <row r="2" spans="1:41" ht="42.75" customHeight="1" x14ac:dyDescent="0.35">
      <c r="A2" s="225" t="s">
        <v>107</v>
      </c>
      <c r="B2" s="225" t="s">
        <v>108</v>
      </c>
      <c r="C2" s="192" t="s">
        <v>109</v>
      </c>
      <c r="D2" s="225" t="s">
        <v>110</v>
      </c>
      <c r="E2" s="225" t="s">
        <v>303</v>
      </c>
      <c r="F2" s="225" t="s">
        <v>111</v>
      </c>
      <c r="G2" s="225" t="s">
        <v>112</v>
      </c>
      <c r="H2" s="225" t="s">
        <v>113</v>
      </c>
      <c r="I2" s="192" t="s">
        <v>114</v>
      </c>
      <c r="J2" s="192" t="s">
        <v>115</v>
      </c>
      <c r="K2" s="227" t="s">
        <v>304</v>
      </c>
      <c r="L2" s="192" t="s">
        <v>116</v>
      </c>
      <c r="M2" s="192" t="s">
        <v>305</v>
      </c>
      <c r="N2" s="193" t="s">
        <v>118</v>
      </c>
      <c r="O2" s="193" t="s">
        <v>306</v>
      </c>
      <c r="P2" s="228"/>
      <c r="Q2" s="229" t="s">
        <v>307</v>
      </c>
      <c r="R2" s="230" t="s">
        <v>308</v>
      </c>
      <c r="S2" s="230" t="s">
        <v>309</v>
      </c>
      <c r="T2" s="231" t="s">
        <v>310</v>
      </c>
      <c r="U2" s="223" t="s">
        <v>311</v>
      </c>
      <c r="V2" s="165" t="s">
        <v>312</v>
      </c>
      <c r="W2" s="163"/>
      <c r="AA2" s="80" t="s">
        <v>120</v>
      </c>
    </row>
    <row r="3" spans="1:41" ht="152.25" customHeight="1" x14ac:dyDescent="0.35">
      <c r="A3" s="209" t="s">
        <v>881</v>
      </c>
      <c r="B3" s="209" t="s">
        <v>314</v>
      </c>
      <c r="C3" s="232" t="s">
        <v>315</v>
      </c>
      <c r="D3" s="209" t="s">
        <v>124</v>
      </c>
      <c r="E3" s="209" t="s">
        <v>774</v>
      </c>
      <c r="F3" s="209" t="s">
        <v>775</v>
      </c>
      <c r="G3" s="209" t="s">
        <v>776</v>
      </c>
      <c r="H3" s="209" t="s">
        <v>319</v>
      </c>
      <c r="I3" s="199"/>
      <c r="J3" s="233"/>
      <c r="K3" s="199" t="s">
        <v>777</v>
      </c>
      <c r="L3" s="199" t="s">
        <v>882</v>
      </c>
      <c r="M3" s="199" t="s">
        <v>138</v>
      </c>
      <c r="N3" s="234" t="s">
        <v>322</v>
      </c>
      <c r="O3" s="235" t="s">
        <v>323</v>
      </c>
      <c r="P3" s="236"/>
      <c r="Q3" s="237" t="s">
        <v>779</v>
      </c>
      <c r="R3" s="237" t="s">
        <v>324</v>
      </c>
      <c r="S3" s="209" t="s">
        <v>325</v>
      </c>
      <c r="T3" s="238" t="s">
        <v>326</v>
      </c>
      <c r="U3" s="271" t="s">
        <v>327</v>
      </c>
      <c r="V3" s="155" t="s">
        <v>883</v>
      </c>
      <c r="W3" s="82"/>
      <c r="AA3" s="81" t="e">
        <f>IF(OR(J3="Fail",ISBLANK(J3)),INDEX('Issue Code Table'!C:C,MATCH(N:N,'Issue Code Table'!A:A,0)),IF(M3="Critical",6,IF(M3="Significant",5,IF(M3="Moderate",3,2))))</f>
        <v>#N/A</v>
      </c>
    </row>
    <row r="4" spans="1:41" ht="150.75" customHeight="1" x14ac:dyDescent="0.35">
      <c r="A4" s="239" t="s">
        <v>884</v>
      </c>
      <c r="B4" s="239" t="s">
        <v>329</v>
      </c>
      <c r="C4" s="240" t="s">
        <v>330</v>
      </c>
      <c r="D4" s="239" t="s">
        <v>124</v>
      </c>
      <c r="E4" s="239" t="s">
        <v>331</v>
      </c>
      <c r="F4" s="239" t="s">
        <v>332</v>
      </c>
      <c r="G4" s="239" t="s">
        <v>333</v>
      </c>
      <c r="H4" s="239" t="s">
        <v>781</v>
      </c>
      <c r="I4" s="204"/>
      <c r="J4" s="241"/>
      <c r="K4" s="204" t="s">
        <v>335</v>
      </c>
      <c r="L4" s="204"/>
      <c r="M4" s="242" t="s">
        <v>138</v>
      </c>
      <c r="N4" s="243" t="s">
        <v>336</v>
      </c>
      <c r="O4" s="204" t="s">
        <v>337</v>
      </c>
      <c r="P4" s="244"/>
      <c r="Q4" s="245">
        <v>1</v>
      </c>
      <c r="R4" s="245" t="s">
        <v>338</v>
      </c>
      <c r="S4" s="239" t="s">
        <v>339</v>
      </c>
      <c r="T4" s="246" t="s">
        <v>340</v>
      </c>
      <c r="U4" s="271" t="s">
        <v>341</v>
      </c>
      <c r="V4" s="155" t="s">
        <v>885</v>
      </c>
      <c r="W4" s="82"/>
      <c r="AA4" s="81">
        <f>IF(OR(J4="Fail",ISBLANK(J4)),INDEX('Issue Code Table'!C:C,MATCH(N:N,'Issue Code Table'!A:A,0)),IF(M4="Critical",6,IF(M4="Significant",5,IF(M4="Moderate",3,2))))</f>
        <v>6</v>
      </c>
    </row>
    <row r="5" spans="1:41" ht="198" customHeight="1" x14ac:dyDescent="0.35">
      <c r="A5" s="209" t="s">
        <v>886</v>
      </c>
      <c r="B5" s="209" t="s">
        <v>329</v>
      </c>
      <c r="C5" s="232" t="s">
        <v>330</v>
      </c>
      <c r="D5" s="209" t="s">
        <v>124</v>
      </c>
      <c r="E5" s="209" t="s">
        <v>343</v>
      </c>
      <c r="F5" s="209" t="s">
        <v>344</v>
      </c>
      <c r="G5" s="209" t="s">
        <v>345</v>
      </c>
      <c r="H5" s="209" t="s">
        <v>346</v>
      </c>
      <c r="I5" s="199"/>
      <c r="J5" s="233"/>
      <c r="K5" s="197" t="s">
        <v>347</v>
      </c>
      <c r="L5" s="199"/>
      <c r="M5" s="199" t="s">
        <v>138</v>
      </c>
      <c r="N5" s="247" t="s">
        <v>348</v>
      </c>
      <c r="O5" s="199" t="s">
        <v>349</v>
      </c>
      <c r="P5" s="244"/>
      <c r="Q5" s="237">
        <v>2</v>
      </c>
      <c r="R5" s="237" t="s">
        <v>350</v>
      </c>
      <c r="S5" s="209" t="s">
        <v>351</v>
      </c>
      <c r="T5" s="238" t="s">
        <v>887</v>
      </c>
      <c r="U5" s="271" t="s">
        <v>353</v>
      </c>
      <c r="V5" s="155" t="s">
        <v>888</v>
      </c>
      <c r="W5" s="82"/>
      <c r="AA5" s="81">
        <f>IF(OR(J5="Fail",ISBLANK(J5)),INDEX('Issue Code Table'!C:C,MATCH(N:N,'Issue Code Table'!A:A,0)),IF(M5="Critical",6,IF(M5="Significant",5,IF(M5="Moderate",3,2))))</f>
        <v>5</v>
      </c>
    </row>
    <row r="6" spans="1:41" ht="150.75" customHeight="1" x14ac:dyDescent="0.35">
      <c r="A6" s="239" t="s">
        <v>889</v>
      </c>
      <c r="B6" s="239" t="s">
        <v>355</v>
      </c>
      <c r="C6" s="251" t="s">
        <v>356</v>
      </c>
      <c r="D6" s="239" t="s">
        <v>124</v>
      </c>
      <c r="E6" s="239" t="s">
        <v>890</v>
      </c>
      <c r="F6" s="239" t="s">
        <v>891</v>
      </c>
      <c r="G6" s="239" t="s">
        <v>892</v>
      </c>
      <c r="H6" s="239" t="s">
        <v>893</v>
      </c>
      <c r="I6" s="204"/>
      <c r="J6" s="241"/>
      <c r="K6" s="204" t="s">
        <v>894</v>
      </c>
      <c r="L6" s="204"/>
      <c r="M6" s="204" t="s">
        <v>138</v>
      </c>
      <c r="N6" s="249" t="s">
        <v>216</v>
      </c>
      <c r="O6" s="204" t="s">
        <v>217</v>
      </c>
      <c r="P6" s="244"/>
      <c r="Q6" s="245">
        <v>3</v>
      </c>
      <c r="R6" s="245" t="s">
        <v>895</v>
      </c>
      <c r="S6" s="239" t="s">
        <v>896</v>
      </c>
      <c r="T6" s="246" t="s">
        <v>897</v>
      </c>
      <c r="U6" s="271" t="s">
        <v>897</v>
      </c>
      <c r="V6" s="155" t="s">
        <v>898</v>
      </c>
      <c r="W6" s="82"/>
      <c r="AA6" s="81">
        <f>IF(OR(J6="Fail",ISBLANK(J6)),INDEX('Issue Code Table'!C:C,MATCH(N:N,'Issue Code Table'!A:A,0)),IF(M6="Critical",6,IF(M6="Significant",5,IF(M6="Moderate",3,2))))</f>
        <v>5</v>
      </c>
    </row>
    <row r="7" spans="1:41" ht="181.5" customHeight="1" x14ac:dyDescent="0.35">
      <c r="A7" s="209" t="s">
        <v>899</v>
      </c>
      <c r="B7" s="209" t="s">
        <v>355</v>
      </c>
      <c r="C7" s="250" t="s">
        <v>356</v>
      </c>
      <c r="D7" s="209" t="s">
        <v>124</v>
      </c>
      <c r="E7" s="209" t="s">
        <v>357</v>
      </c>
      <c r="F7" s="209" t="s">
        <v>900</v>
      </c>
      <c r="G7" s="209" t="s">
        <v>359</v>
      </c>
      <c r="H7" s="209" t="s">
        <v>785</v>
      </c>
      <c r="I7" s="199"/>
      <c r="J7" s="233"/>
      <c r="K7" s="199" t="s">
        <v>901</v>
      </c>
      <c r="L7" s="199"/>
      <c r="M7" s="199" t="s">
        <v>138</v>
      </c>
      <c r="N7" s="247" t="s">
        <v>216</v>
      </c>
      <c r="O7" s="199" t="s">
        <v>217</v>
      </c>
      <c r="P7" s="244"/>
      <c r="Q7" s="237">
        <v>3</v>
      </c>
      <c r="R7" s="237" t="s">
        <v>362</v>
      </c>
      <c r="S7" s="209" t="s">
        <v>363</v>
      </c>
      <c r="T7" s="238" t="s">
        <v>364</v>
      </c>
      <c r="U7" s="271" t="s">
        <v>365</v>
      </c>
      <c r="V7" s="155" t="s">
        <v>902</v>
      </c>
      <c r="W7" s="82"/>
      <c r="AA7" s="81">
        <f>IF(OR(J7="Fail",ISBLANK(J7)),INDEX('Issue Code Table'!C:C,MATCH(N:N,'Issue Code Table'!A:A,0)),IF(M7="Critical",6,IF(M7="Significant",5,IF(M7="Moderate",3,2))))</f>
        <v>5</v>
      </c>
    </row>
    <row r="8" spans="1:41" ht="160.5" customHeight="1" x14ac:dyDescent="0.35">
      <c r="A8" s="239" t="s">
        <v>903</v>
      </c>
      <c r="B8" s="239" t="s">
        <v>355</v>
      </c>
      <c r="C8" s="251" t="s">
        <v>356</v>
      </c>
      <c r="D8" s="239" t="s">
        <v>124</v>
      </c>
      <c r="E8" s="239" t="s">
        <v>367</v>
      </c>
      <c r="F8" s="239" t="s">
        <v>368</v>
      </c>
      <c r="G8" s="239" t="s">
        <v>359</v>
      </c>
      <c r="H8" s="239" t="s">
        <v>904</v>
      </c>
      <c r="I8" s="204"/>
      <c r="J8" s="241"/>
      <c r="K8" s="204" t="s">
        <v>2218</v>
      </c>
      <c r="L8" s="204"/>
      <c r="M8" s="204" t="s">
        <v>138</v>
      </c>
      <c r="N8" s="249" t="s">
        <v>216</v>
      </c>
      <c r="O8" s="204" t="s">
        <v>217</v>
      </c>
      <c r="P8" s="244"/>
      <c r="Q8" s="245">
        <v>3</v>
      </c>
      <c r="R8" s="245" t="s">
        <v>371</v>
      </c>
      <c r="S8" s="239" t="s">
        <v>363</v>
      </c>
      <c r="T8" s="246" t="s">
        <v>364</v>
      </c>
      <c r="U8" s="271" t="s">
        <v>372</v>
      </c>
      <c r="V8" s="155" t="s">
        <v>902</v>
      </c>
      <c r="W8" s="82"/>
      <c r="AA8" s="81">
        <f>IF(OR(J8="Fail",ISBLANK(J8)),INDEX('Issue Code Table'!C:C,MATCH(N:N,'Issue Code Table'!A:A,0)),IF(M8="Critical",6,IF(M8="Significant",5,IF(M8="Moderate",3,2))))</f>
        <v>5</v>
      </c>
    </row>
    <row r="9" spans="1:41" ht="161.25" customHeight="1" x14ac:dyDescent="0.35">
      <c r="A9" s="209" t="s">
        <v>905</v>
      </c>
      <c r="B9" s="209" t="s">
        <v>355</v>
      </c>
      <c r="C9" s="250" t="s">
        <v>356</v>
      </c>
      <c r="D9" s="209" t="s">
        <v>124</v>
      </c>
      <c r="E9" s="209" t="s">
        <v>374</v>
      </c>
      <c r="F9" s="209" t="s">
        <v>375</v>
      </c>
      <c r="G9" s="209" t="s">
        <v>359</v>
      </c>
      <c r="H9" s="209" t="s">
        <v>376</v>
      </c>
      <c r="I9" s="199"/>
      <c r="J9" s="233"/>
      <c r="K9" s="199" t="s">
        <v>906</v>
      </c>
      <c r="L9" s="199"/>
      <c r="M9" s="199" t="s">
        <v>138</v>
      </c>
      <c r="N9" s="247" t="s">
        <v>216</v>
      </c>
      <c r="O9" s="199" t="s">
        <v>217</v>
      </c>
      <c r="P9" s="244"/>
      <c r="Q9" s="237">
        <v>3</v>
      </c>
      <c r="R9" s="237" t="s">
        <v>378</v>
      </c>
      <c r="S9" s="209" t="s">
        <v>363</v>
      </c>
      <c r="T9" s="238" t="s">
        <v>364</v>
      </c>
      <c r="U9" s="271" t="s">
        <v>379</v>
      </c>
      <c r="V9" s="155" t="s">
        <v>902</v>
      </c>
      <c r="W9" s="82"/>
      <c r="AA9" s="81">
        <f>IF(OR(J9="Fail",ISBLANK(J9)),INDEX('Issue Code Table'!C:C,MATCH(N:N,'Issue Code Table'!A:A,0)),IF(M9="Critical",6,IF(M9="Significant",5,IF(M9="Moderate",3,2))))</f>
        <v>5</v>
      </c>
    </row>
    <row r="10" spans="1:41" ht="161.25" customHeight="1" x14ac:dyDescent="0.35">
      <c r="A10" s="239" t="s">
        <v>907</v>
      </c>
      <c r="B10" s="239" t="s">
        <v>167</v>
      </c>
      <c r="C10" s="251" t="s">
        <v>168</v>
      </c>
      <c r="D10" s="239" t="s">
        <v>124</v>
      </c>
      <c r="E10" s="239" t="s">
        <v>381</v>
      </c>
      <c r="F10" s="239" t="s">
        <v>382</v>
      </c>
      <c r="G10" s="239" t="s">
        <v>790</v>
      </c>
      <c r="H10" s="239" t="s">
        <v>384</v>
      </c>
      <c r="I10" s="204"/>
      <c r="J10" s="241"/>
      <c r="K10" s="204" t="s">
        <v>385</v>
      </c>
      <c r="L10" s="204"/>
      <c r="M10" s="204" t="s">
        <v>138</v>
      </c>
      <c r="N10" s="249" t="s">
        <v>386</v>
      </c>
      <c r="O10" s="204" t="s">
        <v>387</v>
      </c>
      <c r="P10" s="244"/>
      <c r="Q10" s="245">
        <v>4</v>
      </c>
      <c r="R10" s="245" t="s">
        <v>388</v>
      </c>
      <c r="S10" s="239" t="s">
        <v>389</v>
      </c>
      <c r="T10" s="246" t="s">
        <v>390</v>
      </c>
      <c r="U10" s="271" t="s">
        <v>391</v>
      </c>
      <c r="V10" s="155" t="s">
        <v>908</v>
      </c>
      <c r="W10" s="82"/>
      <c r="AA10" s="81">
        <f>IF(OR(J10="Fail",ISBLANK(J10)),INDEX('Issue Code Table'!C:C,MATCH(N:N,'Issue Code Table'!A:A,0)),IF(M10="Critical",6,IF(M10="Significant",5,IF(M10="Moderate",3,2))))</f>
        <v>5</v>
      </c>
    </row>
    <row r="11" spans="1:41" ht="400" x14ac:dyDescent="0.25">
      <c r="A11" s="209" t="s">
        <v>909</v>
      </c>
      <c r="B11" s="209" t="s">
        <v>393</v>
      </c>
      <c r="C11" s="256" t="s">
        <v>394</v>
      </c>
      <c r="D11" s="209" t="s">
        <v>124</v>
      </c>
      <c r="E11" s="209" t="s">
        <v>395</v>
      </c>
      <c r="F11" s="209" t="s">
        <v>396</v>
      </c>
      <c r="G11" s="209" t="s">
        <v>397</v>
      </c>
      <c r="H11" s="209" t="s">
        <v>910</v>
      </c>
      <c r="I11" s="199"/>
      <c r="J11" s="233"/>
      <c r="K11" s="197" t="s">
        <v>399</v>
      </c>
      <c r="L11" s="199"/>
      <c r="M11" s="199" t="s">
        <v>236</v>
      </c>
      <c r="N11" s="247" t="s">
        <v>401</v>
      </c>
      <c r="O11" s="199" t="s">
        <v>402</v>
      </c>
      <c r="P11" s="244"/>
      <c r="Q11" s="237">
        <v>6</v>
      </c>
      <c r="R11" s="237" t="s">
        <v>403</v>
      </c>
      <c r="S11" s="209" t="s">
        <v>795</v>
      </c>
      <c r="T11" s="238" t="s">
        <v>405</v>
      </c>
      <c r="U11" s="271" t="s">
        <v>406</v>
      </c>
      <c r="V11" s="155"/>
      <c r="W11" s="82"/>
      <c r="Y11" s="136"/>
      <c r="AA11" s="81">
        <f>IF(OR(J11="Fail",ISBLANK(J11)),INDEX('Issue Code Table'!C:C,MATCH(N:N,'Issue Code Table'!A:A,0)),IF(M11="Critical",6,IF(M11="Significant",5,IF(M11="Moderate",3,2))))</f>
        <v>2</v>
      </c>
    </row>
    <row r="12" spans="1:41" ht="161.25" customHeight="1" x14ac:dyDescent="0.25">
      <c r="A12" s="239" t="s">
        <v>911</v>
      </c>
      <c r="B12" s="239" t="s">
        <v>408</v>
      </c>
      <c r="C12" s="240" t="s">
        <v>409</v>
      </c>
      <c r="D12" s="239" t="s">
        <v>124</v>
      </c>
      <c r="E12" s="239" t="s">
        <v>410</v>
      </c>
      <c r="F12" s="239" t="s">
        <v>411</v>
      </c>
      <c r="G12" s="239" t="s">
        <v>412</v>
      </c>
      <c r="H12" s="239" t="s">
        <v>797</v>
      </c>
      <c r="I12" s="204"/>
      <c r="J12" s="241"/>
      <c r="K12" s="201" t="s">
        <v>414</v>
      </c>
      <c r="L12" s="204"/>
      <c r="M12" s="204" t="s">
        <v>236</v>
      </c>
      <c r="N12" s="249" t="s">
        <v>415</v>
      </c>
      <c r="O12" s="204" t="s">
        <v>416</v>
      </c>
      <c r="P12" s="244"/>
      <c r="Q12" s="245" t="s">
        <v>798</v>
      </c>
      <c r="R12" s="245" t="s">
        <v>417</v>
      </c>
      <c r="S12" s="239" t="s">
        <v>418</v>
      </c>
      <c r="T12" s="246" t="s">
        <v>419</v>
      </c>
      <c r="U12" s="224" t="s">
        <v>420</v>
      </c>
      <c r="V12" s="155" t="s">
        <v>912</v>
      </c>
      <c r="W12" s="82"/>
      <c r="Y12" s="136"/>
      <c r="AA12" s="81">
        <f>IF(OR(J12="Fail",ISBLANK(J12)),INDEX('Issue Code Table'!C:C,MATCH(N:N,'Issue Code Table'!A:A,0)),IF(M12="Critical",6,IF(M12="Significant",5,IF(M12="Moderate",3,2))))</f>
        <v>3</v>
      </c>
    </row>
    <row r="13" spans="1:41" ht="161.25" customHeight="1" x14ac:dyDescent="0.35">
      <c r="A13" s="209" t="s">
        <v>913</v>
      </c>
      <c r="B13" s="209" t="s">
        <v>329</v>
      </c>
      <c r="C13" s="232" t="s">
        <v>330</v>
      </c>
      <c r="D13" s="209" t="s">
        <v>423</v>
      </c>
      <c r="E13" s="209" t="s">
        <v>424</v>
      </c>
      <c r="F13" s="209" t="s">
        <v>425</v>
      </c>
      <c r="G13" s="209" t="s">
        <v>426</v>
      </c>
      <c r="H13" s="209" t="s">
        <v>427</v>
      </c>
      <c r="I13" s="199"/>
      <c r="J13" s="233"/>
      <c r="K13" s="197" t="s">
        <v>428</v>
      </c>
      <c r="L13" s="199"/>
      <c r="M13" s="199" t="s">
        <v>138</v>
      </c>
      <c r="N13" s="247" t="s">
        <v>429</v>
      </c>
      <c r="O13" s="199" t="s">
        <v>430</v>
      </c>
      <c r="P13" s="244"/>
      <c r="Q13" s="237">
        <v>2</v>
      </c>
      <c r="R13" s="237" t="s">
        <v>431</v>
      </c>
      <c r="S13" s="209" t="s">
        <v>432</v>
      </c>
      <c r="T13" s="238" t="s">
        <v>433</v>
      </c>
      <c r="U13" s="271" t="s">
        <v>914</v>
      </c>
      <c r="V13" s="155" t="s">
        <v>915</v>
      </c>
      <c r="W13" s="82"/>
      <c r="AA13" s="81">
        <f>IF(OR(J13="Fail",ISBLANK(J13)),INDEX('Issue Code Table'!C:C,MATCH(N:N,'Issue Code Table'!A:A,0)),IF(M13="Critical",6,IF(M13="Significant",5,IF(M13="Moderate",3,2))))</f>
        <v>5</v>
      </c>
    </row>
    <row r="14" spans="1:41" ht="161.25" customHeight="1" x14ac:dyDescent="0.35">
      <c r="A14" s="239" t="s">
        <v>916</v>
      </c>
      <c r="B14" s="239" t="s">
        <v>408</v>
      </c>
      <c r="C14" s="240" t="s">
        <v>409</v>
      </c>
      <c r="D14" s="239" t="s">
        <v>423</v>
      </c>
      <c r="E14" s="239" t="s">
        <v>436</v>
      </c>
      <c r="F14" s="239" t="s">
        <v>437</v>
      </c>
      <c r="G14" s="239" t="s">
        <v>917</v>
      </c>
      <c r="H14" s="239" t="s">
        <v>831</v>
      </c>
      <c r="I14" s="204"/>
      <c r="J14" s="241"/>
      <c r="K14" s="201" t="s">
        <v>440</v>
      </c>
      <c r="L14" s="204"/>
      <c r="M14" s="204" t="s">
        <v>236</v>
      </c>
      <c r="N14" s="249" t="s">
        <v>415</v>
      </c>
      <c r="O14" s="204" t="s">
        <v>416</v>
      </c>
      <c r="P14" s="244"/>
      <c r="Q14" s="245">
        <v>2</v>
      </c>
      <c r="R14" s="245" t="s">
        <v>441</v>
      </c>
      <c r="S14" s="239" t="s">
        <v>442</v>
      </c>
      <c r="T14" s="246" t="s">
        <v>443</v>
      </c>
      <c r="U14" s="271" t="s">
        <v>444</v>
      </c>
      <c r="V14" s="155"/>
      <c r="W14" s="82"/>
      <c r="AA14" s="81">
        <f>IF(OR(J14="Fail",ISBLANK(J14)),INDEX('Issue Code Table'!C:C,MATCH(N:N,'Issue Code Table'!A:A,0)),IF(M14="Critical",6,IF(M14="Significant",5,IF(M14="Moderate",3,2))))</f>
        <v>3</v>
      </c>
    </row>
    <row r="15" spans="1:41" ht="181.15" customHeight="1" x14ac:dyDescent="0.35">
      <c r="A15" s="209" t="s">
        <v>918</v>
      </c>
      <c r="B15" s="209" t="s">
        <v>408</v>
      </c>
      <c r="C15" s="232" t="s">
        <v>409</v>
      </c>
      <c r="D15" s="209" t="s">
        <v>423</v>
      </c>
      <c r="E15" s="209" t="s">
        <v>446</v>
      </c>
      <c r="F15" s="209" t="s">
        <v>447</v>
      </c>
      <c r="G15" s="209" t="s">
        <v>448</v>
      </c>
      <c r="H15" s="209" t="s">
        <v>833</v>
      </c>
      <c r="I15" s="199"/>
      <c r="J15" s="233"/>
      <c r="K15" s="197" t="s">
        <v>450</v>
      </c>
      <c r="L15" s="199"/>
      <c r="M15" s="199" t="s">
        <v>138</v>
      </c>
      <c r="N15" s="247" t="s">
        <v>451</v>
      </c>
      <c r="O15" s="199" t="s">
        <v>452</v>
      </c>
      <c r="P15" s="244"/>
      <c r="Q15" s="237">
        <v>2</v>
      </c>
      <c r="R15" s="237" t="s">
        <v>453</v>
      </c>
      <c r="S15" s="209" t="s">
        <v>454</v>
      </c>
      <c r="T15" s="238" t="s">
        <v>455</v>
      </c>
      <c r="U15" s="271" t="s">
        <v>456</v>
      </c>
      <c r="V15" s="155" t="s">
        <v>888</v>
      </c>
      <c r="W15" s="82"/>
      <c r="AA15" s="81">
        <f>IF(OR(J15="Fail",ISBLANK(J15)),INDEX('Issue Code Table'!C:C,MATCH(N:N,'Issue Code Table'!A:A,0)),IF(M15="Critical",6,IF(M15="Significant",5,IF(M15="Moderate",3,2))))</f>
        <v>5</v>
      </c>
    </row>
    <row r="16" spans="1:41" ht="161.25" customHeight="1" x14ac:dyDescent="0.35">
      <c r="A16" s="239" t="s">
        <v>919</v>
      </c>
      <c r="B16" s="239" t="s">
        <v>133</v>
      </c>
      <c r="C16" s="240" t="s">
        <v>134</v>
      </c>
      <c r="D16" s="239" t="s">
        <v>423</v>
      </c>
      <c r="E16" s="239" t="s">
        <v>458</v>
      </c>
      <c r="F16" s="239" t="s">
        <v>459</v>
      </c>
      <c r="G16" s="239" t="s">
        <v>460</v>
      </c>
      <c r="H16" s="239" t="s">
        <v>813</v>
      </c>
      <c r="I16" s="204"/>
      <c r="J16" s="241"/>
      <c r="K16" s="201" t="s">
        <v>462</v>
      </c>
      <c r="L16" s="204"/>
      <c r="M16" s="204" t="s">
        <v>138</v>
      </c>
      <c r="N16" s="249" t="s">
        <v>463</v>
      </c>
      <c r="O16" s="204" t="s">
        <v>464</v>
      </c>
      <c r="P16" s="244"/>
      <c r="Q16" s="245">
        <v>2</v>
      </c>
      <c r="R16" s="245" t="s">
        <v>465</v>
      </c>
      <c r="S16" s="239" t="s">
        <v>466</v>
      </c>
      <c r="T16" s="246" t="s">
        <v>467</v>
      </c>
      <c r="U16" s="271" t="s">
        <v>468</v>
      </c>
      <c r="V16" s="155" t="s">
        <v>920</v>
      </c>
      <c r="W16" s="82"/>
      <c r="AA16" s="81">
        <f>IF(OR(J16="Fail",ISBLANK(J16)),INDEX('Issue Code Table'!C:C,MATCH(N:N,'Issue Code Table'!A:A,0)),IF(M16="Critical",6,IF(M16="Significant",5,IF(M16="Moderate",3,2))))</f>
        <v>6</v>
      </c>
    </row>
    <row r="17" spans="1:34" ht="161.25" customHeight="1" x14ac:dyDescent="0.35">
      <c r="A17" s="209" t="s">
        <v>921</v>
      </c>
      <c r="B17" s="209" t="s">
        <v>329</v>
      </c>
      <c r="C17" s="232" t="s">
        <v>330</v>
      </c>
      <c r="D17" s="209" t="s">
        <v>423</v>
      </c>
      <c r="E17" s="209" t="s">
        <v>470</v>
      </c>
      <c r="F17" s="209" t="s">
        <v>471</v>
      </c>
      <c r="G17" s="209" t="s">
        <v>472</v>
      </c>
      <c r="H17" s="209" t="s">
        <v>473</v>
      </c>
      <c r="I17" s="199"/>
      <c r="J17" s="233"/>
      <c r="K17" s="197" t="s">
        <v>474</v>
      </c>
      <c r="L17" s="199"/>
      <c r="M17" s="199" t="s">
        <v>138</v>
      </c>
      <c r="N17" s="247" t="s">
        <v>463</v>
      </c>
      <c r="O17" s="199" t="s">
        <v>464</v>
      </c>
      <c r="P17" s="244"/>
      <c r="Q17" s="237">
        <v>2</v>
      </c>
      <c r="R17" s="237" t="s">
        <v>475</v>
      </c>
      <c r="S17" s="209" t="s">
        <v>476</v>
      </c>
      <c r="T17" s="238" t="s">
        <v>477</v>
      </c>
      <c r="U17" s="271" t="s">
        <v>478</v>
      </c>
      <c r="V17" s="155" t="s">
        <v>920</v>
      </c>
      <c r="W17" s="82"/>
      <c r="AA17" s="81">
        <f>IF(OR(J17="Fail",ISBLANK(J17)),INDEX('Issue Code Table'!C:C,MATCH(N:N,'Issue Code Table'!A:A,0)),IF(M17="Critical",6,IF(M17="Significant",5,IF(M17="Moderate",3,2))))</f>
        <v>6</v>
      </c>
    </row>
    <row r="18" spans="1:34" ht="161.25" customHeight="1" x14ac:dyDescent="0.35">
      <c r="A18" s="239" t="s">
        <v>922</v>
      </c>
      <c r="B18" s="239" t="s">
        <v>280</v>
      </c>
      <c r="C18" s="240" t="s">
        <v>281</v>
      </c>
      <c r="D18" s="239" t="s">
        <v>423</v>
      </c>
      <c r="E18" s="239" t="s">
        <v>491</v>
      </c>
      <c r="F18" s="239" t="s">
        <v>492</v>
      </c>
      <c r="G18" s="239" t="s">
        <v>493</v>
      </c>
      <c r="H18" s="239" t="s">
        <v>923</v>
      </c>
      <c r="I18" s="204"/>
      <c r="J18" s="241"/>
      <c r="K18" s="201" t="s">
        <v>495</v>
      </c>
      <c r="L18" s="204"/>
      <c r="M18" s="204" t="s">
        <v>147</v>
      </c>
      <c r="N18" s="249" t="s">
        <v>496</v>
      </c>
      <c r="O18" s="204" t="s">
        <v>497</v>
      </c>
      <c r="P18" s="244"/>
      <c r="Q18" s="245">
        <v>2</v>
      </c>
      <c r="R18" s="245" t="s">
        <v>485</v>
      </c>
      <c r="S18" s="239" t="s">
        <v>499</v>
      </c>
      <c r="T18" s="246" t="s">
        <v>500</v>
      </c>
      <c r="U18" s="271" t="s">
        <v>501</v>
      </c>
      <c r="V18" s="155"/>
      <c r="W18" s="82"/>
      <c r="AA18" s="81">
        <f>IF(OR(J18="Fail",ISBLANK(J18)),INDEX('Issue Code Table'!C:C,MATCH(N:N,'Issue Code Table'!A:A,0)),IF(M18="Critical",6,IF(M18="Significant",5,IF(M18="Moderate",3,2))))</f>
        <v>4</v>
      </c>
    </row>
    <row r="19" spans="1:34" ht="159" customHeight="1" x14ac:dyDescent="0.35">
      <c r="A19" s="209" t="s">
        <v>924</v>
      </c>
      <c r="B19" s="209" t="s">
        <v>133</v>
      </c>
      <c r="C19" s="232" t="s">
        <v>134</v>
      </c>
      <c r="D19" s="209" t="s">
        <v>423</v>
      </c>
      <c r="E19" s="209" t="s">
        <v>503</v>
      </c>
      <c r="F19" s="209" t="s">
        <v>504</v>
      </c>
      <c r="G19" s="209" t="s">
        <v>505</v>
      </c>
      <c r="H19" s="209" t="s">
        <v>506</v>
      </c>
      <c r="I19" s="199"/>
      <c r="J19" s="233"/>
      <c r="K19" s="197" t="s">
        <v>507</v>
      </c>
      <c r="L19" s="199"/>
      <c r="M19" s="199" t="s">
        <v>138</v>
      </c>
      <c r="N19" s="247" t="s">
        <v>508</v>
      </c>
      <c r="O19" s="199" t="s">
        <v>509</v>
      </c>
      <c r="P19" s="244"/>
      <c r="Q19" s="237">
        <v>2</v>
      </c>
      <c r="R19" s="237" t="s">
        <v>498</v>
      </c>
      <c r="S19" s="209" t="s">
        <v>511</v>
      </c>
      <c r="T19" s="238" t="s">
        <v>925</v>
      </c>
      <c r="U19" s="271" t="s">
        <v>836</v>
      </c>
      <c r="V19" s="155" t="s">
        <v>920</v>
      </c>
      <c r="W19" s="82"/>
      <c r="AA19" s="81">
        <f>IF(OR(J19="Fail",ISBLANK(J19)),INDEX('Issue Code Table'!C:C,MATCH(N:N,'Issue Code Table'!A:A,0)),IF(M19="Critical",6,IF(M19="Significant",5,IF(M19="Moderate",3,2))))</f>
        <v>6</v>
      </c>
    </row>
    <row r="20" spans="1:34" ht="197.25" customHeight="1" x14ac:dyDescent="0.35">
      <c r="A20" s="239" t="s">
        <v>926</v>
      </c>
      <c r="B20" s="239" t="s">
        <v>408</v>
      </c>
      <c r="C20" s="240" t="s">
        <v>409</v>
      </c>
      <c r="D20" s="239" t="s">
        <v>423</v>
      </c>
      <c r="E20" s="239" t="s">
        <v>873</v>
      </c>
      <c r="F20" s="239" t="s">
        <v>927</v>
      </c>
      <c r="G20" s="239" t="s">
        <v>875</v>
      </c>
      <c r="H20" s="239" t="s">
        <v>876</v>
      </c>
      <c r="I20" s="204"/>
      <c r="J20" s="241"/>
      <c r="K20" s="201" t="s">
        <v>928</v>
      </c>
      <c r="L20" s="204"/>
      <c r="M20" s="204" t="s">
        <v>138</v>
      </c>
      <c r="N20" s="249" t="s">
        <v>429</v>
      </c>
      <c r="O20" s="204" t="s">
        <v>430</v>
      </c>
      <c r="P20" s="244"/>
      <c r="Q20" s="245">
        <v>2</v>
      </c>
      <c r="R20" s="245" t="s">
        <v>510</v>
      </c>
      <c r="S20" s="239" t="s">
        <v>521</v>
      </c>
      <c r="T20" s="246" t="s">
        <v>879</v>
      </c>
      <c r="U20" s="271" t="s">
        <v>929</v>
      </c>
      <c r="V20" s="155" t="s">
        <v>930</v>
      </c>
      <c r="W20" s="82"/>
      <c r="AA20" s="81">
        <f>IF(OR(J20="Fail",ISBLANK(J20)),INDEX('Issue Code Table'!C:C,MATCH(N:N,'Issue Code Table'!A:A,0)),IF(M20="Critical",6,IF(M20="Significant",5,IF(M20="Moderate",3,2))))</f>
        <v>5</v>
      </c>
    </row>
    <row r="21" spans="1:34" ht="197.25" customHeight="1" x14ac:dyDescent="0.35">
      <c r="A21" s="209" t="s">
        <v>931</v>
      </c>
      <c r="B21" s="232" t="s">
        <v>329</v>
      </c>
      <c r="C21" s="232" t="s">
        <v>330</v>
      </c>
      <c r="D21" s="232" t="s">
        <v>423</v>
      </c>
      <c r="E21" s="209" t="s">
        <v>515</v>
      </c>
      <c r="F21" s="209" t="s">
        <v>516</v>
      </c>
      <c r="G21" s="209" t="s">
        <v>820</v>
      </c>
      <c r="H21" s="209" t="s">
        <v>427</v>
      </c>
      <c r="I21" s="199"/>
      <c r="J21" s="233"/>
      <c r="K21" s="197" t="s">
        <v>518</v>
      </c>
      <c r="L21" s="199"/>
      <c r="M21" s="199" t="s">
        <v>138</v>
      </c>
      <c r="N21" s="247" t="s">
        <v>429</v>
      </c>
      <c r="O21" s="199" t="s">
        <v>430</v>
      </c>
      <c r="P21" s="244"/>
      <c r="Q21" s="237">
        <v>2</v>
      </c>
      <c r="R21" s="237" t="s">
        <v>520</v>
      </c>
      <c r="S21" s="209" t="s">
        <v>521</v>
      </c>
      <c r="T21" s="238" t="s">
        <v>522</v>
      </c>
      <c r="U21" s="271" t="s">
        <v>523</v>
      </c>
      <c r="V21" s="155" t="s">
        <v>932</v>
      </c>
      <c r="W21" s="82"/>
      <c r="AA21" s="81">
        <f>IF(OR(J21="Fail",ISBLANK(J21)),INDEX('Issue Code Table'!C:C,MATCH(N:N,'Issue Code Table'!A:A,0)),IF(M21="Critical",6,IF(M21="Significant",5,IF(M21="Moderate",3,2))))</f>
        <v>5</v>
      </c>
    </row>
    <row r="22" spans="1:34" ht="158.25" customHeight="1" x14ac:dyDescent="0.35">
      <c r="A22" s="239" t="s">
        <v>933</v>
      </c>
      <c r="B22" s="239" t="s">
        <v>355</v>
      </c>
      <c r="C22" s="240" t="s">
        <v>356</v>
      </c>
      <c r="D22" s="239" t="s">
        <v>423</v>
      </c>
      <c r="E22" s="239" t="s">
        <v>525</v>
      </c>
      <c r="F22" s="239" t="s">
        <v>526</v>
      </c>
      <c r="G22" s="239" t="s">
        <v>527</v>
      </c>
      <c r="H22" s="239" t="s">
        <v>427</v>
      </c>
      <c r="I22" s="204"/>
      <c r="J22" s="241"/>
      <c r="K22" s="201" t="s">
        <v>528</v>
      </c>
      <c r="L22" s="204"/>
      <c r="M22" s="204" t="s">
        <v>138</v>
      </c>
      <c r="N22" s="249" t="s">
        <v>216</v>
      </c>
      <c r="O22" s="204" t="s">
        <v>217</v>
      </c>
      <c r="P22" s="244"/>
      <c r="Q22" s="245">
        <v>2</v>
      </c>
      <c r="R22" s="245" t="s">
        <v>529</v>
      </c>
      <c r="S22" s="239" t="s">
        <v>803</v>
      </c>
      <c r="T22" s="246" t="s">
        <v>531</v>
      </c>
      <c r="U22" s="271" t="s">
        <v>532</v>
      </c>
      <c r="V22" s="155" t="s">
        <v>934</v>
      </c>
      <c r="W22" s="82"/>
      <c r="AA22" s="81">
        <f>IF(OR(J22="Fail",ISBLANK(J22)),INDEX('Issue Code Table'!C:C,MATCH(N:N,'Issue Code Table'!A:A,0)),IF(M22="Critical",6,IF(M22="Significant",5,IF(M22="Moderate",3,2))))</f>
        <v>5</v>
      </c>
    </row>
    <row r="23" spans="1:34" ht="139.5" customHeight="1" x14ac:dyDescent="0.35">
      <c r="A23" s="209" t="s">
        <v>935</v>
      </c>
      <c r="B23" s="209" t="s">
        <v>329</v>
      </c>
      <c r="C23" s="232" t="s">
        <v>330</v>
      </c>
      <c r="D23" s="209" t="s">
        <v>423</v>
      </c>
      <c r="E23" s="209" t="s">
        <v>534</v>
      </c>
      <c r="F23" s="209" t="s">
        <v>535</v>
      </c>
      <c r="G23" s="209" t="s">
        <v>536</v>
      </c>
      <c r="H23" s="209" t="s">
        <v>427</v>
      </c>
      <c r="I23" s="199"/>
      <c r="J23" s="233"/>
      <c r="K23" s="197" t="s">
        <v>936</v>
      </c>
      <c r="L23" s="199"/>
      <c r="M23" s="199" t="s">
        <v>138</v>
      </c>
      <c r="N23" s="247" t="s">
        <v>348</v>
      </c>
      <c r="O23" s="199" t="s">
        <v>349</v>
      </c>
      <c r="P23" s="244"/>
      <c r="Q23" s="237">
        <v>2</v>
      </c>
      <c r="R23" s="237" t="s">
        <v>538</v>
      </c>
      <c r="S23" s="209" t="s">
        <v>810</v>
      </c>
      <c r="T23" s="238" t="s">
        <v>540</v>
      </c>
      <c r="U23" s="271" t="s">
        <v>541</v>
      </c>
      <c r="V23" s="155" t="s">
        <v>937</v>
      </c>
      <c r="W23" s="82"/>
      <c r="X23" s="170"/>
      <c r="Z23" s="170"/>
      <c r="AA23" s="81">
        <f>IF(OR(J23="Fail",ISBLANK(J23)),INDEX('Issue Code Table'!C:C,MATCH(N:N,'Issue Code Table'!A:A,0)),IF(M23="Critical",6,IF(M23="Significant",5,IF(M23="Moderate",3,2))))</f>
        <v>5</v>
      </c>
      <c r="AB23" s="170"/>
      <c r="AC23" s="170"/>
      <c r="AD23" s="170"/>
      <c r="AE23" s="170"/>
      <c r="AF23" s="170"/>
      <c r="AG23" s="170"/>
      <c r="AH23" s="170"/>
    </row>
    <row r="24" spans="1:34" ht="147" customHeight="1" x14ac:dyDescent="0.35">
      <c r="A24" s="239" t="s">
        <v>938</v>
      </c>
      <c r="B24" s="239" t="s">
        <v>329</v>
      </c>
      <c r="C24" s="240" t="s">
        <v>330</v>
      </c>
      <c r="D24" s="239" t="s">
        <v>423</v>
      </c>
      <c r="E24" s="239" t="s">
        <v>543</v>
      </c>
      <c r="F24" s="239" t="s">
        <v>544</v>
      </c>
      <c r="G24" s="239" t="s">
        <v>545</v>
      </c>
      <c r="H24" s="239" t="s">
        <v>427</v>
      </c>
      <c r="I24" s="204"/>
      <c r="J24" s="241"/>
      <c r="K24" s="201" t="s">
        <v>546</v>
      </c>
      <c r="L24" s="204"/>
      <c r="M24" s="204" t="s">
        <v>138</v>
      </c>
      <c r="N24" s="249" t="s">
        <v>429</v>
      </c>
      <c r="O24" s="204" t="s">
        <v>430</v>
      </c>
      <c r="P24" s="244"/>
      <c r="Q24" s="245">
        <v>2</v>
      </c>
      <c r="R24" s="245" t="s">
        <v>547</v>
      </c>
      <c r="S24" s="239" t="s">
        <v>548</v>
      </c>
      <c r="T24" s="246" t="s">
        <v>549</v>
      </c>
      <c r="U24" s="271" t="s">
        <v>550</v>
      </c>
      <c r="V24" s="155" t="s">
        <v>939</v>
      </c>
      <c r="W24" s="82"/>
      <c r="AA24" s="81">
        <f>IF(OR(J24="Fail",ISBLANK(J24)),INDEX('Issue Code Table'!C:C,MATCH(N:N,'Issue Code Table'!A:A,0)),IF(M24="Critical",6,IF(M24="Significant",5,IF(M24="Moderate",3,2))))</f>
        <v>5</v>
      </c>
    </row>
    <row r="25" spans="1:34" ht="146.25" customHeight="1" x14ac:dyDescent="0.35">
      <c r="A25" s="209" t="s">
        <v>940</v>
      </c>
      <c r="B25" s="209" t="s">
        <v>329</v>
      </c>
      <c r="C25" s="232" t="s">
        <v>330</v>
      </c>
      <c r="D25" s="209" t="s">
        <v>423</v>
      </c>
      <c r="E25" s="209" t="s">
        <v>552</v>
      </c>
      <c r="F25" s="209" t="s">
        <v>553</v>
      </c>
      <c r="G25" s="209" t="s">
        <v>554</v>
      </c>
      <c r="H25" s="209" t="s">
        <v>427</v>
      </c>
      <c r="I25" s="199"/>
      <c r="J25" s="233"/>
      <c r="K25" s="197" t="s">
        <v>555</v>
      </c>
      <c r="L25" s="199"/>
      <c r="M25" s="199" t="s">
        <v>138</v>
      </c>
      <c r="N25" s="247" t="s">
        <v>556</v>
      </c>
      <c r="O25" s="199" t="s">
        <v>557</v>
      </c>
      <c r="P25" s="244"/>
      <c r="Q25" s="237">
        <v>2</v>
      </c>
      <c r="R25" s="237" t="s">
        <v>558</v>
      </c>
      <c r="S25" s="209" t="s">
        <v>559</v>
      </c>
      <c r="T25" s="238" t="s">
        <v>941</v>
      </c>
      <c r="U25" s="271" t="s">
        <v>561</v>
      </c>
      <c r="V25" s="155" t="s">
        <v>942</v>
      </c>
      <c r="W25" s="82"/>
      <c r="AA25" s="81">
        <f>IF(OR(J25="Fail",ISBLANK(J25)),INDEX('Issue Code Table'!C:C,MATCH(N:N,'Issue Code Table'!A:A,0)),IF(M25="Critical",6,IF(M25="Significant",5,IF(M25="Moderate",3,2))))</f>
        <v>5</v>
      </c>
    </row>
    <row r="26" spans="1:34" ht="240.75" customHeight="1" x14ac:dyDescent="0.35">
      <c r="A26" s="239" t="s">
        <v>943</v>
      </c>
      <c r="B26" s="239" t="s">
        <v>329</v>
      </c>
      <c r="C26" s="240" t="s">
        <v>330</v>
      </c>
      <c r="D26" s="239" t="s">
        <v>423</v>
      </c>
      <c r="E26" s="239" t="s">
        <v>563</v>
      </c>
      <c r="F26" s="239" t="s">
        <v>564</v>
      </c>
      <c r="G26" s="239" t="s">
        <v>565</v>
      </c>
      <c r="H26" s="239" t="s">
        <v>427</v>
      </c>
      <c r="I26" s="204"/>
      <c r="J26" s="241"/>
      <c r="K26" s="201" t="s">
        <v>567</v>
      </c>
      <c r="L26" s="204"/>
      <c r="M26" s="204" t="s">
        <v>138</v>
      </c>
      <c r="N26" s="249" t="s">
        <v>429</v>
      </c>
      <c r="O26" s="204" t="s">
        <v>430</v>
      </c>
      <c r="P26" s="244"/>
      <c r="Q26" s="245">
        <v>2</v>
      </c>
      <c r="R26" s="245" t="s">
        <v>568</v>
      </c>
      <c r="S26" s="239" t="s">
        <v>569</v>
      </c>
      <c r="T26" s="246" t="s">
        <v>570</v>
      </c>
      <c r="U26" s="271" t="s">
        <v>571</v>
      </c>
      <c r="V26" s="155" t="s">
        <v>944</v>
      </c>
      <c r="W26" s="82"/>
      <c r="AA26" s="81">
        <f>IF(OR(J26="Fail",ISBLANK(J26)),INDEX('Issue Code Table'!C:C,MATCH(N:N,'Issue Code Table'!A:A,0)),IF(M26="Critical",6,IF(M26="Significant",5,IF(M26="Moderate",3,2))))</f>
        <v>5</v>
      </c>
    </row>
    <row r="27" spans="1:34" ht="240.75" customHeight="1" x14ac:dyDescent="0.35">
      <c r="A27" s="209" t="s">
        <v>945</v>
      </c>
      <c r="B27" s="209" t="s">
        <v>355</v>
      </c>
      <c r="C27" s="232" t="s">
        <v>356</v>
      </c>
      <c r="D27" s="209" t="s">
        <v>423</v>
      </c>
      <c r="E27" s="209" t="s">
        <v>573</v>
      </c>
      <c r="F27" s="209" t="s">
        <v>574</v>
      </c>
      <c r="G27" s="209" t="s">
        <v>575</v>
      </c>
      <c r="H27" s="209" t="s">
        <v>427</v>
      </c>
      <c r="I27" s="199"/>
      <c r="J27" s="233"/>
      <c r="K27" s="197" t="s">
        <v>576</v>
      </c>
      <c r="L27" s="199"/>
      <c r="M27" s="199" t="s">
        <v>138</v>
      </c>
      <c r="N27" s="247" t="s">
        <v>429</v>
      </c>
      <c r="O27" s="199" t="s">
        <v>430</v>
      </c>
      <c r="P27" s="244"/>
      <c r="Q27" s="237">
        <v>2</v>
      </c>
      <c r="R27" s="237" t="s">
        <v>577</v>
      </c>
      <c r="S27" s="209" t="s">
        <v>578</v>
      </c>
      <c r="T27" s="238" t="s">
        <v>579</v>
      </c>
      <c r="U27" s="271" t="s">
        <v>580</v>
      </c>
      <c r="V27" s="155" t="s">
        <v>946</v>
      </c>
      <c r="W27" s="82"/>
      <c r="AA27" s="81">
        <f>IF(OR(J27="Fail",ISBLANK(J27)),INDEX('Issue Code Table'!C:C,MATCH(N:N,'Issue Code Table'!A:A,0)),IF(M27="Critical",6,IF(M27="Significant",5,IF(M27="Moderate",3,2))))</f>
        <v>5</v>
      </c>
    </row>
    <row r="28" spans="1:34" ht="240.75" customHeight="1" x14ac:dyDescent="0.35">
      <c r="A28" s="239" t="s">
        <v>947</v>
      </c>
      <c r="B28" s="239" t="s">
        <v>329</v>
      </c>
      <c r="C28" s="240" t="s">
        <v>330</v>
      </c>
      <c r="D28" s="239" t="s">
        <v>423</v>
      </c>
      <c r="E28" s="239" t="s">
        <v>582</v>
      </c>
      <c r="F28" s="239" t="s">
        <v>583</v>
      </c>
      <c r="G28" s="239" t="s">
        <v>584</v>
      </c>
      <c r="H28" s="239" t="s">
        <v>427</v>
      </c>
      <c r="I28" s="204"/>
      <c r="J28" s="241"/>
      <c r="K28" s="201" t="s">
        <v>585</v>
      </c>
      <c r="L28" s="204"/>
      <c r="M28" s="204" t="s">
        <v>138</v>
      </c>
      <c r="N28" s="249" t="s">
        <v>429</v>
      </c>
      <c r="O28" s="204" t="s">
        <v>430</v>
      </c>
      <c r="P28" s="244"/>
      <c r="Q28" s="245">
        <v>2</v>
      </c>
      <c r="R28" s="245" t="s">
        <v>586</v>
      </c>
      <c r="S28" s="239" t="s">
        <v>587</v>
      </c>
      <c r="T28" s="246" t="s">
        <v>588</v>
      </c>
      <c r="U28" s="271" t="s">
        <v>589</v>
      </c>
      <c r="V28" s="155" t="s">
        <v>948</v>
      </c>
      <c r="W28" s="82"/>
      <c r="AA28" s="81">
        <f>IF(OR(J28="Fail",ISBLANK(J28)),INDEX('Issue Code Table'!C:C,MATCH(N:N,'Issue Code Table'!A:A,0)),IF(M28="Critical",6,IF(M28="Significant",5,IF(M28="Moderate",3,2))))</f>
        <v>5</v>
      </c>
    </row>
    <row r="29" spans="1:34" ht="240.75" customHeight="1" x14ac:dyDescent="0.35">
      <c r="A29" s="209" t="s">
        <v>949</v>
      </c>
      <c r="B29" s="272" t="s">
        <v>151</v>
      </c>
      <c r="C29" s="273" t="s">
        <v>591</v>
      </c>
      <c r="D29" s="209" t="s">
        <v>423</v>
      </c>
      <c r="E29" s="209" t="s">
        <v>592</v>
      </c>
      <c r="F29" s="209" t="s">
        <v>593</v>
      </c>
      <c r="G29" s="209" t="s">
        <v>594</v>
      </c>
      <c r="H29" s="209" t="s">
        <v>950</v>
      </c>
      <c r="I29" s="199"/>
      <c r="J29" s="233"/>
      <c r="K29" s="197" t="s">
        <v>596</v>
      </c>
      <c r="L29" s="199"/>
      <c r="M29" s="199" t="s">
        <v>138</v>
      </c>
      <c r="N29" s="247" t="s">
        <v>508</v>
      </c>
      <c r="O29" s="199" t="s">
        <v>597</v>
      </c>
      <c r="P29" s="244"/>
      <c r="Q29" s="237">
        <v>3</v>
      </c>
      <c r="R29" s="237" t="s">
        <v>598</v>
      </c>
      <c r="S29" s="209" t="s">
        <v>599</v>
      </c>
      <c r="T29" s="238" t="s">
        <v>951</v>
      </c>
      <c r="U29" s="271" t="s">
        <v>839</v>
      </c>
      <c r="V29" s="155" t="s">
        <v>952</v>
      </c>
      <c r="W29" s="82"/>
      <c r="AA29" s="81">
        <f>IF(OR(J29="Fail",ISBLANK(J29)),INDEX('Issue Code Table'!C:C,MATCH(N:N,'Issue Code Table'!A:A,0)),IF(M29="Critical",6,IF(M29="Significant",5,IF(M29="Moderate",3,2))))</f>
        <v>6</v>
      </c>
    </row>
    <row r="30" spans="1:34" ht="240.75" customHeight="1" x14ac:dyDescent="0.35">
      <c r="A30" s="239" t="s">
        <v>953</v>
      </c>
      <c r="B30" s="239" t="s">
        <v>211</v>
      </c>
      <c r="C30" s="251" t="s">
        <v>212</v>
      </c>
      <c r="D30" s="239" t="s">
        <v>423</v>
      </c>
      <c r="E30" s="239" t="s">
        <v>603</v>
      </c>
      <c r="F30" s="239" t="s">
        <v>604</v>
      </c>
      <c r="G30" s="239" t="s">
        <v>605</v>
      </c>
      <c r="H30" s="239" t="s">
        <v>954</v>
      </c>
      <c r="I30" s="204"/>
      <c r="J30" s="241"/>
      <c r="K30" s="204" t="s">
        <v>607</v>
      </c>
      <c r="L30" s="204"/>
      <c r="M30" s="204" t="s">
        <v>138</v>
      </c>
      <c r="N30" s="249" t="s">
        <v>216</v>
      </c>
      <c r="O30" s="204" t="s">
        <v>217</v>
      </c>
      <c r="P30" s="244"/>
      <c r="Q30" s="245">
        <v>3</v>
      </c>
      <c r="R30" s="245" t="s">
        <v>608</v>
      </c>
      <c r="S30" s="239" t="s">
        <v>609</v>
      </c>
      <c r="T30" s="246" t="s">
        <v>955</v>
      </c>
      <c r="U30" s="271" t="s">
        <v>611</v>
      </c>
      <c r="V30" s="155" t="s">
        <v>956</v>
      </c>
      <c r="W30" s="82"/>
      <c r="AA30" s="81">
        <f>IF(OR(J30="Fail",ISBLANK(J30)),INDEX('Issue Code Table'!C:C,MATCH(N:N,'Issue Code Table'!A:A,0)),IF(M30="Critical",6,IF(M30="Significant",5,IF(M30="Moderate",3,2))))</f>
        <v>5</v>
      </c>
    </row>
    <row r="31" spans="1:34" ht="240.75" customHeight="1" x14ac:dyDescent="0.35">
      <c r="A31" s="209" t="s">
        <v>957</v>
      </c>
      <c r="B31" s="209" t="s">
        <v>355</v>
      </c>
      <c r="C31" s="250" t="s">
        <v>356</v>
      </c>
      <c r="D31" s="209" t="s">
        <v>423</v>
      </c>
      <c r="E31" s="209" t="s">
        <v>613</v>
      </c>
      <c r="F31" s="209" t="s">
        <v>614</v>
      </c>
      <c r="G31" s="209" t="s">
        <v>615</v>
      </c>
      <c r="H31" s="209" t="s">
        <v>606</v>
      </c>
      <c r="I31" s="199"/>
      <c r="J31" s="233"/>
      <c r="K31" s="199" t="s">
        <v>958</v>
      </c>
      <c r="L31" s="199"/>
      <c r="M31" s="199" t="s">
        <v>138</v>
      </c>
      <c r="N31" s="247" t="s">
        <v>216</v>
      </c>
      <c r="O31" s="199" t="s">
        <v>217</v>
      </c>
      <c r="P31" s="244"/>
      <c r="Q31" s="237">
        <v>3</v>
      </c>
      <c r="R31" s="237" t="s">
        <v>617</v>
      </c>
      <c r="S31" s="209" t="s">
        <v>618</v>
      </c>
      <c r="T31" s="238" t="s">
        <v>619</v>
      </c>
      <c r="U31" s="271" t="s">
        <v>959</v>
      </c>
      <c r="V31" s="155" t="s">
        <v>960</v>
      </c>
      <c r="W31" s="82"/>
      <c r="AA31" s="81">
        <f>IF(OR(J31="Fail",ISBLANK(J31)),INDEX('Issue Code Table'!C:C,MATCH(N:N,'Issue Code Table'!A:A,0)),IF(M31="Critical",6,IF(M31="Significant",5,IF(M31="Moderate",3,2))))</f>
        <v>5</v>
      </c>
    </row>
    <row r="32" spans="1:34" ht="240.75" customHeight="1" x14ac:dyDescent="0.35">
      <c r="A32" s="239" t="s">
        <v>961</v>
      </c>
      <c r="B32" s="239" t="s">
        <v>355</v>
      </c>
      <c r="C32" s="251" t="s">
        <v>356</v>
      </c>
      <c r="D32" s="239" t="s">
        <v>423</v>
      </c>
      <c r="E32" s="239" t="s">
        <v>962</v>
      </c>
      <c r="F32" s="239" t="s">
        <v>963</v>
      </c>
      <c r="G32" s="239" t="s">
        <v>964</v>
      </c>
      <c r="H32" s="239" t="s">
        <v>2219</v>
      </c>
      <c r="I32" s="204"/>
      <c r="J32" s="241"/>
      <c r="K32" s="204" t="s">
        <v>965</v>
      </c>
      <c r="L32" s="204"/>
      <c r="M32" s="204" t="s">
        <v>138</v>
      </c>
      <c r="N32" s="249" t="s">
        <v>216</v>
      </c>
      <c r="O32" s="204" t="s">
        <v>217</v>
      </c>
      <c r="P32" s="244"/>
      <c r="Q32" s="245">
        <v>3</v>
      </c>
      <c r="R32" s="245" t="s">
        <v>966</v>
      </c>
      <c r="S32" s="239" t="s">
        <v>967</v>
      </c>
      <c r="T32" s="246" t="s">
        <v>968</v>
      </c>
      <c r="U32" s="271" t="s">
        <v>969</v>
      </c>
      <c r="V32" s="155" t="s">
        <v>970</v>
      </c>
      <c r="W32" s="82"/>
      <c r="AA32" s="81">
        <f>IF(OR(J32="Fail",ISBLANK(J32)),INDEX('Issue Code Table'!C:C,MATCH(N:N,'Issue Code Table'!A:A,0)),IF(M32="Critical",6,IF(M32="Significant",5,IF(M32="Moderate",3,2))))</f>
        <v>5</v>
      </c>
    </row>
    <row r="33" spans="1:41" ht="240.75" customHeight="1" x14ac:dyDescent="0.35">
      <c r="A33" s="209" t="s">
        <v>971</v>
      </c>
      <c r="B33" s="209" t="s">
        <v>355</v>
      </c>
      <c r="C33" s="250" t="s">
        <v>356</v>
      </c>
      <c r="D33" s="209" t="s">
        <v>423</v>
      </c>
      <c r="E33" s="209" t="s">
        <v>622</v>
      </c>
      <c r="F33" s="209" t="s">
        <v>623</v>
      </c>
      <c r="G33" s="209" t="s">
        <v>841</v>
      </c>
      <c r="H33" s="209" t="s">
        <v>972</v>
      </c>
      <c r="I33" s="199"/>
      <c r="J33" s="233"/>
      <c r="K33" s="199" t="s">
        <v>626</v>
      </c>
      <c r="L33" s="199"/>
      <c r="M33" s="199" t="s">
        <v>138</v>
      </c>
      <c r="N33" s="247" t="s">
        <v>627</v>
      </c>
      <c r="O33" s="199" t="s">
        <v>628</v>
      </c>
      <c r="P33" s="244"/>
      <c r="Q33" s="237">
        <v>3</v>
      </c>
      <c r="R33" s="237" t="s">
        <v>629</v>
      </c>
      <c r="S33" s="209" t="s">
        <v>630</v>
      </c>
      <c r="T33" s="238" t="s">
        <v>631</v>
      </c>
      <c r="U33" s="271" t="s">
        <v>632</v>
      </c>
      <c r="V33" s="155" t="s">
        <v>920</v>
      </c>
      <c r="W33" s="82"/>
      <c r="AA33" s="81">
        <f>IF(OR(J33="Fail",ISBLANK(J33)),INDEX('Issue Code Table'!C:C,MATCH(N:N,'Issue Code Table'!A:A,0)),IF(M33="Critical",6,IF(M33="Significant",5,IF(M33="Moderate",3,2))))</f>
        <v>5</v>
      </c>
    </row>
    <row r="34" spans="1:41" ht="240.75" customHeight="1" x14ac:dyDescent="0.35">
      <c r="A34" s="239" t="s">
        <v>973</v>
      </c>
      <c r="B34" s="239" t="s">
        <v>133</v>
      </c>
      <c r="C34" s="251" t="s">
        <v>134</v>
      </c>
      <c r="D34" s="239" t="s">
        <v>423</v>
      </c>
      <c r="E34" s="239" t="s">
        <v>634</v>
      </c>
      <c r="F34" s="239" t="s">
        <v>635</v>
      </c>
      <c r="G34" s="239" t="s">
        <v>974</v>
      </c>
      <c r="H34" s="239" t="s">
        <v>637</v>
      </c>
      <c r="I34" s="204"/>
      <c r="J34" s="241"/>
      <c r="K34" s="204" t="s">
        <v>638</v>
      </c>
      <c r="L34" s="204"/>
      <c r="M34" s="204" t="s">
        <v>138</v>
      </c>
      <c r="N34" s="274" t="s">
        <v>639</v>
      </c>
      <c r="O34" s="204" t="s">
        <v>640</v>
      </c>
      <c r="P34" s="244"/>
      <c r="Q34" s="245">
        <v>3</v>
      </c>
      <c r="R34" s="245" t="s">
        <v>641</v>
      </c>
      <c r="S34" s="239" t="s">
        <v>642</v>
      </c>
      <c r="T34" s="246" t="s">
        <v>975</v>
      </c>
      <c r="U34" s="271" t="s">
        <v>644</v>
      </c>
      <c r="V34" s="155" t="s">
        <v>976</v>
      </c>
      <c r="W34" s="82"/>
      <c r="AA34" s="81">
        <f>IF(OR(J34="Fail",ISBLANK(J34)),INDEX('Issue Code Table'!C:C,MATCH(N:N,'Issue Code Table'!A:A,0)),IF(M34="Critical",6,IF(M34="Significant",5,IF(M34="Moderate",3,2))))</f>
        <v>5</v>
      </c>
    </row>
    <row r="35" spans="1:41" ht="240.75" customHeight="1" x14ac:dyDescent="0.35">
      <c r="A35" s="209" t="s">
        <v>977</v>
      </c>
      <c r="B35" s="209" t="s">
        <v>133</v>
      </c>
      <c r="C35" s="250" t="s">
        <v>134</v>
      </c>
      <c r="D35" s="209" t="s">
        <v>423</v>
      </c>
      <c r="E35" s="209" t="s">
        <v>646</v>
      </c>
      <c r="F35" s="209" t="s">
        <v>647</v>
      </c>
      <c r="G35" s="209" t="s">
        <v>648</v>
      </c>
      <c r="H35" s="209" t="s">
        <v>649</v>
      </c>
      <c r="I35" s="199"/>
      <c r="J35" s="233"/>
      <c r="K35" s="199" t="s">
        <v>978</v>
      </c>
      <c r="L35" s="199"/>
      <c r="M35" s="199" t="s">
        <v>138</v>
      </c>
      <c r="N35" s="234" t="s">
        <v>508</v>
      </c>
      <c r="O35" s="199" t="s">
        <v>509</v>
      </c>
      <c r="P35" s="244"/>
      <c r="Q35" s="237">
        <v>3</v>
      </c>
      <c r="R35" s="237" t="s">
        <v>651</v>
      </c>
      <c r="S35" s="209" t="s">
        <v>652</v>
      </c>
      <c r="T35" s="238" t="s">
        <v>653</v>
      </c>
      <c r="U35" s="271" t="s">
        <v>654</v>
      </c>
      <c r="V35" s="155" t="s">
        <v>979</v>
      </c>
      <c r="W35" s="82"/>
      <c r="AA35" s="81">
        <f>IF(OR(J35="Fail",ISBLANK(J35)),INDEX('Issue Code Table'!C:C,MATCH(N:N,'Issue Code Table'!A:A,0)),IF(M35="Critical",6,IF(M35="Significant",5,IF(M35="Moderate",3,2))))</f>
        <v>6</v>
      </c>
    </row>
    <row r="36" spans="1:41" s="136" customFormat="1" ht="159.75" customHeight="1" x14ac:dyDescent="0.35">
      <c r="A36" s="239" t="s">
        <v>980</v>
      </c>
      <c r="B36" s="239" t="s">
        <v>211</v>
      </c>
      <c r="C36" s="251" t="s">
        <v>212</v>
      </c>
      <c r="D36" s="239" t="s">
        <v>423</v>
      </c>
      <c r="E36" s="239" t="s">
        <v>656</v>
      </c>
      <c r="F36" s="239" t="s">
        <v>657</v>
      </c>
      <c r="G36" s="239" t="s">
        <v>658</v>
      </c>
      <c r="H36" s="239" t="s">
        <v>606</v>
      </c>
      <c r="I36" s="204"/>
      <c r="J36" s="241"/>
      <c r="K36" s="204" t="s">
        <v>659</v>
      </c>
      <c r="L36" s="204"/>
      <c r="M36" s="204" t="s">
        <v>138</v>
      </c>
      <c r="N36" s="249" t="s">
        <v>216</v>
      </c>
      <c r="O36" s="204" t="s">
        <v>217</v>
      </c>
      <c r="P36" s="244"/>
      <c r="Q36" s="245">
        <v>3</v>
      </c>
      <c r="R36" s="245" t="s">
        <v>660</v>
      </c>
      <c r="S36" s="239" t="s">
        <v>661</v>
      </c>
      <c r="T36" s="246" t="s">
        <v>861</v>
      </c>
      <c r="U36" s="271" t="s">
        <v>663</v>
      </c>
      <c r="V36" s="155" t="s">
        <v>981</v>
      </c>
      <c r="W36" s="82"/>
      <c r="Y36"/>
      <c r="AA36" s="81">
        <f>IF(OR(J36="Fail",ISBLANK(J36)),INDEX('Issue Code Table'!C:C,MATCH(N:N,'Issue Code Table'!A:A,0)),IF(M36="Critical",6,IF(M36="Significant",5,IF(M36="Moderate",3,2))))</f>
        <v>5</v>
      </c>
      <c r="AI36" s="170"/>
      <c r="AJ36" s="170"/>
      <c r="AK36" s="170"/>
      <c r="AL36" s="170"/>
      <c r="AM36" s="170"/>
      <c r="AN36" s="170"/>
      <c r="AO36" s="170"/>
    </row>
    <row r="37" spans="1:41" s="136" customFormat="1" ht="153" customHeight="1" x14ac:dyDescent="0.35">
      <c r="A37" s="209" t="s">
        <v>982</v>
      </c>
      <c r="B37" s="209" t="s">
        <v>211</v>
      </c>
      <c r="C37" s="250" t="s">
        <v>212</v>
      </c>
      <c r="D37" s="209" t="s">
        <v>423</v>
      </c>
      <c r="E37" s="209" t="s">
        <v>665</v>
      </c>
      <c r="F37" s="209" t="s">
        <v>666</v>
      </c>
      <c r="G37" s="209" t="s">
        <v>667</v>
      </c>
      <c r="H37" s="209" t="s">
        <v>606</v>
      </c>
      <c r="I37" s="199"/>
      <c r="J37" s="233"/>
      <c r="K37" s="199" t="s">
        <v>668</v>
      </c>
      <c r="L37" s="199"/>
      <c r="M37" s="199" t="s">
        <v>138</v>
      </c>
      <c r="N37" s="247" t="s">
        <v>216</v>
      </c>
      <c r="O37" s="199" t="s">
        <v>217</v>
      </c>
      <c r="P37" s="244"/>
      <c r="Q37" s="237">
        <v>3</v>
      </c>
      <c r="R37" s="237" t="s">
        <v>669</v>
      </c>
      <c r="S37" s="209" t="s">
        <v>670</v>
      </c>
      <c r="T37" s="238" t="s">
        <v>671</v>
      </c>
      <c r="U37" s="271" t="s">
        <v>983</v>
      </c>
      <c r="V37" s="155" t="s">
        <v>920</v>
      </c>
      <c r="W37" s="82"/>
      <c r="Y37"/>
      <c r="AA37" s="81">
        <f>IF(OR(J37="Fail",ISBLANK(J37)),INDEX('Issue Code Table'!C:C,MATCH(N:N,'Issue Code Table'!A:A,0)),IF(M37="Critical",6,IF(M37="Significant",5,IF(M37="Moderate",3,2))))</f>
        <v>5</v>
      </c>
      <c r="AI37" s="170"/>
      <c r="AJ37" s="170"/>
      <c r="AK37" s="170"/>
      <c r="AL37" s="170"/>
      <c r="AM37" s="170"/>
      <c r="AN37" s="170"/>
      <c r="AO37" s="170"/>
    </row>
    <row r="38" spans="1:41" s="136" customFormat="1" ht="171.75" customHeight="1" x14ac:dyDescent="0.25">
      <c r="A38" s="239" t="s">
        <v>984</v>
      </c>
      <c r="B38" s="239" t="s">
        <v>167</v>
      </c>
      <c r="C38" s="240" t="s">
        <v>168</v>
      </c>
      <c r="D38" s="239" t="s">
        <v>423</v>
      </c>
      <c r="E38" s="239" t="s">
        <v>674</v>
      </c>
      <c r="F38" s="239" t="s">
        <v>675</v>
      </c>
      <c r="G38" s="239" t="s">
        <v>985</v>
      </c>
      <c r="H38" s="239" t="s">
        <v>846</v>
      </c>
      <c r="I38" s="204"/>
      <c r="J38" s="241"/>
      <c r="K38" s="201" t="s">
        <v>678</v>
      </c>
      <c r="L38" s="204"/>
      <c r="M38" s="204" t="s">
        <v>138</v>
      </c>
      <c r="N38" s="249" t="s">
        <v>192</v>
      </c>
      <c r="O38" s="204" t="s">
        <v>193</v>
      </c>
      <c r="P38" s="244"/>
      <c r="Q38" s="245">
        <v>4</v>
      </c>
      <c r="R38" s="245" t="s">
        <v>679</v>
      </c>
      <c r="S38" s="239" t="s">
        <v>680</v>
      </c>
      <c r="T38" s="246" t="s">
        <v>681</v>
      </c>
      <c r="U38" s="271" t="s">
        <v>682</v>
      </c>
      <c r="V38" s="155" t="s">
        <v>986</v>
      </c>
      <c r="W38" s="82"/>
      <c r="AA38" s="81">
        <f>IF(OR(J38="Fail",ISBLANK(J38)),INDEX('Issue Code Table'!C:C,MATCH(N:N,'Issue Code Table'!A:A,0)),IF(M38="Critical",6,IF(M38="Significant",5,IF(M38="Moderate",3,2))))</f>
        <v>5</v>
      </c>
      <c r="AI38" s="170"/>
      <c r="AJ38" s="170"/>
      <c r="AK38" s="170"/>
      <c r="AL38" s="170"/>
      <c r="AM38" s="170"/>
      <c r="AN38" s="170"/>
      <c r="AO38" s="170"/>
    </row>
    <row r="39" spans="1:41" s="136" customFormat="1" ht="139.5" customHeight="1" x14ac:dyDescent="0.25">
      <c r="A39" s="209" t="s">
        <v>987</v>
      </c>
      <c r="B39" s="209" t="s">
        <v>167</v>
      </c>
      <c r="C39" s="232" t="s">
        <v>168</v>
      </c>
      <c r="D39" s="209" t="s">
        <v>423</v>
      </c>
      <c r="E39" s="209" t="s">
        <v>684</v>
      </c>
      <c r="F39" s="209" t="s">
        <v>685</v>
      </c>
      <c r="G39" s="209" t="s">
        <v>686</v>
      </c>
      <c r="H39" s="209" t="s">
        <v>848</v>
      </c>
      <c r="I39" s="199"/>
      <c r="J39" s="233"/>
      <c r="K39" s="197" t="s">
        <v>988</v>
      </c>
      <c r="L39" s="199"/>
      <c r="M39" s="199" t="s">
        <v>147</v>
      </c>
      <c r="N39" s="247" t="s">
        <v>185</v>
      </c>
      <c r="O39" s="199" t="s">
        <v>186</v>
      </c>
      <c r="P39" s="244"/>
      <c r="Q39" s="237">
        <v>4</v>
      </c>
      <c r="R39" s="237" t="s">
        <v>689</v>
      </c>
      <c r="S39" s="209" t="s">
        <v>690</v>
      </c>
      <c r="T39" s="238" t="s">
        <v>691</v>
      </c>
      <c r="U39" s="271" t="s">
        <v>692</v>
      </c>
      <c r="V39" s="155"/>
      <c r="W39" s="82"/>
      <c r="AA39" s="81">
        <f>IF(OR(J39="Fail",ISBLANK(J39)),INDEX('Issue Code Table'!C:C,MATCH(N:N,'Issue Code Table'!A:A,0)),IF(M39="Critical",6,IF(M39="Significant",5,IF(M39="Moderate",3,2))))</f>
        <v>4</v>
      </c>
      <c r="AI39" s="170"/>
      <c r="AJ39" s="170"/>
      <c r="AK39" s="170"/>
      <c r="AL39" s="170"/>
      <c r="AM39" s="170"/>
      <c r="AN39" s="170"/>
      <c r="AO39" s="170"/>
    </row>
    <row r="40" spans="1:41" s="136" customFormat="1" ht="409.5" x14ac:dyDescent="0.25">
      <c r="A40" s="239" t="s">
        <v>989</v>
      </c>
      <c r="B40" s="239" t="s">
        <v>264</v>
      </c>
      <c r="C40" s="240" t="s">
        <v>265</v>
      </c>
      <c r="D40" s="239" t="s">
        <v>423</v>
      </c>
      <c r="E40" s="239" t="s">
        <v>694</v>
      </c>
      <c r="F40" s="239" t="s">
        <v>695</v>
      </c>
      <c r="G40" s="239" t="s">
        <v>990</v>
      </c>
      <c r="H40" s="239" t="s">
        <v>697</v>
      </c>
      <c r="I40" s="204"/>
      <c r="J40" s="241"/>
      <c r="K40" s="204" t="s">
        <v>698</v>
      </c>
      <c r="L40" s="204"/>
      <c r="M40" s="204" t="s">
        <v>147</v>
      </c>
      <c r="N40" s="249" t="s">
        <v>699</v>
      </c>
      <c r="O40" s="204" t="s">
        <v>700</v>
      </c>
      <c r="P40" s="244"/>
      <c r="Q40" s="245">
        <v>5</v>
      </c>
      <c r="R40" s="245" t="s">
        <v>701</v>
      </c>
      <c r="S40" s="239" t="s">
        <v>702</v>
      </c>
      <c r="T40" s="246" t="s">
        <v>703</v>
      </c>
      <c r="U40" s="271" t="s">
        <v>704</v>
      </c>
      <c r="V40" s="155"/>
      <c r="W40" s="82"/>
      <c r="AA40" s="81">
        <f>IF(OR(J40="Fail",ISBLANK(J40)),INDEX('Issue Code Table'!C:C,MATCH(N:N,'Issue Code Table'!A:A,0)),IF(M40="Critical",6,IF(M40="Significant",5,IF(M40="Moderate",3,2))))</f>
        <v>2</v>
      </c>
      <c r="AI40" s="170"/>
      <c r="AJ40" s="170"/>
      <c r="AK40" s="170"/>
      <c r="AL40" s="170"/>
      <c r="AM40" s="170"/>
      <c r="AN40" s="170"/>
      <c r="AO40" s="170"/>
    </row>
    <row r="41" spans="1:41" ht="212.5" x14ac:dyDescent="0.25">
      <c r="A41" s="209" t="s">
        <v>991</v>
      </c>
      <c r="B41" s="209" t="s">
        <v>706</v>
      </c>
      <c r="C41" s="232" t="s">
        <v>707</v>
      </c>
      <c r="D41" s="209" t="s">
        <v>423</v>
      </c>
      <c r="E41" s="209" t="s">
        <v>708</v>
      </c>
      <c r="F41" s="209" t="s">
        <v>709</v>
      </c>
      <c r="G41" s="209" t="s">
        <v>710</v>
      </c>
      <c r="H41" s="209" t="s">
        <v>711</v>
      </c>
      <c r="I41" s="199"/>
      <c r="J41" s="233"/>
      <c r="K41" s="199" t="s">
        <v>712</v>
      </c>
      <c r="L41" s="199"/>
      <c r="M41" s="199" t="s">
        <v>147</v>
      </c>
      <c r="N41" s="247" t="s">
        <v>713</v>
      </c>
      <c r="O41" s="199" t="s">
        <v>714</v>
      </c>
      <c r="P41" s="244"/>
      <c r="Q41" s="237">
        <v>5</v>
      </c>
      <c r="R41" s="237" t="s">
        <v>715</v>
      </c>
      <c r="S41" s="209" t="s">
        <v>716</v>
      </c>
      <c r="T41" s="238" t="s">
        <v>717</v>
      </c>
      <c r="U41" s="271" t="s">
        <v>718</v>
      </c>
      <c r="V41" s="155"/>
      <c r="W41" s="82"/>
      <c r="Y41" s="136"/>
      <c r="AA41" s="81">
        <f>IF(OR(J41="Fail",ISBLANK(J41)),INDEX('Issue Code Table'!C:C,MATCH(N:N,'Issue Code Table'!A:A,0)),IF(M41="Critical",6,IF(M41="Significant",5,IF(M41="Moderate",3,2))))</f>
        <v>5</v>
      </c>
    </row>
    <row r="42" spans="1:41" s="136" customFormat="1" ht="205.5" customHeight="1" x14ac:dyDescent="0.25">
      <c r="A42" s="239" t="s">
        <v>992</v>
      </c>
      <c r="B42" s="239" t="s">
        <v>706</v>
      </c>
      <c r="C42" s="252" t="s">
        <v>707</v>
      </c>
      <c r="D42" s="239" t="s">
        <v>423</v>
      </c>
      <c r="E42" s="239" t="s">
        <v>720</v>
      </c>
      <c r="F42" s="239" t="s">
        <v>721</v>
      </c>
      <c r="G42" s="239" t="s">
        <v>722</v>
      </c>
      <c r="H42" s="239" t="s">
        <v>854</v>
      </c>
      <c r="I42" s="204"/>
      <c r="J42" s="241"/>
      <c r="K42" s="201" t="s">
        <v>993</v>
      </c>
      <c r="L42" s="204"/>
      <c r="M42" s="204" t="s">
        <v>138</v>
      </c>
      <c r="N42" s="249" t="s">
        <v>725</v>
      </c>
      <c r="O42" s="204" t="s">
        <v>726</v>
      </c>
      <c r="P42" s="244"/>
      <c r="Q42" s="245">
        <v>5</v>
      </c>
      <c r="R42" s="245" t="s">
        <v>727</v>
      </c>
      <c r="S42" s="239" t="s">
        <v>728</v>
      </c>
      <c r="T42" s="246" t="s">
        <v>729</v>
      </c>
      <c r="U42" s="271" t="s">
        <v>856</v>
      </c>
      <c r="V42" s="155" t="s">
        <v>731</v>
      </c>
      <c r="W42" s="82"/>
      <c r="AA42" s="81">
        <f>IF(OR(J42="Fail",ISBLANK(J42)),INDEX('Issue Code Table'!C:C,MATCH(N:N,'Issue Code Table'!A:A,0)),IF(M42="Critical",6,IF(M42="Significant",5,IF(M42="Moderate",3,2))))</f>
        <v>5</v>
      </c>
      <c r="AI42" s="170"/>
      <c r="AJ42" s="170"/>
      <c r="AK42" s="170"/>
      <c r="AL42" s="170"/>
      <c r="AM42" s="170"/>
      <c r="AN42" s="170"/>
      <c r="AO42" s="170"/>
    </row>
    <row r="43" spans="1:41" s="136" customFormat="1" ht="213" customHeight="1" x14ac:dyDescent="0.35">
      <c r="A43" s="209" t="s">
        <v>994</v>
      </c>
      <c r="B43" s="209" t="s">
        <v>706</v>
      </c>
      <c r="C43" s="256" t="s">
        <v>707</v>
      </c>
      <c r="D43" s="209" t="s">
        <v>423</v>
      </c>
      <c r="E43" s="209" t="s">
        <v>733</v>
      </c>
      <c r="F43" s="209" t="s">
        <v>995</v>
      </c>
      <c r="G43" s="209" t="s">
        <v>996</v>
      </c>
      <c r="H43" s="209" t="s">
        <v>736</v>
      </c>
      <c r="I43" s="199"/>
      <c r="J43" s="233"/>
      <c r="K43" s="197" t="s">
        <v>997</v>
      </c>
      <c r="L43" s="199"/>
      <c r="M43" s="199" t="s">
        <v>138</v>
      </c>
      <c r="N43" s="247" t="s">
        <v>725</v>
      </c>
      <c r="O43" s="199" t="s">
        <v>726</v>
      </c>
      <c r="P43" s="244"/>
      <c r="Q43" s="237">
        <v>5</v>
      </c>
      <c r="R43" s="237" t="s">
        <v>738</v>
      </c>
      <c r="S43" s="209" t="s">
        <v>739</v>
      </c>
      <c r="T43" s="238" t="s">
        <v>998</v>
      </c>
      <c r="U43" s="271" t="s">
        <v>741</v>
      </c>
      <c r="V43" s="155" t="s">
        <v>999</v>
      </c>
      <c r="W43" s="82"/>
      <c r="X43" s="170"/>
      <c r="Y43"/>
      <c r="Z43" s="170"/>
      <c r="AA43" s="81">
        <f>IF(OR(J43="Fail",ISBLANK(J43)),INDEX('Issue Code Table'!C:C,MATCH(N:N,'Issue Code Table'!A:A,0)),IF(M43="Critical",6,IF(M43="Significant",5,IF(M43="Moderate",3,2))))</f>
        <v>5</v>
      </c>
      <c r="AB43" s="170"/>
      <c r="AC43" s="170"/>
      <c r="AD43" s="170"/>
      <c r="AE43" s="170"/>
      <c r="AF43" s="170"/>
      <c r="AG43" s="170"/>
      <c r="AH43" s="170"/>
      <c r="AI43" s="170"/>
      <c r="AJ43" s="170"/>
      <c r="AK43" s="170"/>
      <c r="AL43" s="170"/>
      <c r="AM43" s="170"/>
      <c r="AN43" s="170"/>
      <c r="AO43" s="170"/>
    </row>
    <row r="44" spans="1:41" s="136" customFormat="1" ht="213" customHeight="1" x14ac:dyDescent="0.25">
      <c r="A44" s="239" t="s">
        <v>1000</v>
      </c>
      <c r="B44" s="239" t="s">
        <v>211</v>
      </c>
      <c r="C44" s="240" t="s">
        <v>212</v>
      </c>
      <c r="D44" s="239" t="s">
        <v>423</v>
      </c>
      <c r="E44" s="239" t="s">
        <v>743</v>
      </c>
      <c r="F44" s="239" t="s">
        <v>744</v>
      </c>
      <c r="G44" s="239" t="s">
        <v>745</v>
      </c>
      <c r="H44" s="239" t="s">
        <v>859</v>
      </c>
      <c r="I44" s="204"/>
      <c r="J44" s="241"/>
      <c r="K44" s="201" t="s">
        <v>747</v>
      </c>
      <c r="L44" s="204"/>
      <c r="M44" s="204" t="s">
        <v>138</v>
      </c>
      <c r="N44" s="274" t="s">
        <v>429</v>
      </c>
      <c r="O44" s="204" t="s">
        <v>430</v>
      </c>
      <c r="P44" s="244"/>
      <c r="Q44" s="245">
        <v>6</v>
      </c>
      <c r="R44" s="245" t="s">
        <v>748</v>
      </c>
      <c r="S44" s="239" t="s">
        <v>1001</v>
      </c>
      <c r="T44" s="246" t="s">
        <v>750</v>
      </c>
      <c r="U44" s="271" t="s">
        <v>751</v>
      </c>
      <c r="V44" s="155" t="s">
        <v>1002</v>
      </c>
      <c r="W44" s="82"/>
      <c r="AA44" s="81">
        <f>IF(OR(J44="Fail",ISBLANK(J44)),INDEX('Issue Code Table'!C:C,MATCH(N:N,'Issue Code Table'!A:A,0)),IF(M44="Critical",6,IF(M44="Significant",5,IF(M44="Moderate",3,2))))</f>
        <v>5</v>
      </c>
      <c r="AI44" s="170"/>
      <c r="AJ44" s="170"/>
      <c r="AK44" s="170"/>
      <c r="AL44" s="170"/>
      <c r="AM44" s="170"/>
      <c r="AN44" s="170"/>
      <c r="AO44" s="170"/>
    </row>
    <row r="45" spans="1:41" s="136" customFormat="1" ht="213" customHeight="1" x14ac:dyDescent="0.25">
      <c r="A45" s="209" t="s">
        <v>1003</v>
      </c>
      <c r="B45" s="209" t="s">
        <v>753</v>
      </c>
      <c r="C45" s="209" t="s">
        <v>754</v>
      </c>
      <c r="D45" s="209" t="s">
        <v>423</v>
      </c>
      <c r="E45" s="209" t="s">
        <v>755</v>
      </c>
      <c r="F45" s="209" t="s">
        <v>756</v>
      </c>
      <c r="G45" s="209" t="s">
        <v>757</v>
      </c>
      <c r="H45" s="209" t="s">
        <v>758</v>
      </c>
      <c r="I45" s="199"/>
      <c r="J45" s="233"/>
      <c r="K45" s="197" t="s">
        <v>759</v>
      </c>
      <c r="L45" s="199"/>
      <c r="M45" s="199" t="s">
        <v>138</v>
      </c>
      <c r="N45" s="234" t="s">
        <v>208</v>
      </c>
      <c r="O45" s="199" t="s">
        <v>209</v>
      </c>
      <c r="P45" s="244"/>
      <c r="Q45" s="237">
        <v>7</v>
      </c>
      <c r="R45" s="237" t="s">
        <v>760</v>
      </c>
      <c r="S45" s="209" t="s">
        <v>761</v>
      </c>
      <c r="T45" s="238" t="s">
        <v>762</v>
      </c>
      <c r="U45" s="271" t="s">
        <v>1004</v>
      </c>
      <c r="V45" s="155" t="s">
        <v>1005</v>
      </c>
      <c r="W45" s="82"/>
      <c r="AA45" s="81">
        <f>IF(OR(J45="Fail",ISBLANK(J45)),INDEX('Issue Code Table'!C:C,MATCH(N:N,'Issue Code Table'!A:A,0)),IF(M45="Critical",6,IF(M45="Significant",5,IF(M45="Moderate",3,2))))</f>
        <v>6</v>
      </c>
      <c r="AI45" s="170"/>
      <c r="AJ45" s="170"/>
      <c r="AK45" s="170"/>
      <c r="AL45" s="170"/>
      <c r="AM45" s="170"/>
      <c r="AN45" s="170"/>
      <c r="AO45" s="170"/>
    </row>
    <row r="46" spans="1:41" s="136" customFormat="1" ht="213" customHeight="1" x14ac:dyDescent="0.25">
      <c r="A46" s="257" t="s">
        <v>1006</v>
      </c>
      <c r="B46" s="257" t="s">
        <v>753</v>
      </c>
      <c r="C46" s="257" t="s">
        <v>754</v>
      </c>
      <c r="D46" s="257" t="s">
        <v>423</v>
      </c>
      <c r="E46" s="257" t="s">
        <v>765</v>
      </c>
      <c r="F46" s="257" t="s">
        <v>766</v>
      </c>
      <c r="G46" s="257" t="s">
        <v>767</v>
      </c>
      <c r="H46" s="257" t="s">
        <v>758</v>
      </c>
      <c r="I46" s="258"/>
      <c r="J46" s="241"/>
      <c r="K46" s="260" t="s">
        <v>768</v>
      </c>
      <c r="L46" s="258"/>
      <c r="M46" s="258" t="s">
        <v>138</v>
      </c>
      <c r="N46" s="275" t="s">
        <v>208</v>
      </c>
      <c r="O46" s="276" t="s">
        <v>209</v>
      </c>
      <c r="P46" s="262"/>
      <c r="Q46" s="263">
        <v>7</v>
      </c>
      <c r="R46" s="263" t="s">
        <v>769</v>
      </c>
      <c r="S46" s="257" t="s">
        <v>770</v>
      </c>
      <c r="T46" s="168" t="s">
        <v>771</v>
      </c>
      <c r="U46" s="271" t="s">
        <v>772</v>
      </c>
      <c r="V46" s="155" t="s">
        <v>1007</v>
      </c>
      <c r="W46" s="82"/>
      <c r="AA46" s="81">
        <f>IF(OR(J46="Fail",ISBLANK(J46)),INDEX('Issue Code Table'!C:C,MATCH(N:N,'Issue Code Table'!A:A,0)),IF(M46="Critical",6,IF(M46="Significant",5,IF(M46="Moderate",3,2))))</f>
        <v>6</v>
      </c>
      <c r="AI46" s="170"/>
      <c r="AJ46" s="170"/>
      <c r="AK46" s="170"/>
      <c r="AL46" s="170"/>
      <c r="AM46" s="170"/>
      <c r="AN46" s="170"/>
      <c r="AO46" s="170"/>
    </row>
    <row r="47" spans="1:41" s="136" customFormat="1" ht="12" customHeight="1" x14ac:dyDescent="0.35">
      <c r="A47" s="82"/>
      <c r="B47" s="82"/>
      <c r="C47" s="82"/>
      <c r="D47" s="82"/>
      <c r="E47" s="82"/>
      <c r="F47" s="82"/>
      <c r="G47" s="82"/>
      <c r="H47" s="82"/>
      <c r="I47" s="82"/>
      <c r="J47" s="82"/>
      <c r="K47" s="82"/>
      <c r="L47" s="82"/>
      <c r="M47" s="82"/>
      <c r="N47" s="82"/>
      <c r="O47" s="82"/>
      <c r="P47" s="82"/>
      <c r="Q47" s="82"/>
      <c r="R47" s="82"/>
      <c r="S47" s="82"/>
      <c r="T47" s="82"/>
      <c r="U47" s="82"/>
      <c r="V47" s="82"/>
      <c r="W47" s="82"/>
      <c r="X47" s="60"/>
      <c r="AA47" s="82"/>
      <c r="AI47" s="170"/>
      <c r="AJ47" s="170"/>
      <c r="AK47" s="170"/>
      <c r="AL47" s="170"/>
      <c r="AM47" s="170"/>
      <c r="AN47" s="170"/>
      <c r="AO47" s="170"/>
    </row>
    <row r="48" spans="1:41" s="136" customFormat="1" ht="18.75" hidden="1" customHeight="1" x14ac:dyDescent="0.35">
      <c r="A48" s="170"/>
      <c r="B48" s="170"/>
      <c r="C48" s="172"/>
      <c r="D48" s="170"/>
      <c r="E48" s="174"/>
      <c r="F48" s="174"/>
      <c r="G48" s="170"/>
      <c r="H48" s="170"/>
      <c r="I48" s="37" t="s">
        <v>56</v>
      </c>
      <c r="J48" s="170"/>
      <c r="K48" s="170"/>
      <c r="L48" s="170"/>
      <c r="M48" s="170"/>
      <c r="N48" s="170"/>
      <c r="O48" s="170"/>
      <c r="P48" s="170"/>
      <c r="Q48" s="170"/>
      <c r="R48" s="170"/>
      <c r="S48" s="170"/>
      <c r="T48" s="170"/>
      <c r="U48" s="133"/>
      <c r="AA48" s="82"/>
      <c r="AI48" s="170"/>
      <c r="AJ48" s="170"/>
      <c r="AK48" s="170"/>
      <c r="AL48" s="170"/>
      <c r="AM48" s="170"/>
      <c r="AN48" s="170"/>
      <c r="AO48" s="170"/>
    </row>
    <row r="49" spans="1:41" s="136" customFormat="1" hidden="1" x14ac:dyDescent="0.35">
      <c r="A49" s="170"/>
      <c r="B49" s="170"/>
      <c r="C49" s="172"/>
      <c r="D49" s="170"/>
      <c r="E49" s="174"/>
      <c r="F49" s="174"/>
      <c r="G49" s="170"/>
      <c r="H49" s="170"/>
      <c r="I49" s="37" t="s">
        <v>57</v>
      </c>
      <c r="J49" s="170"/>
      <c r="K49" s="170"/>
      <c r="L49" s="170"/>
      <c r="M49" s="170"/>
      <c r="N49" s="170"/>
      <c r="O49" s="170"/>
      <c r="P49" s="170"/>
      <c r="Q49" s="170"/>
      <c r="R49" s="170"/>
      <c r="S49" s="170"/>
      <c r="T49" s="170"/>
      <c r="U49" s="133"/>
      <c r="AA49" s="1"/>
      <c r="AI49" s="170"/>
      <c r="AJ49" s="170"/>
      <c r="AK49" s="170"/>
      <c r="AL49" s="170"/>
      <c r="AM49" s="170"/>
      <c r="AN49" s="170"/>
      <c r="AO49" s="170"/>
    </row>
    <row r="50" spans="1:41" s="136" customFormat="1" hidden="1" x14ac:dyDescent="0.35">
      <c r="A50" s="170"/>
      <c r="B50" s="170"/>
      <c r="C50" s="172"/>
      <c r="D50" s="170"/>
      <c r="E50" s="174"/>
      <c r="F50" s="174"/>
      <c r="G50" s="170"/>
      <c r="H50" s="170"/>
      <c r="I50" s="37" t="s">
        <v>45</v>
      </c>
      <c r="J50" s="170"/>
      <c r="K50" s="170"/>
      <c r="L50" s="170"/>
      <c r="M50" s="170"/>
      <c r="N50" s="170"/>
      <c r="O50" s="170"/>
      <c r="P50" s="170"/>
      <c r="Q50" s="170"/>
      <c r="R50" s="170"/>
      <c r="S50" s="170"/>
      <c r="T50" s="170"/>
      <c r="U50" s="133"/>
      <c r="AA50" s="1"/>
      <c r="AI50" s="170"/>
      <c r="AJ50" s="170"/>
      <c r="AK50" s="170"/>
      <c r="AL50" s="170"/>
      <c r="AM50" s="170"/>
      <c r="AN50" s="170"/>
      <c r="AO50" s="170"/>
    </row>
    <row r="51" spans="1:41" s="136" customFormat="1" hidden="1" x14ac:dyDescent="0.35">
      <c r="A51" s="170"/>
      <c r="B51" s="170"/>
      <c r="C51" s="172"/>
      <c r="D51" s="170"/>
      <c r="E51" s="174"/>
      <c r="F51" s="174"/>
      <c r="G51" s="170"/>
      <c r="H51" s="170"/>
      <c r="I51" s="37" t="s">
        <v>301</v>
      </c>
      <c r="J51" s="170"/>
      <c r="K51" s="170"/>
      <c r="L51" s="170"/>
      <c r="M51" s="170"/>
      <c r="N51" s="170"/>
      <c r="O51" s="170"/>
      <c r="P51" s="170"/>
      <c r="Q51" s="170"/>
      <c r="R51" s="170"/>
      <c r="S51" s="170"/>
      <c r="T51" s="170"/>
      <c r="U51" s="133"/>
      <c r="AA51" s="1"/>
      <c r="AI51" s="170"/>
      <c r="AJ51" s="170"/>
      <c r="AK51" s="170"/>
      <c r="AL51" s="170"/>
      <c r="AM51" s="170"/>
      <c r="AN51" s="170"/>
      <c r="AO51" s="170"/>
    </row>
    <row r="52" spans="1:41" s="136" customFormat="1" hidden="1" x14ac:dyDescent="0.35">
      <c r="A52" s="170"/>
      <c r="B52" s="170"/>
      <c r="C52" s="172"/>
      <c r="D52" s="170"/>
      <c r="E52" s="174"/>
      <c r="F52" s="174"/>
      <c r="G52" s="170"/>
      <c r="H52" s="170"/>
      <c r="I52" s="170"/>
      <c r="J52" s="170"/>
      <c r="K52" s="170"/>
      <c r="L52" s="170"/>
      <c r="M52" s="170"/>
      <c r="N52" s="170"/>
      <c r="O52" s="170"/>
      <c r="P52" s="170"/>
      <c r="Q52" s="170"/>
      <c r="R52" s="170"/>
      <c r="S52" s="170"/>
      <c r="T52" s="170"/>
      <c r="U52" s="133"/>
      <c r="AA52" s="1"/>
      <c r="AI52" s="170"/>
      <c r="AJ52" s="170"/>
      <c r="AK52" s="170"/>
      <c r="AL52" s="170"/>
      <c r="AM52" s="170"/>
      <c r="AN52" s="170"/>
      <c r="AO52" s="170"/>
    </row>
    <row r="53" spans="1:41" s="136" customFormat="1" hidden="1" x14ac:dyDescent="0.35">
      <c r="A53" s="170"/>
      <c r="B53" s="170"/>
      <c r="C53" s="172"/>
      <c r="D53" s="170"/>
      <c r="E53" s="174"/>
      <c r="F53" s="174"/>
      <c r="G53" s="170"/>
      <c r="H53" s="170"/>
      <c r="I53" s="37" t="s">
        <v>302</v>
      </c>
      <c r="J53" s="170"/>
      <c r="K53" s="170"/>
      <c r="L53" s="170"/>
      <c r="M53" s="170"/>
      <c r="N53" s="170"/>
      <c r="O53" s="170"/>
      <c r="P53" s="170"/>
      <c r="Q53" s="170"/>
      <c r="R53" s="170"/>
      <c r="S53" s="170"/>
      <c r="T53" s="170"/>
      <c r="U53" s="133"/>
      <c r="AA53" s="1"/>
      <c r="AI53" s="170"/>
      <c r="AJ53" s="170"/>
      <c r="AK53" s="170"/>
      <c r="AL53" s="170"/>
      <c r="AM53" s="170"/>
      <c r="AN53" s="170"/>
      <c r="AO53" s="170"/>
    </row>
    <row r="54" spans="1:41" s="136" customFormat="1" hidden="1" x14ac:dyDescent="0.35">
      <c r="A54" s="170"/>
      <c r="B54" s="170"/>
      <c r="C54" s="172"/>
      <c r="D54" s="170"/>
      <c r="E54" s="174"/>
      <c r="F54" s="174"/>
      <c r="G54" s="170"/>
      <c r="H54" s="170"/>
      <c r="I54" s="37" t="s">
        <v>129</v>
      </c>
      <c r="J54" s="170"/>
      <c r="K54" s="170"/>
      <c r="L54" s="170"/>
      <c r="M54" s="170"/>
      <c r="N54" s="170"/>
      <c r="O54" s="170"/>
      <c r="P54" s="170"/>
      <c r="Q54" s="170"/>
      <c r="R54" s="170"/>
      <c r="S54" s="170"/>
      <c r="T54" s="170"/>
      <c r="U54" s="133"/>
      <c r="AA54" s="1"/>
      <c r="AI54" s="170"/>
      <c r="AJ54" s="170"/>
      <c r="AK54" s="170"/>
      <c r="AL54" s="170"/>
      <c r="AM54" s="170"/>
      <c r="AN54" s="170"/>
      <c r="AO54" s="170"/>
    </row>
    <row r="55" spans="1:41" s="136" customFormat="1" hidden="1" x14ac:dyDescent="0.35">
      <c r="A55" s="170"/>
      <c r="B55" s="170"/>
      <c r="C55" s="172"/>
      <c r="D55" s="170"/>
      <c r="E55" s="174"/>
      <c r="F55" s="174"/>
      <c r="G55" s="170"/>
      <c r="H55" s="170"/>
      <c r="I55" s="37" t="s">
        <v>138</v>
      </c>
      <c r="J55" s="170"/>
      <c r="K55" s="170"/>
      <c r="L55" s="170"/>
      <c r="M55" s="170"/>
      <c r="N55" s="170"/>
      <c r="O55" s="170"/>
      <c r="P55" s="170"/>
      <c r="Q55" s="170"/>
      <c r="R55" s="170"/>
      <c r="S55" s="170"/>
      <c r="T55" s="170"/>
      <c r="U55" s="133"/>
      <c r="AA55" s="1"/>
      <c r="AI55" s="170"/>
      <c r="AJ55" s="170"/>
      <c r="AK55" s="170"/>
      <c r="AL55" s="170"/>
      <c r="AM55" s="170"/>
      <c r="AN55" s="170"/>
      <c r="AO55" s="170"/>
    </row>
    <row r="56" spans="1:41" s="136" customFormat="1" hidden="1" x14ac:dyDescent="0.35">
      <c r="A56" s="170"/>
      <c r="B56" s="170"/>
      <c r="C56" s="172"/>
      <c r="D56" s="170"/>
      <c r="E56" s="174"/>
      <c r="F56" s="174"/>
      <c r="G56" s="170"/>
      <c r="H56" s="170"/>
      <c r="I56" s="37" t="s">
        <v>147</v>
      </c>
      <c r="J56" s="170"/>
      <c r="K56" s="170"/>
      <c r="L56" s="170"/>
      <c r="M56" s="170"/>
      <c r="N56" s="170"/>
      <c r="O56" s="170"/>
      <c r="P56" s="170"/>
      <c r="Q56" s="170"/>
      <c r="R56" s="170"/>
      <c r="S56" s="170"/>
      <c r="T56" s="170"/>
      <c r="U56" s="133"/>
      <c r="AA56" s="1"/>
      <c r="AI56" s="170"/>
      <c r="AJ56" s="170"/>
      <c r="AK56" s="170"/>
      <c r="AL56" s="170"/>
      <c r="AM56" s="170"/>
      <c r="AN56" s="170"/>
      <c r="AO56" s="170"/>
    </row>
    <row r="57" spans="1:41" s="136" customFormat="1" hidden="1" x14ac:dyDescent="0.35">
      <c r="A57" s="170"/>
      <c r="B57" s="170"/>
      <c r="C57" s="172"/>
      <c r="D57" s="170"/>
      <c r="E57" s="174"/>
      <c r="F57" s="174"/>
      <c r="G57" s="170"/>
      <c r="H57" s="170"/>
      <c r="I57" s="37" t="s">
        <v>236</v>
      </c>
      <c r="J57" s="170"/>
      <c r="K57" s="170"/>
      <c r="L57" s="170"/>
      <c r="M57" s="170"/>
      <c r="N57" s="170"/>
      <c r="O57" s="170"/>
      <c r="P57" s="170"/>
      <c r="Q57" s="170"/>
      <c r="R57" s="170"/>
      <c r="S57" s="170"/>
      <c r="T57" s="170"/>
      <c r="U57" s="133"/>
      <c r="AA57" s="1"/>
      <c r="AI57" s="170"/>
      <c r="AJ57" s="170"/>
      <c r="AK57" s="170"/>
      <c r="AL57" s="170"/>
      <c r="AM57" s="170"/>
      <c r="AN57" s="170"/>
      <c r="AO57" s="170"/>
    </row>
    <row r="58" spans="1:41" s="136" customFormat="1" hidden="1" x14ac:dyDescent="0.35">
      <c r="C58" s="173"/>
      <c r="E58" s="175"/>
      <c r="F58" s="175"/>
      <c r="U58" s="133"/>
      <c r="V58" s="60"/>
      <c r="AA58" s="60"/>
    </row>
    <row r="59" spans="1:41" s="136" customFormat="1" hidden="1" x14ac:dyDescent="0.35">
      <c r="C59" s="173"/>
      <c r="E59" s="175"/>
      <c r="F59" s="175"/>
      <c r="U59" s="133"/>
      <c r="V59" s="60"/>
      <c r="AA59" s="60"/>
    </row>
    <row r="60" spans="1:41" s="136" customFormat="1" hidden="1" x14ac:dyDescent="0.35">
      <c r="C60" s="173"/>
      <c r="E60" s="175"/>
      <c r="F60" s="175"/>
      <c r="U60" s="133"/>
      <c r="V60" s="60"/>
      <c r="AA60" s="60"/>
    </row>
    <row r="61" spans="1:41" s="136" customFormat="1" hidden="1" x14ac:dyDescent="0.35">
      <c r="C61" s="173"/>
      <c r="E61" s="175"/>
      <c r="F61" s="175"/>
      <c r="U61" s="133"/>
      <c r="V61" s="60"/>
      <c r="AA61" s="60"/>
    </row>
    <row r="62" spans="1:41" s="136" customFormat="1" hidden="1" x14ac:dyDescent="0.35">
      <c r="C62" s="173"/>
      <c r="E62" s="175"/>
      <c r="F62" s="175"/>
      <c r="U62" s="133"/>
      <c r="V62" s="60"/>
      <c r="AA62" s="60"/>
    </row>
    <row r="63" spans="1:41" s="136" customFormat="1" hidden="1" x14ac:dyDescent="0.35">
      <c r="C63" s="173"/>
      <c r="E63" s="175"/>
      <c r="F63" s="175"/>
      <c r="U63" s="133"/>
      <c r="V63" s="60"/>
      <c r="AA63" s="60"/>
    </row>
    <row r="64" spans="1:41" s="136" customFormat="1" hidden="1" x14ac:dyDescent="0.35">
      <c r="C64" s="173"/>
      <c r="E64" s="175"/>
      <c r="F64" s="175"/>
      <c r="U64" s="133"/>
      <c r="V64" s="60"/>
      <c r="AA64" s="60"/>
    </row>
    <row r="65" spans="3:27" s="136" customFormat="1" hidden="1" x14ac:dyDescent="0.35">
      <c r="C65" s="173"/>
      <c r="E65" s="175"/>
      <c r="F65" s="175"/>
      <c r="U65" s="133"/>
      <c r="V65" s="60"/>
      <c r="AA65" s="60"/>
    </row>
    <row r="66" spans="3:27" s="136" customFormat="1" hidden="1" x14ac:dyDescent="0.35">
      <c r="C66" s="173"/>
      <c r="E66" s="175"/>
      <c r="F66" s="175"/>
      <c r="U66" s="133"/>
      <c r="V66" s="60"/>
      <c r="AA66" s="60"/>
    </row>
    <row r="67" spans="3:27" s="136" customFormat="1" hidden="1" x14ac:dyDescent="0.35">
      <c r="C67" s="173"/>
      <c r="E67" s="175"/>
      <c r="F67" s="175"/>
      <c r="U67" s="133"/>
      <c r="V67" s="60"/>
      <c r="AA67" s="60"/>
    </row>
    <row r="68" spans="3:27" s="136" customFormat="1" hidden="1" x14ac:dyDescent="0.35">
      <c r="C68" s="173"/>
      <c r="E68" s="175"/>
      <c r="F68" s="175"/>
      <c r="U68" s="133"/>
      <c r="V68" s="60"/>
      <c r="AA68" s="60"/>
    </row>
    <row r="69" spans="3:27" s="136" customFormat="1" hidden="1" x14ac:dyDescent="0.35">
      <c r="C69" s="173"/>
      <c r="E69" s="175"/>
      <c r="F69" s="175"/>
      <c r="U69" s="133"/>
      <c r="V69" s="60"/>
      <c r="AA69" s="60"/>
    </row>
    <row r="70" spans="3:27" s="136" customFormat="1" hidden="1" x14ac:dyDescent="0.35">
      <c r="C70" s="173"/>
      <c r="E70" s="175"/>
      <c r="F70" s="175"/>
      <c r="U70" s="133"/>
      <c r="V70" s="60"/>
      <c r="AA70" s="60"/>
    </row>
    <row r="71" spans="3:27" s="136" customFormat="1" hidden="1" x14ac:dyDescent="0.35">
      <c r="C71" s="173"/>
      <c r="E71" s="175"/>
      <c r="F71" s="175"/>
      <c r="U71" s="133"/>
      <c r="V71" s="60"/>
      <c r="AA71" s="60"/>
    </row>
    <row r="72" spans="3:27" s="136" customFormat="1" hidden="1" x14ac:dyDescent="0.35">
      <c r="C72" s="173"/>
      <c r="E72" s="175"/>
      <c r="F72" s="175"/>
      <c r="U72" s="133"/>
      <c r="V72" s="60"/>
      <c r="AA72" s="60"/>
    </row>
    <row r="73" spans="3:27" s="136" customFormat="1" hidden="1" x14ac:dyDescent="0.35">
      <c r="C73" s="173"/>
      <c r="E73" s="175"/>
      <c r="F73" s="175"/>
      <c r="U73" s="133"/>
      <c r="V73" s="60"/>
      <c r="AA73" s="60"/>
    </row>
  </sheetData>
  <protectedRanges>
    <protectedRange password="E1A2" sqref="AA3:AA46" name="Range1_1_1"/>
    <protectedRange password="E1A2" sqref="N2:O2" name="Range1_5_1"/>
    <protectedRange password="E1A2" sqref="AA2" name="Range1_1_2"/>
    <protectedRange password="E1A2" sqref="N3:O3" name="Range1_1_3"/>
    <protectedRange password="E1A2" sqref="U2" name="Range1"/>
    <protectedRange password="E1A2" sqref="N44:O45" name="Range1_3"/>
    <protectedRange password="E1A2" sqref="N34:O34" name="Range1_3_1"/>
  </protectedRanges>
  <autoFilter ref="A2:V2" xr:uid="{E163D83A-5604-4D0C-B28C-BD460104D73F}"/>
  <conditionalFormatting sqref="J3">
    <cfRule type="cellIs" dxfId="19" priority="16" stopIfTrue="1" operator="equal">
      <formula>"Pass"</formula>
    </cfRule>
    <cfRule type="cellIs" dxfId="18" priority="17" stopIfTrue="1" operator="equal">
      <formula>"Info"</formula>
    </cfRule>
  </conditionalFormatting>
  <conditionalFormatting sqref="J3">
    <cfRule type="cellIs" dxfId="17" priority="15" stopIfTrue="1" operator="equal">
      <formula>"Fail"</formula>
    </cfRule>
  </conditionalFormatting>
  <conditionalFormatting sqref="J37:J42 J4:J35 J44:J46">
    <cfRule type="cellIs" dxfId="16" priority="13" stopIfTrue="1" operator="equal">
      <formula>"Pass"</formula>
    </cfRule>
    <cfRule type="cellIs" dxfId="15" priority="14" stopIfTrue="1" operator="equal">
      <formula>"Info"</formula>
    </cfRule>
  </conditionalFormatting>
  <conditionalFormatting sqref="J37:J42 J4:J35 J44:J46">
    <cfRule type="cellIs" dxfId="14" priority="12" stopIfTrue="1" operator="equal">
      <formula>"Fail"</formula>
    </cfRule>
  </conditionalFormatting>
  <conditionalFormatting sqref="J36 J43">
    <cfRule type="cellIs" dxfId="13" priority="10" stopIfTrue="1" operator="equal">
      <formula>"Pass"</formula>
    </cfRule>
    <cfRule type="cellIs" dxfId="12" priority="11" stopIfTrue="1" operator="equal">
      <formula>"Info"</formula>
    </cfRule>
  </conditionalFormatting>
  <conditionalFormatting sqref="J36 J43">
    <cfRule type="cellIs" dxfId="11" priority="9" stopIfTrue="1" operator="equal">
      <formula>"Fail"</formula>
    </cfRule>
  </conditionalFormatting>
  <conditionalFormatting sqref="N3:N20 N22:N32 N35:N45">
    <cfRule type="expression" dxfId="10" priority="8" stopIfTrue="1">
      <formula>ISERROR(AA3)</formula>
    </cfRule>
  </conditionalFormatting>
  <conditionalFormatting sqref="N21">
    <cfRule type="expression" dxfId="9" priority="7" stopIfTrue="1">
      <formula>ISERROR(AA21)</formula>
    </cfRule>
  </conditionalFormatting>
  <conditionalFormatting sqref="N33">
    <cfRule type="expression" dxfId="8" priority="6" stopIfTrue="1">
      <formula>ISERROR(AA33)</formula>
    </cfRule>
  </conditionalFormatting>
  <conditionalFormatting sqref="N34">
    <cfRule type="expression" dxfId="7" priority="5" stopIfTrue="1">
      <formula>ISERROR(AA34)</formula>
    </cfRule>
  </conditionalFormatting>
  <conditionalFormatting sqref="N46">
    <cfRule type="expression" dxfId="6" priority="1" stopIfTrue="1">
      <formula>ISERROR(AA46)</formula>
    </cfRule>
  </conditionalFormatting>
  <dataValidations count="3">
    <dataValidation type="list" allowBlank="1" showInputMessage="1" showErrorMessage="1" sqref="J3:J46" xr:uid="{32EEB5BC-64CD-483B-9732-B9F29FDE64D3}">
      <formula1>$I$48:$I$51</formula1>
    </dataValidation>
    <dataValidation type="list" allowBlank="1" showInputMessage="1" showErrorMessage="1" sqref="J47" xr:uid="{40BBEA10-E7A8-4EA4-94DA-C23F1290293E}">
      <formula1>$I$50:$I$53</formula1>
    </dataValidation>
    <dataValidation type="list" allowBlank="1" showInputMessage="1" showErrorMessage="1" sqref="M3:M46" xr:uid="{488357C7-102E-4D95-AFA5-65ECAC97A12F}">
      <formula1>$I$54:$I$57</formula1>
    </dataValidation>
  </dataValidations>
  <pageMargins left="0.7" right="0.7" top="0.75" bottom="0.75" header="0.3" footer="0.3"/>
  <pageSetup orientation="portrait" r:id="rId1"/>
  <ignoredErrors>
    <ignoredError sqref="Q3:R3 R4:R11 Q12:R12 R13:R46" numberStoredAsText="1"/>
    <ignoredError sqref="AA3" evalErro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A12B4-0A6A-4F29-B66A-1E6DC0D367D6}">
  <sheetPr>
    <tabColor theme="6" tint="-0.249977111117893"/>
  </sheetPr>
  <dimension ref="A1:AO73"/>
  <sheetViews>
    <sheetView zoomScale="160" zoomScaleNormal="160" workbookViewId="0">
      <pane xSplit="1" ySplit="2" topLeftCell="B45" activePane="bottomRight" state="frozen"/>
      <selection pane="topRight" activeCell="B1" sqref="B1"/>
      <selection pane="bottomLeft" activeCell="A3" sqref="A3"/>
      <selection pane="bottomRight" activeCell="G46" sqref="G46"/>
    </sheetView>
  </sheetViews>
  <sheetFormatPr defaultColWidth="26.54296875" defaultRowHeight="14.5" zeroHeight="1" x14ac:dyDescent="0.35"/>
  <cols>
    <col min="1" max="1" width="12" style="170" customWidth="1"/>
    <col min="2" max="2" width="10" style="170" customWidth="1"/>
    <col min="3" max="3" width="14" style="172" customWidth="1"/>
    <col min="4" max="4" width="12.453125" style="170" customWidth="1"/>
    <col min="5" max="5" width="34.7265625" style="174" customWidth="1"/>
    <col min="6" max="6" width="38" style="174" customWidth="1"/>
    <col min="7" max="7" width="46.453125" style="170" customWidth="1"/>
    <col min="8" max="9" width="23" style="170" customWidth="1"/>
    <col min="10" max="10" width="13" style="170" customWidth="1"/>
    <col min="11" max="11" width="29.453125" style="170" customWidth="1"/>
    <col min="12" max="12" width="23" style="170" customWidth="1"/>
    <col min="13" max="13" width="17.7265625" style="170" customWidth="1"/>
    <col min="14" max="14" width="13.453125" style="170" customWidth="1"/>
    <col min="15" max="15" width="43.54296875" style="170" customWidth="1"/>
    <col min="16" max="16" width="3.453125" style="170" customWidth="1"/>
    <col min="17" max="17" width="14.7265625" style="170" customWidth="1"/>
    <col min="18" max="18" width="28.7265625" style="170" customWidth="1"/>
    <col min="19" max="19" width="43.7265625" style="170" customWidth="1"/>
    <col min="20" max="20" width="45.7265625" style="170" customWidth="1"/>
    <col min="21" max="21" width="26.54296875" style="133"/>
    <col min="22" max="22" width="26.54296875" style="60"/>
    <col min="23" max="24" width="26.54296875" style="136"/>
    <col min="26" max="26" width="26.54296875" style="136"/>
    <col min="27" max="27" width="26.54296875" style="1"/>
    <col min="28" max="34" width="26.54296875" style="136"/>
    <col min="35" max="16384" width="26.54296875" style="170"/>
  </cols>
  <sheetData>
    <row r="1" spans="1:41" s="132" customFormat="1" x14ac:dyDescent="0.3">
      <c r="A1" s="129" t="s">
        <v>55</v>
      </c>
      <c r="B1" s="130"/>
      <c r="C1" s="130"/>
      <c r="D1" s="130"/>
      <c r="E1" s="154"/>
      <c r="F1" s="154"/>
      <c r="G1" s="130"/>
      <c r="H1" s="130"/>
      <c r="I1" s="130"/>
      <c r="J1" s="130"/>
      <c r="K1" s="130"/>
      <c r="L1" s="130"/>
      <c r="M1" s="130"/>
      <c r="N1" s="130"/>
      <c r="O1" s="130"/>
      <c r="P1" s="130"/>
      <c r="Q1" s="130"/>
      <c r="R1" s="130"/>
      <c r="S1" s="130"/>
      <c r="T1" s="178"/>
      <c r="U1" s="162"/>
      <c r="V1" s="162"/>
      <c r="W1" s="163"/>
      <c r="X1" s="131"/>
      <c r="Z1" s="131"/>
      <c r="AA1" s="130"/>
      <c r="AB1" s="131"/>
      <c r="AC1" s="131"/>
      <c r="AD1" s="131"/>
      <c r="AE1" s="131"/>
      <c r="AF1" s="131"/>
      <c r="AG1" s="131"/>
      <c r="AH1" s="131"/>
      <c r="AI1" s="131"/>
      <c r="AJ1" s="131"/>
      <c r="AK1" s="131"/>
      <c r="AL1" s="131"/>
      <c r="AM1" s="131"/>
      <c r="AN1" s="131"/>
      <c r="AO1" s="131"/>
    </row>
    <row r="2" spans="1:41" ht="42.75" customHeight="1" x14ac:dyDescent="0.35">
      <c r="A2" s="159" t="s">
        <v>107</v>
      </c>
      <c r="B2" s="159" t="s">
        <v>108</v>
      </c>
      <c r="C2" s="140" t="s">
        <v>109</v>
      </c>
      <c r="D2" s="159" t="s">
        <v>110</v>
      </c>
      <c r="E2" s="159" t="s">
        <v>303</v>
      </c>
      <c r="F2" s="159" t="s">
        <v>111</v>
      </c>
      <c r="G2" s="159" t="s">
        <v>112</v>
      </c>
      <c r="H2" s="160" t="s">
        <v>113</v>
      </c>
      <c r="I2" s="33" t="s">
        <v>114</v>
      </c>
      <c r="J2" s="33" t="s">
        <v>115</v>
      </c>
      <c r="K2" s="35" t="s">
        <v>304</v>
      </c>
      <c r="L2" s="33" t="s">
        <v>116</v>
      </c>
      <c r="M2" s="137" t="s">
        <v>305</v>
      </c>
      <c r="N2" s="80" t="s">
        <v>118</v>
      </c>
      <c r="O2" s="80" t="s">
        <v>306</v>
      </c>
      <c r="P2" s="169"/>
      <c r="Q2" s="38" t="s">
        <v>307</v>
      </c>
      <c r="R2" s="39" t="s">
        <v>308</v>
      </c>
      <c r="S2" s="39" t="s">
        <v>309</v>
      </c>
      <c r="T2" s="39" t="s">
        <v>310</v>
      </c>
      <c r="U2" s="164" t="s">
        <v>311</v>
      </c>
      <c r="V2" s="165" t="s">
        <v>312</v>
      </c>
      <c r="W2" s="163"/>
      <c r="AA2" s="80" t="s">
        <v>120</v>
      </c>
    </row>
    <row r="3" spans="1:41" ht="162.5" x14ac:dyDescent="0.35">
      <c r="A3" s="155" t="s">
        <v>1008</v>
      </c>
      <c r="B3" s="155" t="s">
        <v>314</v>
      </c>
      <c r="C3" s="156" t="s">
        <v>315</v>
      </c>
      <c r="D3" s="155" t="s">
        <v>124</v>
      </c>
      <c r="E3" s="155" t="s">
        <v>774</v>
      </c>
      <c r="F3" s="155" t="s">
        <v>775</v>
      </c>
      <c r="G3" s="155" t="s">
        <v>776</v>
      </c>
      <c r="H3" s="155" t="s">
        <v>319</v>
      </c>
      <c r="I3" s="145"/>
      <c r="J3" s="36"/>
      <c r="K3" s="145" t="s">
        <v>777</v>
      </c>
      <c r="L3" s="145" t="s">
        <v>1009</v>
      </c>
      <c r="M3" s="145" t="s">
        <v>138</v>
      </c>
      <c r="N3" s="180" t="s">
        <v>322</v>
      </c>
      <c r="O3" s="181" t="s">
        <v>323</v>
      </c>
      <c r="P3" s="171"/>
      <c r="Q3" s="34" t="s">
        <v>779</v>
      </c>
      <c r="R3" s="34" t="s">
        <v>324</v>
      </c>
      <c r="S3" s="155" t="s">
        <v>325</v>
      </c>
      <c r="T3" s="155" t="s">
        <v>326</v>
      </c>
      <c r="U3" s="168" t="s">
        <v>327</v>
      </c>
      <c r="V3" s="155" t="s">
        <v>883</v>
      </c>
      <c r="W3" s="82"/>
      <c r="AA3" s="81" t="e">
        <f>IF(OR(J3="Fail",ISBLANK(J3)),INDEX('Issue Code Table'!C:C,MATCH(N:N,'Issue Code Table'!A:A,0)),IF(M3="Critical",6,IF(M3="Significant",5,IF(M3="Moderate",3,2))))</f>
        <v>#N/A</v>
      </c>
    </row>
    <row r="4" spans="1:41" ht="150.75" customHeight="1" x14ac:dyDescent="0.35">
      <c r="A4" s="155" t="s">
        <v>1010</v>
      </c>
      <c r="B4" s="155" t="s">
        <v>329</v>
      </c>
      <c r="C4" s="156" t="s">
        <v>330</v>
      </c>
      <c r="D4" s="155" t="s">
        <v>124</v>
      </c>
      <c r="E4" s="155" t="s">
        <v>331</v>
      </c>
      <c r="F4" s="155" t="s">
        <v>332</v>
      </c>
      <c r="G4" s="155" t="s">
        <v>333</v>
      </c>
      <c r="H4" s="155" t="s">
        <v>334</v>
      </c>
      <c r="I4" s="145"/>
      <c r="J4" s="36"/>
      <c r="K4" s="145" t="s">
        <v>335</v>
      </c>
      <c r="L4" s="145"/>
      <c r="M4" s="146" t="s">
        <v>138</v>
      </c>
      <c r="N4" s="180" t="s">
        <v>336</v>
      </c>
      <c r="O4" s="145" t="s">
        <v>337</v>
      </c>
      <c r="P4" s="171"/>
      <c r="Q4" s="34" t="s">
        <v>779</v>
      </c>
      <c r="R4" s="34" t="s">
        <v>338</v>
      </c>
      <c r="S4" s="155" t="s">
        <v>339</v>
      </c>
      <c r="T4" s="155" t="s">
        <v>340</v>
      </c>
      <c r="U4" s="168" t="s">
        <v>341</v>
      </c>
      <c r="V4" s="155" t="s">
        <v>885</v>
      </c>
      <c r="W4" s="82"/>
      <c r="AA4" s="81">
        <f>IF(OR(J4="Fail",ISBLANK(J4)),INDEX('Issue Code Table'!C:C,MATCH(N:N,'Issue Code Table'!A:A,0)),IF(M4="Critical",6,IF(M4="Significant",5,IF(M4="Moderate",3,2))))</f>
        <v>6</v>
      </c>
    </row>
    <row r="5" spans="1:41" ht="198" customHeight="1" x14ac:dyDescent="0.35">
      <c r="A5" s="155" t="s">
        <v>1011</v>
      </c>
      <c r="B5" s="155" t="s">
        <v>329</v>
      </c>
      <c r="C5" s="156" t="s">
        <v>330</v>
      </c>
      <c r="D5" s="155" t="s">
        <v>124</v>
      </c>
      <c r="E5" s="155" t="s">
        <v>343</v>
      </c>
      <c r="F5" s="155" t="s">
        <v>344</v>
      </c>
      <c r="G5" s="155" t="s">
        <v>1012</v>
      </c>
      <c r="H5" s="155" t="s">
        <v>346</v>
      </c>
      <c r="I5" s="145"/>
      <c r="J5" s="36"/>
      <c r="K5" s="143" t="s">
        <v>347</v>
      </c>
      <c r="L5" s="145"/>
      <c r="M5" s="145" t="s">
        <v>138</v>
      </c>
      <c r="N5" s="180" t="s">
        <v>348</v>
      </c>
      <c r="O5" s="145" t="s">
        <v>349</v>
      </c>
      <c r="P5" s="171"/>
      <c r="Q5" s="34" t="s">
        <v>519</v>
      </c>
      <c r="R5" s="34" t="s">
        <v>350</v>
      </c>
      <c r="S5" s="155" t="s">
        <v>351</v>
      </c>
      <c r="T5" s="155" t="s">
        <v>1013</v>
      </c>
      <c r="U5" s="168" t="s">
        <v>1014</v>
      </c>
      <c r="V5" s="155" t="s">
        <v>888</v>
      </c>
      <c r="W5" s="82"/>
      <c r="AA5" s="81">
        <f>IF(OR(J5="Fail",ISBLANK(J5)),INDEX('Issue Code Table'!C:C,MATCH(N:N,'Issue Code Table'!A:A,0)),IF(M5="Critical",6,IF(M5="Significant",5,IF(M5="Moderate",3,2))))</f>
        <v>5</v>
      </c>
    </row>
    <row r="6" spans="1:41" ht="150.75" customHeight="1" x14ac:dyDescent="0.35">
      <c r="A6" s="155" t="s">
        <v>1015</v>
      </c>
      <c r="B6" s="155" t="s">
        <v>355</v>
      </c>
      <c r="C6" s="157" t="s">
        <v>356</v>
      </c>
      <c r="D6" s="155" t="s">
        <v>124</v>
      </c>
      <c r="E6" s="155" t="s">
        <v>890</v>
      </c>
      <c r="F6" s="155" t="s">
        <v>1016</v>
      </c>
      <c r="G6" s="155" t="s">
        <v>892</v>
      </c>
      <c r="H6" s="155" t="s">
        <v>1017</v>
      </c>
      <c r="I6" s="145"/>
      <c r="J6" s="36"/>
      <c r="K6" s="145" t="s">
        <v>1018</v>
      </c>
      <c r="L6" s="145"/>
      <c r="M6" s="145" t="s">
        <v>138</v>
      </c>
      <c r="N6" s="180" t="s">
        <v>216</v>
      </c>
      <c r="O6" s="145" t="s">
        <v>217</v>
      </c>
      <c r="P6" s="171"/>
      <c r="Q6" s="179">
        <v>3</v>
      </c>
      <c r="R6" s="34" t="s">
        <v>895</v>
      </c>
      <c r="S6" s="155" t="s">
        <v>1019</v>
      </c>
      <c r="T6" s="155" t="s">
        <v>897</v>
      </c>
      <c r="U6" s="168" t="s">
        <v>1020</v>
      </c>
      <c r="V6" s="155" t="s">
        <v>1021</v>
      </c>
      <c r="W6" s="82"/>
      <c r="AA6" s="81">
        <f>IF(OR(J6="Fail",ISBLANK(J6)),INDEX('Issue Code Table'!C:C,MATCH(N:N,'Issue Code Table'!A:A,0)),IF(M6="Critical",6,IF(M6="Significant",5,IF(M6="Moderate",3,2))))</f>
        <v>5</v>
      </c>
    </row>
    <row r="7" spans="1:41" ht="181.5" customHeight="1" x14ac:dyDescent="0.35">
      <c r="A7" s="155" t="s">
        <v>1022</v>
      </c>
      <c r="B7" s="155" t="s">
        <v>355</v>
      </c>
      <c r="C7" s="157" t="s">
        <v>356</v>
      </c>
      <c r="D7" s="155" t="s">
        <v>124</v>
      </c>
      <c r="E7" s="155" t="s">
        <v>357</v>
      </c>
      <c r="F7" s="155" t="s">
        <v>900</v>
      </c>
      <c r="G7" s="155" t="s">
        <v>359</v>
      </c>
      <c r="H7" s="155" t="s">
        <v>360</v>
      </c>
      <c r="I7" s="145"/>
      <c r="J7" s="36"/>
      <c r="K7" s="145" t="s">
        <v>361</v>
      </c>
      <c r="L7" s="145"/>
      <c r="M7" s="145" t="s">
        <v>138</v>
      </c>
      <c r="N7" s="180" t="s">
        <v>216</v>
      </c>
      <c r="O7" s="145" t="s">
        <v>217</v>
      </c>
      <c r="P7" s="171"/>
      <c r="Q7" s="34" t="s">
        <v>786</v>
      </c>
      <c r="R7" s="34" t="s">
        <v>362</v>
      </c>
      <c r="S7" s="155" t="s">
        <v>363</v>
      </c>
      <c r="T7" s="155" t="s">
        <v>364</v>
      </c>
      <c r="U7" s="168" t="s">
        <v>1023</v>
      </c>
      <c r="V7" s="155" t="s">
        <v>902</v>
      </c>
      <c r="W7" s="82"/>
      <c r="AA7" s="81">
        <f>IF(OR(J7="Fail",ISBLANK(J7)),INDEX('Issue Code Table'!C:C,MATCH(N:N,'Issue Code Table'!A:A,0)),IF(M7="Critical",6,IF(M7="Significant",5,IF(M7="Moderate",3,2))))</f>
        <v>5</v>
      </c>
    </row>
    <row r="8" spans="1:41" ht="160.5" customHeight="1" x14ac:dyDescent="0.35">
      <c r="A8" s="155" t="s">
        <v>1024</v>
      </c>
      <c r="B8" s="155" t="s">
        <v>355</v>
      </c>
      <c r="C8" s="157" t="s">
        <v>356</v>
      </c>
      <c r="D8" s="155" t="s">
        <v>124</v>
      </c>
      <c r="E8" s="155" t="s">
        <v>367</v>
      </c>
      <c r="F8" s="155" t="s">
        <v>368</v>
      </c>
      <c r="G8" s="155" t="s">
        <v>359</v>
      </c>
      <c r="H8" s="155" t="s">
        <v>1025</v>
      </c>
      <c r="I8" s="145"/>
      <c r="J8" s="36"/>
      <c r="K8" s="145" t="s">
        <v>2217</v>
      </c>
      <c r="L8" s="145"/>
      <c r="M8" s="145" t="s">
        <v>138</v>
      </c>
      <c r="N8" s="180" t="s">
        <v>216</v>
      </c>
      <c r="O8" s="145" t="s">
        <v>217</v>
      </c>
      <c r="P8" s="171"/>
      <c r="Q8" s="34" t="s">
        <v>786</v>
      </c>
      <c r="R8" s="34" t="s">
        <v>371</v>
      </c>
      <c r="S8" s="155" t="s">
        <v>363</v>
      </c>
      <c r="T8" s="155" t="s">
        <v>364</v>
      </c>
      <c r="U8" s="168" t="s">
        <v>1026</v>
      </c>
      <c r="V8" s="155" t="s">
        <v>902</v>
      </c>
      <c r="W8" s="82"/>
      <c r="AA8" s="81">
        <f>IF(OR(J8="Fail",ISBLANK(J8)),INDEX('Issue Code Table'!C:C,MATCH(N:N,'Issue Code Table'!A:A,0)),IF(M8="Critical",6,IF(M8="Significant",5,IF(M8="Moderate",3,2))))</f>
        <v>5</v>
      </c>
    </row>
    <row r="9" spans="1:41" ht="161.25" customHeight="1" x14ac:dyDescent="0.35">
      <c r="A9" s="155" t="s">
        <v>1027</v>
      </c>
      <c r="B9" s="155" t="s">
        <v>355</v>
      </c>
      <c r="C9" s="157" t="s">
        <v>356</v>
      </c>
      <c r="D9" s="155" t="s">
        <v>124</v>
      </c>
      <c r="E9" s="155" t="s">
        <v>374</v>
      </c>
      <c r="F9" s="155" t="s">
        <v>375</v>
      </c>
      <c r="G9" s="155" t="s">
        <v>359</v>
      </c>
      <c r="H9" s="155" t="s">
        <v>376</v>
      </c>
      <c r="I9" s="145"/>
      <c r="J9" s="36"/>
      <c r="K9" s="145" t="s">
        <v>377</v>
      </c>
      <c r="L9" s="145"/>
      <c r="M9" s="145" t="s">
        <v>138</v>
      </c>
      <c r="N9" s="180" t="s">
        <v>216</v>
      </c>
      <c r="O9" s="145" t="s">
        <v>217</v>
      </c>
      <c r="P9" s="171"/>
      <c r="Q9" s="34" t="s">
        <v>786</v>
      </c>
      <c r="R9" s="34" t="s">
        <v>378</v>
      </c>
      <c r="S9" s="155" t="s">
        <v>363</v>
      </c>
      <c r="T9" s="155" t="s">
        <v>364</v>
      </c>
      <c r="U9" s="168" t="s">
        <v>1028</v>
      </c>
      <c r="V9" s="155" t="s">
        <v>902</v>
      </c>
      <c r="W9" s="82"/>
      <c r="AA9" s="81">
        <f>IF(OR(J9="Fail",ISBLANK(J9)),INDEX('Issue Code Table'!C:C,MATCH(N:N,'Issue Code Table'!A:A,0)),IF(M9="Critical",6,IF(M9="Significant",5,IF(M9="Moderate",3,2))))</f>
        <v>5</v>
      </c>
    </row>
    <row r="10" spans="1:41" ht="161.25" customHeight="1" x14ac:dyDescent="0.35">
      <c r="A10" s="155" t="s">
        <v>1029</v>
      </c>
      <c r="B10" s="155" t="s">
        <v>167</v>
      </c>
      <c r="C10" s="157" t="s">
        <v>168</v>
      </c>
      <c r="D10" s="155" t="s">
        <v>124</v>
      </c>
      <c r="E10" s="155" t="s">
        <v>381</v>
      </c>
      <c r="F10" s="155" t="s">
        <v>382</v>
      </c>
      <c r="G10" s="155" t="s">
        <v>1030</v>
      </c>
      <c r="H10" s="155" t="s">
        <v>384</v>
      </c>
      <c r="I10" s="145"/>
      <c r="J10" s="36"/>
      <c r="K10" s="145" t="s">
        <v>385</v>
      </c>
      <c r="L10" s="145"/>
      <c r="M10" s="145" t="s">
        <v>138</v>
      </c>
      <c r="N10" s="180" t="s">
        <v>386</v>
      </c>
      <c r="O10" s="145" t="s">
        <v>387</v>
      </c>
      <c r="P10" s="171"/>
      <c r="Q10" s="34" t="s">
        <v>792</v>
      </c>
      <c r="R10" s="34" t="s">
        <v>388</v>
      </c>
      <c r="S10" s="155" t="s">
        <v>389</v>
      </c>
      <c r="T10" s="155" t="s">
        <v>390</v>
      </c>
      <c r="U10" s="168" t="s">
        <v>1031</v>
      </c>
      <c r="V10" s="155" t="s">
        <v>908</v>
      </c>
      <c r="W10" s="82"/>
      <c r="AA10" s="81">
        <f>IF(OR(J10="Fail",ISBLANK(J10)),INDEX('Issue Code Table'!C:C,MATCH(N:N,'Issue Code Table'!A:A,0)),IF(M10="Critical",6,IF(M10="Significant",5,IF(M10="Moderate",3,2))))</f>
        <v>5</v>
      </c>
    </row>
    <row r="11" spans="1:41" ht="400" x14ac:dyDescent="0.25">
      <c r="A11" s="155" t="s">
        <v>1032</v>
      </c>
      <c r="B11" s="155" t="s">
        <v>393</v>
      </c>
      <c r="C11" s="158" t="s">
        <v>394</v>
      </c>
      <c r="D11" s="155" t="s">
        <v>124</v>
      </c>
      <c r="E11" s="155" t="s">
        <v>395</v>
      </c>
      <c r="F11" s="155" t="s">
        <v>396</v>
      </c>
      <c r="G11" s="155" t="s">
        <v>397</v>
      </c>
      <c r="H11" s="155" t="s">
        <v>1033</v>
      </c>
      <c r="I11" s="145"/>
      <c r="J11" s="36"/>
      <c r="K11" s="143" t="s">
        <v>399</v>
      </c>
      <c r="L11" s="145"/>
      <c r="M11" s="145" t="s">
        <v>236</v>
      </c>
      <c r="N11" s="180" t="s">
        <v>401</v>
      </c>
      <c r="O11" s="145" t="s">
        <v>402</v>
      </c>
      <c r="P11" s="171"/>
      <c r="Q11" s="34" t="s">
        <v>794</v>
      </c>
      <c r="R11" s="34" t="s">
        <v>403</v>
      </c>
      <c r="S11" s="155" t="s">
        <v>795</v>
      </c>
      <c r="T11" s="155" t="s">
        <v>1034</v>
      </c>
      <c r="U11" s="168" t="s">
        <v>1035</v>
      </c>
      <c r="V11" s="155"/>
      <c r="W11" s="82"/>
      <c r="Y11" s="136"/>
      <c r="AA11" s="81">
        <f>IF(OR(J11="Fail",ISBLANK(J11)),INDEX('Issue Code Table'!C:C,MATCH(N:N,'Issue Code Table'!A:A,0)),IF(M11="Critical",6,IF(M11="Significant",5,IF(M11="Moderate",3,2))))</f>
        <v>2</v>
      </c>
    </row>
    <row r="12" spans="1:41" ht="161.25" customHeight="1" x14ac:dyDescent="0.25">
      <c r="A12" s="155" t="s">
        <v>1036</v>
      </c>
      <c r="B12" s="155" t="s">
        <v>408</v>
      </c>
      <c r="C12" s="156" t="s">
        <v>409</v>
      </c>
      <c r="D12" s="155" t="s">
        <v>124</v>
      </c>
      <c r="E12" s="155" t="s">
        <v>410</v>
      </c>
      <c r="F12" s="155" t="s">
        <v>411</v>
      </c>
      <c r="G12" s="155" t="s">
        <v>412</v>
      </c>
      <c r="H12" s="155" t="s">
        <v>797</v>
      </c>
      <c r="I12" s="145"/>
      <c r="J12" s="36"/>
      <c r="K12" s="143" t="s">
        <v>414</v>
      </c>
      <c r="L12" s="145"/>
      <c r="M12" s="145" t="s">
        <v>236</v>
      </c>
      <c r="N12" s="180" t="s">
        <v>415</v>
      </c>
      <c r="O12" s="145" t="s">
        <v>416</v>
      </c>
      <c r="P12" s="171"/>
      <c r="Q12" s="34" t="s">
        <v>798</v>
      </c>
      <c r="R12" s="34" t="s">
        <v>417</v>
      </c>
      <c r="S12" s="155" t="s">
        <v>418</v>
      </c>
      <c r="T12" s="155" t="s">
        <v>419</v>
      </c>
      <c r="U12" s="168" t="s">
        <v>420</v>
      </c>
      <c r="V12" s="155" t="s">
        <v>1037</v>
      </c>
      <c r="W12" s="82"/>
      <c r="Y12" s="136"/>
      <c r="AA12" s="81">
        <f>IF(OR(J12="Fail",ISBLANK(J12)),INDEX('Issue Code Table'!C:C,MATCH(N:N,'Issue Code Table'!A:A,0)),IF(M12="Critical",6,IF(M12="Significant",5,IF(M12="Moderate",3,2))))</f>
        <v>3</v>
      </c>
    </row>
    <row r="13" spans="1:41" ht="161.25" customHeight="1" x14ac:dyDescent="0.35">
      <c r="A13" s="155" t="s">
        <v>1038</v>
      </c>
      <c r="B13" s="155" t="s">
        <v>329</v>
      </c>
      <c r="C13" s="156" t="s">
        <v>330</v>
      </c>
      <c r="D13" s="155" t="s">
        <v>423</v>
      </c>
      <c r="E13" s="155" t="s">
        <v>424</v>
      </c>
      <c r="F13" s="155" t="s">
        <v>425</v>
      </c>
      <c r="G13" s="155" t="s">
        <v>426</v>
      </c>
      <c r="H13" s="155" t="s">
        <v>1039</v>
      </c>
      <c r="I13" s="145"/>
      <c r="J13" s="36"/>
      <c r="K13" s="143" t="s">
        <v>428</v>
      </c>
      <c r="L13" s="145"/>
      <c r="M13" s="145" t="s">
        <v>138</v>
      </c>
      <c r="N13" s="180" t="s">
        <v>429</v>
      </c>
      <c r="O13" s="145" t="s">
        <v>430</v>
      </c>
      <c r="P13" s="171"/>
      <c r="Q13" s="34" t="s">
        <v>519</v>
      </c>
      <c r="R13" s="34" t="s">
        <v>431</v>
      </c>
      <c r="S13" s="155" t="s">
        <v>432</v>
      </c>
      <c r="T13" s="155" t="s">
        <v>1040</v>
      </c>
      <c r="U13" s="168" t="s">
        <v>1041</v>
      </c>
      <c r="V13" s="155" t="s">
        <v>915</v>
      </c>
      <c r="W13" s="82"/>
      <c r="AA13" s="81">
        <f>IF(OR(J13="Fail",ISBLANK(J13)),INDEX('Issue Code Table'!C:C,MATCH(N:N,'Issue Code Table'!A:A,0)),IF(M13="Critical",6,IF(M13="Significant",5,IF(M13="Moderate",3,2))))</f>
        <v>5</v>
      </c>
    </row>
    <row r="14" spans="1:41" ht="161.25" customHeight="1" x14ac:dyDescent="0.35">
      <c r="A14" s="155" t="s">
        <v>1042</v>
      </c>
      <c r="B14" s="155" t="s">
        <v>408</v>
      </c>
      <c r="C14" s="156" t="s">
        <v>409</v>
      </c>
      <c r="D14" s="155" t="s">
        <v>423</v>
      </c>
      <c r="E14" s="155" t="s">
        <v>436</v>
      </c>
      <c r="F14" s="155" t="s">
        <v>437</v>
      </c>
      <c r="G14" s="155" t="s">
        <v>1043</v>
      </c>
      <c r="H14" s="155" t="s">
        <v>831</v>
      </c>
      <c r="I14" s="145"/>
      <c r="J14" s="36"/>
      <c r="K14" s="143" t="s">
        <v>440</v>
      </c>
      <c r="L14" s="145"/>
      <c r="M14" s="145" t="s">
        <v>236</v>
      </c>
      <c r="N14" s="180" t="s">
        <v>415</v>
      </c>
      <c r="O14" s="145" t="s">
        <v>416</v>
      </c>
      <c r="P14" s="171"/>
      <c r="Q14" s="34" t="s">
        <v>519</v>
      </c>
      <c r="R14" s="34" t="s">
        <v>441</v>
      </c>
      <c r="S14" s="155" t="s">
        <v>442</v>
      </c>
      <c r="T14" s="155" t="s">
        <v>443</v>
      </c>
      <c r="U14" s="168" t="s">
        <v>1044</v>
      </c>
      <c r="V14" s="155"/>
      <c r="W14" s="82"/>
      <c r="AA14" s="81">
        <f>IF(OR(J14="Fail",ISBLANK(J14)),INDEX('Issue Code Table'!C:C,MATCH(N:N,'Issue Code Table'!A:A,0)),IF(M14="Critical",6,IF(M14="Significant",5,IF(M14="Moderate",3,2))))</f>
        <v>3</v>
      </c>
    </row>
    <row r="15" spans="1:41" ht="181.15" customHeight="1" x14ac:dyDescent="0.35">
      <c r="A15" s="155" t="s">
        <v>1045</v>
      </c>
      <c r="B15" s="155" t="s">
        <v>408</v>
      </c>
      <c r="C15" s="156" t="s">
        <v>409</v>
      </c>
      <c r="D15" s="155" t="s">
        <v>423</v>
      </c>
      <c r="E15" s="155" t="s">
        <v>446</v>
      </c>
      <c r="F15" s="155" t="s">
        <v>447</v>
      </c>
      <c r="G15" s="155" t="s">
        <v>1046</v>
      </c>
      <c r="H15" s="155" t="s">
        <v>1047</v>
      </c>
      <c r="I15" s="145"/>
      <c r="J15" s="36"/>
      <c r="K15" s="143" t="s">
        <v>450</v>
      </c>
      <c r="L15" s="145"/>
      <c r="M15" s="145" t="s">
        <v>138</v>
      </c>
      <c r="N15" s="180" t="s">
        <v>451</v>
      </c>
      <c r="O15" s="145" t="s">
        <v>452</v>
      </c>
      <c r="P15" s="171"/>
      <c r="Q15" s="34" t="s">
        <v>519</v>
      </c>
      <c r="R15" s="34" t="s">
        <v>453</v>
      </c>
      <c r="S15" s="155" t="s">
        <v>454</v>
      </c>
      <c r="T15" s="155" t="s">
        <v>1048</v>
      </c>
      <c r="U15" s="168" t="s">
        <v>456</v>
      </c>
      <c r="V15" s="155" t="s">
        <v>888</v>
      </c>
      <c r="W15" s="82"/>
      <c r="AA15" s="81">
        <f>IF(OR(J15="Fail",ISBLANK(J15)),INDEX('Issue Code Table'!C:C,MATCH(N:N,'Issue Code Table'!A:A,0)),IF(M15="Critical",6,IF(M15="Significant",5,IF(M15="Moderate",3,2))))</f>
        <v>5</v>
      </c>
    </row>
    <row r="16" spans="1:41" ht="161.25" customHeight="1" x14ac:dyDescent="0.35">
      <c r="A16" s="155" t="s">
        <v>1049</v>
      </c>
      <c r="B16" s="155" t="s">
        <v>133</v>
      </c>
      <c r="C16" s="156" t="s">
        <v>134</v>
      </c>
      <c r="D16" s="155" t="s">
        <v>423</v>
      </c>
      <c r="E16" s="155" t="s">
        <v>458</v>
      </c>
      <c r="F16" s="155" t="s">
        <v>459</v>
      </c>
      <c r="G16" s="155" t="s">
        <v>460</v>
      </c>
      <c r="H16" s="155" t="s">
        <v>813</v>
      </c>
      <c r="I16" s="145"/>
      <c r="J16" s="36"/>
      <c r="K16" s="143" t="s">
        <v>462</v>
      </c>
      <c r="L16" s="145"/>
      <c r="M16" s="145" t="s">
        <v>138</v>
      </c>
      <c r="N16" s="180" t="s">
        <v>463</v>
      </c>
      <c r="O16" s="145" t="s">
        <v>464</v>
      </c>
      <c r="P16" s="171"/>
      <c r="Q16" s="34" t="s">
        <v>519</v>
      </c>
      <c r="R16" s="34" t="s">
        <v>465</v>
      </c>
      <c r="S16" s="155" t="s">
        <v>466</v>
      </c>
      <c r="T16" s="155" t="s">
        <v>467</v>
      </c>
      <c r="U16" s="168" t="s">
        <v>468</v>
      </c>
      <c r="V16" s="155" t="s">
        <v>956</v>
      </c>
      <c r="W16" s="82"/>
      <c r="AA16" s="81">
        <f>IF(OR(J16="Fail",ISBLANK(J16)),INDEX('Issue Code Table'!C:C,MATCH(N:N,'Issue Code Table'!A:A,0)),IF(M16="Critical",6,IF(M16="Significant",5,IF(M16="Moderate",3,2))))</f>
        <v>6</v>
      </c>
    </row>
    <row r="17" spans="1:41" ht="161.25" customHeight="1" x14ac:dyDescent="0.35">
      <c r="A17" s="155" t="s">
        <v>1050</v>
      </c>
      <c r="B17" s="155" t="s">
        <v>329</v>
      </c>
      <c r="C17" s="156" t="s">
        <v>330</v>
      </c>
      <c r="D17" s="155" t="s">
        <v>423</v>
      </c>
      <c r="E17" s="155" t="s">
        <v>470</v>
      </c>
      <c r="F17" s="155" t="s">
        <v>471</v>
      </c>
      <c r="G17" s="155" t="s">
        <v>472</v>
      </c>
      <c r="H17" s="155" t="s">
        <v>1051</v>
      </c>
      <c r="I17" s="145"/>
      <c r="J17" s="36"/>
      <c r="K17" s="143" t="s">
        <v>474</v>
      </c>
      <c r="L17" s="145"/>
      <c r="M17" s="145" t="s">
        <v>138</v>
      </c>
      <c r="N17" s="180" t="s">
        <v>463</v>
      </c>
      <c r="O17" s="145" t="s">
        <v>464</v>
      </c>
      <c r="P17" s="171"/>
      <c r="Q17" s="34" t="s">
        <v>519</v>
      </c>
      <c r="R17" s="34" t="s">
        <v>475</v>
      </c>
      <c r="S17" s="155" t="s">
        <v>476</v>
      </c>
      <c r="T17" s="155" t="s">
        <v>477</v>
      </c>
      <c r="U17" s="168" t="s">
        <v>1052</v>
      </c>
      <c r="V17" s="155" t="s">
        <v>956</v>
      </c>
      <c r="W17" s="82"/>
      <c r="AA17" s="81">
        <f>IF(OR(J17="Fail",ISBLANK(J17)),INDEX('Issue Code Table'!C:C,MATCH(N:N,'Issue Code Table'!A:A,0)),IF(M17="Critical",6,IF(M17="Significant",5,IF(M17="Moderate",3,2))))</f>
        <v>6</v>
      </c>
    </row>
    <row r="18" spans="1:41" ht="161.25" customHeight="1" x14ac:dyDescent="0.35">
      <c r="A18" s="155" t="s">
        <v>1053</v>
      </c>
      <c r="B18" s="155" t="s">
        <v>280</v>
      </c>
      <c r="C18" s="156" t="s">
        <v>281</v>
      </c>
      <c r="D18" s="155" t="s">
        <v>423</v>
      </c>
      <c r="E18" s="155" t="s">
        <v>491</v>
      </c>
      <c r="F18" s="155" t="s">
        <v>492</v>
      </c>
      <c r="G18" s="155" t="s">
        <v>493</v>
      </c>
      <c r="H18" s="155" t="s">
        <v>1054</v>
      </c>
      <c r="I18" s="145"/>
      <c r="J18" s="36"/>
      <c r="K18" s="143" t="s">
        <v>495</v>
      </c>
      <c r="L18" s="145"/>
      <c r="M18" s="145" t="s">
        <v>147</v>
      </c>
      <c r="N18" s="180" t="s">
        <v>496</v>
      </c>
      <c r="O18" s="145" t="s">
        <v>497</v>
      </c>
      <c r="P18" s="171"/>
      <c r="Q18" s="34" t="s">
        <v>519</v>
      </c>
      <c r="R18" s="34" t="s">
        <v>485</v>
      </c>
      <c r="S18" s="155" t="s">
        <v>499</v>
      </c>
      <c r="T18" s="155" t="s">
        <v>500</v>
      </c>
      <c r="U18" s="168" t="s">
        <v>1055</v>
      </c>
      <c r="V18" s="155"/>
      <c r="W18" s="82"/>
      <c r="AA18" s="81">
        <f>IF(OR(J18="Fail",ISBLANK(J18)),INDEX('Issue Code Table'!C:C,MATCH(N:N,'Issue Code Table'!A:A,0)),IF(M18="Critical",6,IF(M18="Significant",5,IF(M18="Moderate",3,2))))</f>
        <v>4</v>
      </c>
    </row>
    <row r="19" spans="1:41" ht="159" customHeight="1" x14ac:dyDescent="0.35">
      <c r="A19" s="155" t="s">
        <v>1056</v>
      </c>
      <c r="B19" s="155" t="s">
        <v>133</v>
      </c>
      <c r="C19" s="156" t="s">
        <v>134</v>
      </c>
      <c r="D19" s="155" t="s">
        <v>423</v>
      </c>
      <c r="E19" s="155" t="s">
        <v>503</v>
      </c>
      <c r="F19" s="155" t="s">
        <v>504</v>
      </c>
      <c r="G19" s="155" t="s">
        <v>505</v>
      </c>
      <c r="H19" s="155" t="s">
        <v>1057</v>
      </c>
      <c r="I19" s="145"/>
      <c r="J19" s="36"/>
      <c r="K19" s="143" t="s">
        <v>507</v>
      </c>
      <c r="L19" s="145"/>
      <c r="M19" s="145" t="s">
        <v>138</v>
      </c>
      <c r="N19" s="180" t="s">
        <v>463</v>
      </c>
      <c r="O19" s="145" t="s">
        <v>464</v>
      </c>
      <c r="P19" s="171"/>
      <c r="Q19" s="34" t="s">
        <v>519</v>
      </c>
      <c r="R19" s="34" t="s">
        <v>498</v>
      </c>
      <c r="S19" s="155" t="s">
        <v>511</v>
      </c>
      <c r="T19" s="155" t="s">
        <v>925</v>
      </c>
      <c r="U19" s="168" t="s">
        <v>1058</v>
      </c>
      <c r="V19" s="155" t="s">
        <v>956</v>
      </c>
      <c r="W19" s="82"/>
      <c r="AA19" s="81">
        <f>IF(OR(J19="Fail",ISBLANK(J19)),INDEX('Issue Code Table'!C:C,MATCH(N:N,'Issue Code Table'!A:A,0)),IF(M19="Critical",6,IF(M19="Significant",5,IF(M19="Moderate",3,2))))</f>
        <v>6</v>
      </c>
    </row>
    <row r="20" spans="1:41" s="136" customFormat="1" ht="197.25" customHeight="1" x14ac:dyDescent="0.35">
      <c r="A20" s="155" t="s">
        <v>1059</v>
      </c>
      <c r="B20" s="155" t="s">
        <v>408</v>
      </c>
      <c r="C20" s="156" t="s">
        <v>409</v>
      </c>
      <c r="D20" s="155" t="s">
        <v>423</v>
      </c>
      <c r="E20" s="155" t="s">
        <v>873</v>
      </c>
      <c r="F20" s="155" t="s">
        <v>927</v>
      </c>
      <c r="G20" s="155" t="s">
        <v>875</v>
      </c>
      <c r="H20" s="155" t="s">
        <v>1060</v>
      </c>
      <c r="I20" s="145"/>
      <c r="J20" s="36"/>
      <c r="K20" s="143" t="s">
        <v>1061</v>
      </c>
      <c r="L20" s="145"/>
      <c r="M20" s="145" t="s">
        <v>138</v>
      </c>
      <c r="N20" s="180" t="s">
        <v>429</v>
      </c>
      <c r="O20" s="145" t="s">
        <v>430</v>
      </c>
      <c r="P20" s="171"/>
      <c r="Q20" s="34" t="s">
        <v>519</v>
      </c>
      <c r="R20" s="34" t="s">
        <v>510</v>
      </c>
      <c r="S20" s="155" t="s">
        <v>521</v>
      </c>
      <c r="T20" s="155" t="s">
        <v>879</v>
      </c>
      <c r="U20" s="168" t="s">
        <v>929</v>
      </c>
      <c r="V20" s="155" t="s">
        <v>930</v>
      </c>
      <c r="W20" s="82"/>
      <c r="Y20"/>
      <c r="AA20" s="81">
        <f>IF(OR(J20="Fail",ISBLANK(J20)),INDEX('Issue Code Table'!C:C,MATCH(N:N,'Issue Code Table'!A:A,0)),IF(M20="Critical",6,IF(M20="Significant",5,IF(M20="Moderate",3,2))))</f>
        <v>5</v>
      </c>
      <c r="AI20" s="170"/>
      <c r="AJ20" s="170"/>
      <c r="AK20" s="170"/>
      <c r="AL20" s="170"/>
      <c r="AM20" s="170"/>
      <c r="AN20" s="170"/>
      <c r="AO20" s="170"/>
    </row>
    <row r="21" spans="1:41" s="136" customFormat="1" ht="96" customHeight="1" x14ac:dyDescent="0.35">
      <c r="A21" s="155" t="s">
        <v>1062</v>
      </c>
      <c r="B21" s="156" t="s">
        <v>329</v>
      </c>
      <c r="C21" s="156" t="s">
        <v>330</v>
      </c>
      <c r="D21" s="155" t="s">
        <v>423</v>
      </c>
      <c r="E21" s="155" t="s">
        <v>515</v>
      </c>
      <c r="F21" s="155" t="s">
        <v>516</v>
      </c>
      <c r="G21" s="155" t="s">
        <v>820</v>
      </c>
      <c r="H21" s="155" t="s">
        <v>427</v>
      </c>
      <c r="I21" s="145"/>
      <c r="J21" s="36"/>
      <c r="K21" s="143" t="s">
        <v>518</v>
      </c>
      <c r="L21" s="145"/>
      <c r="M21" s="145" t="s">
        <v>138</v>
      </c>
      <c r="N21" s="180" t="s">
        <v>429</v>
      </c>
      <c r="O21" s="145" t="s">
        <v>430</v>
      </c>
      <c r="P21" s="171"/>
      <c r="Q21" s="34" t="s">
        <v>519</v>
      </c>
      <c r="R21" s="34" t="s">
        <v>520</v>
      </c>
      <c r="S21" s="155" t="s">
        <v>521</v>
      </c>
      <c r="T21" s="155" t="s">
        <v>522</v>
      </c>
      <c r="U21" s="168" t="s">
        <v>1063</v>
      </c>
      <c r="V21" s="155" t="s">
        <v>1064</v>
      </c>
      <c r="W21" s="82"/>
      <c r="Y21"/>
      <c r="AA21" s="81">
        <f>IF(OR(J21="Fail",ISBLANK(J21)),INDEX('Issue Code Table'!C:C,MATCH(N:N,'Issue Code Table'!A:A,0)),IF(M21="Critical",6,IF(M21="Significant",5,IF(M21="Moderate",3,2))))</f>
        <v>5</v>
      </c>
      <c r="AI21" s="170"/>
      <c r="AJ21" s="170"/>
      <c r="AK21" s="170"/>
      <c r="AL21" s="170"/>
      <c r="AM21" s="170"/>
      <c r="AN21" s="170"/>
      <c r="AO21" s="170"/>
    </row>
    <row r="22" spans="1:41" s="136" customFormat="1" ht="158.25" customHeight="1" x14ac:dyDescent="0.35">
      <c r="A22" s="155" t="s">
        <v>1065</v>
      </c>
      <c r="B22" s="155" t="s">
        <v>355</v>
      </c>
      <c r="C22" s="156" t="s">
        <v>356</v>
      </c>
      <c r="D22" s="155" t="s">
        <v>423</v>
      </c>
      <c r="E22" s="155" t="s">
        <v>525</v>
      </c>
      <c r="F22" s="155" t="s">
        <v>526</v>
      </c>
      <c r="G22" s="155" t="s">
        <v>527</v>
      </c>
      <c r="H22" s="155" t="s">
        <v>427</v>
      </c>
      <c r="I22" s="145"/>
      <c r="J22" s="36"/>
      <c r="K22" s="143" t="s">
        <v>528</v>
      </c>
      <c r="L22" s="145"/>
      <c r="M22" s="145" t="s">
        <v>138</v>
      </c>
      <c r="N22" s="180" t="s">
        <v>216</v>
      </c>
      <c r="O22" s="145" t="s">
        <v>217</v>
      </c>
      <c r="P22" s="171"/>
      <c r="Q22" s="34" t="s">
        <v>519</v>
      </c>
      <c r="R22" s="34" t="s">
        <v>529</v>
      </c>
      <c r="S22" s="155" t="s">
        <v>803</v>
      </c>
      <c r="T22" s="155" t="s">
        <v>531</v>
      </c>
      <c r="U22" s="168" t="s">
        <v>1066</v>
      </c>
      <c r="V22" s="155" t="s">
        <v>934</v>
      </c>
      <c r="W22" s="82"/>
      <c r="Y22"/>
      <c r="AA22" s="81">
        <f>IF(OR(J22="Fail",ISBLANK(J22)),INDEX('Issue Code Table'!C:C,MATCH(N:N,'Issue Code Table'!A:A,0)),IF(M22="Critical",6,IF(M22="Significant",5,IF(M22="Moderate",3,2))))</f>
        <v>5</v>
      </c>
      <c r="AI22" s="170"/>
      <c r="AJ22" s="170"/>
      <c r="AK22" s="170"/>
      <c r="AL22" s="170"/>
      <c r="AM22" s="170"/>
      <c r="AN22" s="170"/>
      <c r="AO22" s="170"/>
    </row>
    <row r="23" spans="1:41" s="136" customFormat="1" ht="139.5" customHeight="1" x14ac:dyDescent="0.35">
      <c r="A23" s="155" t="s">
        <v>1067</v>
      </c>
      <c r="B23" s="155" t="s">
        <v>329</v>
      </c>
      <c r="C23" s="156" t="s">
        <v>330</v>
      </c>
      <c r="D23" s="155" t="s">
        <v>423</v>
      </c>
      <c r="E23" s="155" t="s">
        <v>534</v>
      </c>
      <c r="F23" s="155" t="s">
        <v>535</v>
      </c>
      <c r="G23" s="155" t="s">
        <v>536</v>
      </c>
      <c r="H23" s="155" t="s">
        <v>427</v>
      </c>
      <c r="I23" s="145"/>
      <c r="J23" s="36"/>
      <c r="K23" s="143" t="s">
        <v>936</v>
      </c>
      <c r="L23" s="145"/>
      <c r="M23" s="145" t="s">
        <v>138</v>
      </c>
      <c r="N23" s="180" t="s">
        <v>348</v>
      </c>
      <c r="O23" s="145" t="s">
        <v>349</v>
      </c>
      <c r="P23" s="171"/>
      <c r="Q23" s="34" t="s">
        <v>519</v>
      </c>
      <c r="R23" s="34" t="s">
        <v>538</v>
      </c>
      <c r="S23" s="155" t="s">
        <v>810</v>
      </c>
      <c r="T23" s="155" t="s">
        <v>540</v>
      </c>
      <c r="U23" s="168" t="s">
        <v>1068</v>
      </c>
      <c r="V23" s="155" t="s">
        <v>937</v>
      </c>
      <c r="W23" s="82"/>
      <c r="X23" s="170"/>
      <c r="Y23"/>
      <c r="Z23" s="170"/>
      <c r="AA23" s="81">
        <f>IF(OR(J23="Fail",ISBLANK(J23)),INDEX('Issue Code Table'!C:C,MATCH(N:N,'Issue Code Table'!A:A,0)),IF(M23="Critical",6,IF(M23="Significant",5,IF(M23="Moderate",3,2))))</f>
        <v>5</v>
      </c>
      <c r="AB23" s="170"/>
      <c r="AC23" s="170"/>
      <c r="AD23" s="170"/>
      <c r="AE23" s="170"/>
      <c r="AF23" s="170"/>
      <c r="AG23" s="170"/>
      <c r="AH23" s="170"/>
      <c r="AI23" s="170"/>
      <c r="AJ23" s="170"/>
      <c r="AK23" s="170"/>
      <c r="AL23" s="170"/>
      <c r="AM23" s="170"/>
      <c r="AN23" s="170"/>
      <c r="AO23" s="170"/>
    </row>
    <row r="24" spans="1:41" s="136" customFormat="1" ht="147" customHeight="1" x14ac:dyDescent="0.35">
      <c r="A24" s="155" t="s">
        <v>1069</v>
      </c>
      <c r="B24" s="155" t="s">
        <v>329</v>
      </c>
      <c r="C24" s="156" t="s">
        <v>330</v>
      </c>
      <c r="D24" s="155" t="s">
        <v>423</v>
      </c>
      <c r="E24" s="155" t="s">
        <v>543</v>
      </c>
      <c r="F24" s="155" t="s">
        <v>544</v>
      </c>
      <c r="G24" s="155" t="s">
        <v>545</v>
      </c>
      <c r="H24" s="155" t="s">
        <v>427</v>
      </c>
      <c r="I24" s="145"/>
      <c r="J24" s="36"/>
      <c r="K24" s="143" t="s">
        <v>546</v>
      </c>
      <c r="L24" s="145"/>
      <c r="M24" s="145" t="s">
        <v>138</v>
      </c>
      <c r="N24" s="180" t="s">
        <v>429</v>
      </c>
      <c r="O24" s="145" t="s">
        <v>430</v>
      </c>
      <c r="P24" s="171"/>
      <c r="Q24" s="34" t="s">
        <v>519</v>
      </c>
      <c r="R24" s="34" t="s">
        <v>547</v>
      </c>
      <c r="S24" s="155" t="s">
        <v>548</v>
      </c>
      <c r="T24" s="155" t="s">
        <v>549</v>
      </c>
      <c r="U24" s="168" t="s">
        <v>1070</v>
      </c>
      <c r="V24" s="155" t="s">
        <v>939</v>
      </c>
      <c r="W24" s="82"/>
      <c r="Y24"/>
      <c r="AA24" s="81">
        <f>IF(OR(J24="Fail",ISBLANK(J24)),INDEX('Issue Code Table'!C:C,MATCH(N:N,'Issue Code Table'!A:A,0)),IF(M24="Critical",6,IF(M24="Significant",5,IF(M24="Moderate",3,2))))</f>
        <v>5</v>
      </c>
      <c r="AI24" s="170"/>
      <c r="AJ24" s="170"/>
      <c r="AK24" s="170"/>
      <c r="AL24" s="170"/>
      <c r="AM24" s="170"/>
      <c r="AN24" s="170"/>
      <c r="AO24" s="170"/>
    </row>
    <row r="25" spans="1:41" s="136" customFormat="1" ht="146.25" customHeight="1" x14ac:dyDescent="0.35">
      <c r="A25" s="155" t="s">
        <v>1071</v>
      </c>
      <c r="B25" s="155" t="s">
        <v>329</v>
      </c>
      <c r="C25" s="156" t="s">
        <v>330</v>
      </c>
      <c r="D25" s="155" t="s">
        <v>423</v>
      </c>
      <c r="E25" s="155" t="s">
        <v>552</v>
      </c>
      <c r="F25" s="155" t="s">
        <v>1072</v>
      </c>
      <c r="G25" s="155" t="s">
        <v>554</v>
      </c>
      <c r="H25" s="155" t="s">
        <v>427</v>
      </c>
      <c r="I25" s="145"/>
      <c r="J25" s="36"/>
      <c r="K25" s="143" t="s">
        <v>555</v>
      </c>
      <c r="L25" s="145"/>
      <c r="M25" s="145" t="s">
        <v>138</v>
      </c>
      <c r="N25" s="180" t="s">
        <v>556</v>
      </c>
      <c r="O25" s="145" t="s">
        <v>557</v>
      </c>
      <c r="P25" s="171"/>
      <c r="Q25" s="34" t="s">
        <v>519</v>
      </c>
      <c r="R25" s="34" t="s">
        <v>558</v>
      </c>
      <c r="S25" s="155" t="s">
        <v>559</v>
      </c>
      <c r="T25" s="155" t="s">
        <v>941</v>
      </c>
      <c r="U25" s="168" t="s">
        <v>1073</v>
      </c>
      <c r="V25" s="155" t="s">
        <v>942</v>
      </c>
      <c r="W25" s="82"/>
      <c r="Y25"/>
      <c r="AA25" s="81">
        <f>IF(OR(J25="Fail",ISBLANK(J25)),INDEX('Issue Code Table'!C:C,MATCH(N:N,'Issue Code Table'!A:A,0)),IF(M25="Critical",6,IF(M25="Significant",5,IF(M25="Moderate",3,2))))</f>
        <v>5</v>
      </c>
      <c r="AI25" s="170"/>
      <c r="AJ25" s="170"/>
      <c r="AK25" s="170"/>
      <c r="AL25" s="170"/>
      <c r="AM25" s="170"/>
      <c r="AN25" s="170"/>
      <c r="AO25" s="170"/>
    </row>
    <row r="26" spans="1:41" s="136" customFormat="1" ht="240.75" customHeight="1" x14ac:dyDescent="0.35">
      <c r="A26" s="155" t="s">
        <v>1074</v>
      </c>
      <c r="B26" s="155" t="s">
        <v>329</v>
      </c>
      <c r="C26" s="156" t="s">
        <v>330</v>
      </c>
      <c r="D26" s="155" t="s">
        <v>423</v>
      </c>
      <c r="E26" s="155" t="s">
        <v>563</v>
      </c>
      <c r="F26" s="155" t="s">
        <v>564</v>
      </c>
      <c r="G26" s="155" t="s">
        <v>565</v>
      </c>
      <c r="H26" s="155" t="s">
        <v>427</v>
      </c>
      <c r="I26" s="145"/>
      <c r="J26" s="36"/>
      <c r="K26" s="143" t="s">
        <v>567</v>
      </c>
      <c r="L26" s="145"/>
      <c r="M26" s="145" t="s">
        <v>138</v>
      </c>
      <c r="N26" s="180" t="s">
        <v>429</v>
      </c>
      <c r="O26" s="145" t="s">
        <v>430</v>
      </c>
      <c r="P26" s="171"/>
      <c r="Q26" s="34" t="s">
        <v>519</v>
      </c>
      <c r="R26" s="34" t="s">
        <v>568</v>
      </c>
      <c r="S26" s="155" t="s">
        <v>569</v>
      </c>
      <c r="T26" s="155" t="s">
        <v>570</v>
      </c>
      <c r="U26" s="168" t="s">
        <v>1075</v>
      </c>
      <c r="V26" s="155" t="s">
        <v>944</v>
      </c>
      <c r="W26" s="82"/>
      <c r="Y26"/>
      <c r="AA26" s="81">
        <f>IF(OR(J26="Fail",ISBLANK(J26)),INDEX('Issue Code Table'!C:C,MATCH(N:N,'Issue Code Table'!A:A,0)),IF(M26="Critical",6,IF(M26="Significant",5,IF(M26="Moderate",3,2))))</f>
        <v>5</v>
      </c>
      <c r="AI26" s="170"/>
      <c r="AJ26" s="170"/>
      <c r="AK26" s="170"/>
      <c r="AL26" s="170"/>
      <c r="AM26" s="170"/>
      <c r="AN26" s="170"/>
      <c r="AO26" s="170"/>
    </row>
    <row r="27" spans="1:41" s="136" customFormat="1" ht="151.5" customHeight="1" x14ac:dyDescent="0.35">
      <c r="A27" s="155" t="s">
        <v>1076</v>
      </c>
      <c r="B27" s="155" t="s">
        <v>355</v>
      </c>
      <c r="C27" s="156" t="s">
        <v>356</v>
      </c>
      <c r="D27" s="155" t="s">
        <v>423</v>
      </c>
      <c r="E27" s="155" t="s">
        <v>573</v>
      </c>
      <c r="F27" s="155" t="s">
        <v>574</v>
      </c>
      <c r="G27" s="155" t="s">
        <v>575</v>
      </c>
      <c r="H27" s="155" t="s">
        <v>427</v>
      </c>
      <c r="I27" s="145"/>
      <c r="J27" s="36"/>
      <c r="K27" s="143" t="s">
        <v>576</v>
      </c>
      <c r="L27" s="145"/>
      <c r="M27" s="145" t="s">
        <v>138</v>
      </c>
      <c r="N27" s="180" t="s">
        <v>429</v>
      </c>
      <c r="O27" s="145" t="s">
        <v>430</v>
      </c>
      <c r="P27" s="171"/>
      <c r="Q27" s="34" t="s">
        <v>519</v>
      </c>
      <c r="R27" s="34" t="s">
        <v>577</v>
      </c>
      <c r="S27" s="155" t="s">
        <v>578</v>
      </c>
      <c r="T27" s="155" t="s">
        <v>579</v>
      </c>
      <c r="U27" s="168" t="s">
        <v>1077</v>
      </c>
      <c r="V27" s="155" t="s">
        <v>946</v>
      </c>
      <c r="W27" s="82"/>
      <c r="Y27"/>
      <c r="AA27" s="81">
        <f>IF(OR(J27="Fail",ISBLANK(J27)),INDEX('Issue Code Table'!C:C,MATCH(N:N,'Issue Code Table'!A:A,0)),IF(M27="Critical",6,IF(M27="Significant",5,IF(M27="Moderate",3,2))))</f>
        <v>5</v>
      </c>
      <c r="AI27" s="170"/>
      <c r="AJ27" s="170"/>
      <c r="AK27" s="170"/>
      <c r="AL27" s="170"/>
      <c r="AM27" s="170"/>
      <c r="AN27" s="170"/>
      <c r="AO27" s="170"/>
    </row>
    <row r="28" spans="1:41" s="136" customFormat="1" ht="240.75" customHeight="1" x14ac:dyDescent="0.35">
      <c r="A28" s="155" t="s">
        <v>1078</v>
      </c>
      <c r="B28" s="155" t="s">
        <v>329</v>
      </c>
      <c r="C28" s="156" t="s">
        <v>330</v>
      </c>
      <c r="D28" s="155" t="s">
        <v>423</v>
      </c>
      <c r="E28" s="155" t="s">
        <v>582</v>
      </c>
      <c r="F28" s="155" t="s">
        <v>583</v>
      </c>
      <c r="G28" s="155" t="s">
        <v>584</v>
      </c>
      <c r="H28" s="155" t="s">
        <v>427</v>
      </c>
      <c r="I28" s="145"/>
      <c r="J28" s="36"/>
      <c r="K28" s="143" t="s">
        <v>585</v>
      </c>
      <c r="L28" s="145"/>
      <c r="M28" s="145" t="s">
        <v>138</v>
      </c>
      <c r="N28" s="180" t="s">
        <v>429</v>
      </c>
      <c r="O28" s="145" t="s">
        <v>430</v>
      </c>
      <c r="P28" s="171"/>
      <c r="Q28" s="34" t="s">
        <v>519</v>
      </c>
      <c r="R28" s="34" t="s">
        <v>586</v>
      </c>
      <c r="S28" s="155" t="s">
        <v>587</v>
      </c>
      <c r="T28" s="155" t="s">
        <v>588</v>
      </c>
      <c r="U28" s="168" t="s">
        <v>1079</v>
      </c>
      <c r="V28" s="155" t="s">
        <v>948</v>
      </c>
      <c r="W28" s="82"/>
      <c r="Y28"/>
      <c r="AA28" s="81">
        <f>IF(OR(J28="Fail",ISBLANK(J28)),INDEX('Issue Code Table'!C:C,MATCH(N:N,'Issue Code Table'!A:A,0)),IF(M28="Critical",6,IF(M28="Significant",5,IF(M28="Moderate",3,2))))</f>
        <v>5</v>
      </c>
      <c r="AI28" s="170"/>
      <c r="AJ28" s="170"/>
      <c r="AK28" s="170"/>
      <c r="AL28" s="170"/>
      <c r="AM28" s="170"/>
      <c r="AN28" s="170"/>
      <c r="AO28" s="170"/>
    </row>
    <row r="29" spans="1:41" s="136" customFormat="1" ht="97.15" customHeight="1" x14ac:dyDescent="0.35">
      <c r="A29" s="155" t="s">
        <v>1080</v>
      </c>
      <c r="B29" s="166" t="s">
        <v>151</v>
      </c>
      <c r="C29" s="167" t="s">
        <v>591</v>
      </c>
      <c r="D29" s="155" t="s">
        <v>423</v>
      </c>
      <c r="E29" s="155" t="s">
        <v>592</v>
      </c>
      <c r="F29" s="155" t="s">
        <v>593</v>
      </c>
      <c r="G29" s="155" t="s">
        <v>594</v>
      </c>
      <c r="H29" s="155" t="s">
        <v>950</v>
      </c>
      <c r="I29" s="145"/>
      <c r="J29" s="36"/>
      <c r="K29" s="143" t="s">
        <v>596</v>
      </c>
      <c r="L29" s="145"/>
      <c r="M29" s="145" t="s">
        <v>138</v>
      </c>
      <c r="N29" s="180" t="s">
        <v>508</v>
      </c>
      <c r="O29" s="145" t="s">
        <v>597</v>
      </c>
      <c r="P29" s="171"/>
      <c r="Q29" s="34" t="s">
        <v>786</v>
      </c>
      <c r="R29" s="34" t="s">
        <v>598</v>
      </c>
      <c r="S29" s="155" t="s">
        <v>599</v>
      </c>
      <c r="T29" s="155" t="s">
        <v>951</v>
      </c>
      <c r="U29" s="168" t="s">
        <v>1081</v>
      </c>
      <c r="V29" s="155" t="s">
        <v>1082</v>
      </c>
      <c r="W29" s="82"/>
      <c r="Y29"/>
      <c r="AA29" s="81">
        <f>IF(OR(J29="Fail",ISBLANK(J29)),INDEX('Issue Code Table'!C:C,MATCH(N:N,'Issue Code Table'!A:A,0)),IF(M29="Critical",6,IF(M29="Significant",5,IF(M29="Moderate",3,2))))</f>
        <v>6</v>
      </c>
      <c r="AI29" s="170"/>
      <c r="AJ29" s="170"/>
      <c r="AK29" s="170"/>
      <c r="AL29" s="170"/>
      <c r="AM29" s="170"/>
      <c r="AN29" s="170"/>
      <c r="AO29" s="170"/>
    </row>
    <row r="30" spans="1:41" s="136" customFormat="1" ht="141.4" customHeight="1" x14ac:dyDescent="0.35">
      <c r="A30" s="155" t="s">
        <v>1083</v>
      </c>
      <c r="B30" s="155" t="s">
        <v>211</v>
      </c>
      <c r="C30" s="157" t="s">
        <v>212</v>
      </c>
      <c r="D30" s="155" t="s">
        <v>423</v>
      </c>
      <c r="E30" s="155" t="s">
        <v>603</v>
      </c>
      <c r="F30" s="155" t="s">
        <v>604</v>
      </c>
      <c r="G30" s="155" t="s">
        <v>1084</v>
      </c>
      <c r="H30" s="155" t="s">
        <v>606</v>
      </c>
      <c r="I30" s="145"/>
      <c r="J30" s="36"/>
      <c r="K30" s="145" t="s">
        <v>607</v>
      </c>
      <c r="L30" s="145"/>
      <c r="M30" s="145" t="s">
        <v>138</v>
      </c>
      <c r="N30" s="180" t="s">
        <v>216</v>
      </c>
      <c r="O30" s="145" t="s">
        <v>217</v>
      </c>
      <c r="P30" s="171"/>
      <c r="Q30" s="34" t="s">
        <v>786</v>
      </c>
      <c r="R30" s="34" t="s">
        <v>608</v>
      </c>
      <c r="S30" s="155" t="s">
        <v>609</v>
      </c>
      <c r="T30" s="155" t="s">
        <v>610</v>
      </c>
      <c r="U30" s="168" t="s">
        <v>1085</v>
      </c>
      <c r="V30" s="155" t="s">
        <v>1086</v>
      </c>
      <c r="W30" s="82"/>
      <c r="Y30"/>
      <c r="AA30" s="81">
        <f>IF(OR(J30="Fail",ISBLANK(J30)),INDEX('Issue Code Table'!C:C,MATCH(N:N,'Issue Code Table'!A:A,0)),IF(M30="Critical",6,IF(M30="Significant",5,IF(M30="Moderate",3,2))))</f>
        <v>5</v>
      </c>
      <c r="AI30" s="170"/>
      <c r="AJ30" s="170"/>
      <c r="AK30" s="170"/>
      <c r="AL30" s="170"/>
      <c r="AM30" s="170"/>
      <c r="AN30" s="170"/>
      <c r="AO30" s="170"/>
    </row>
    <row r="31" spans="1:41" s="136" customFormat="1" ht="240.75" customHeight="1" x14ac:dyDescent="0.35">
      <c r="A31" s="155" t="s">
        <v>1087</v>
      </c>
      <c r="B31" s="155" t="s">
        <v>355</v>
      </c>
      <c r="C31" s="157" t="s">
        <v>356</v>
      </c>
      <c r="D31" s="155" t="s">
        <v>423</v>
      </c>
      <c r="E31" s="155" t="s">
        <v>613</v>
      </c>
      <c r="F31" s="155" t="s">
        <v>614</v>
      </c>
      <c r="G31" s="155" t="s">
        <v>615</v>
      </c>
      <c r="H31" s="155" t="s">
        <v>606</v>
      </c>
      <c r="I31" s="145"/>
      <c r="J31" s="36"/>
      <c r="K31" s="145" t="s">
        <v>616</v>
      </c>
      <c r="L31" s="145"/>
      <c r="M31" s="145" t="s">
        <v>138</v>
      </c>
      <c r="N31" s="180" t="s">
        <v>216</v>
      </c>
      <c r="O31" s="145" t="s">
        <v>217</v>
      </c>
      <c r="P31" s="171"/>
      <c r="Q31" s="34" t="s">
        <v>786</v>
      </c>
      <c r="R31" s="34" t="s">
        <v>617</v>
      </c>
      <c r="S31" s="155" t="s">
        <v>618</v>
      </c>
      <c r="T31" s="155" t="s">
        <v>619</v>
      </c>
      <c r="U31" s="168" t="s">
        <v>1088</v>
      </c>
      <c r="V31" s="155" t="s">
        <v>1089</v>
      </c>
      <c r="W31" s="82"/>
      <c r="Y31"/>
      <c r="AA31" s="81">
        <f>IF(OR(J31="Fail",ISBLANK(J31)),INDEX('Issue Code Table'!C:C,MATCH(N:N,'Issue Code Table'!A:A,0)),IF(M31="Critical",6,IF(M31="Significant",5,IF(M31="Moderate",3,2))))</f>
        <v>5</v>
      </c>
      <c r="AI31" s="170"/>
      <c r="AJ31" s="170"/>
      <c r="AK31" s="170"/>
      <c r="AL31" s="170"/>
      <c r="AM31" s="170"/>
      <c r="AN31" s="170"/>
      <c r="AO31" s="170"/>
    </row>
    <row r="32" spans="1:41" s="136" customFormat="1" ht="240.75" customHeight="1" x14ac:dyDescent="0.35">
      <c r="A32" s="155" t="s">
        <v>1090</v>
      </c>
      <c r="B32" s="155" t="s">
        <v>355</v>
      </c>
      <c r="C32" s="157" t="s">
        <v>356</v>
      </c>
      <c r="D32" s="155" t="s">
        <v>423</v>
      </c>
      <c r="E32" s="155" t="s">
        <v>962</v>
      </c>
      <c r="F32" s="155" t="s">
        <v>1091</v>
      </c>
      <c r="G32" s="155" t="s">
        <v>1092</v>
      </c>
      <c r="H32" s="155" t="s">
        <v>2219</v>
      </c>
      <c r="I32" s="145"/>
      <c r="J32" s="36"/>
      <c r="K32" s="145" t="s">
        <v>965</v>
      </c>
      <c r="L32" s="145"/>
      <c r="M32" s="145" t="s">
        <v>138</v>
      </c>
      <c r="N32" s="180" t="s">
        <v>216</v>
      </c>
      <c r="O32" s="145" t="s">
        <v>217</v>
      </c>
      <c r="P32" s="171"/>
      <c r="Q32" s="179">
        <v>3</v>
      </c>
      <c r="R32" s="34" t="s">
        <v>966</v>
      </c>
      <c r="S32" s="155" t="s">
        <v>967</v>
      </c>
      <c r="T32" s="155" t="s">
        <v>968</v>
      </c>
      <c r="U32" s="168" t="s">
        <v>1093</v>
      </c>
      <c r="V32" s="155" t="s">
        <v>970</v>
      </c>
      <c r="W32" s="82"/>
      <c r="Y32"/>
      <c r="AA32" s="81">
        <f>IF(OR(J32="Fail",ISBLANK(J32)),INDEX('Issue Code Table'!C:C,MATCH(N:N,'Issue Code Table'!A:A,0)),IF(M32="Critical",6,IF(M32="Significant",5,IF(M32="Moderate",3,2))))</f>
        <v>5</v>
      </c>
      <c r="AI32" s="170"/>
      <c r="AJ32" s="170"/>
      <c r="AK32" s="170"/>
      <c r="AL32" s="170"/>
      <c r="AM32" s="170"/>
      <c r="AN32" s="170"/>
      <c r="AO32" s="170"/>
    </row>
    <row r="33" spans="1:41" s="136" customFormat="1" ht="240.75" customHeight="1" x14ac:dyDescent="0.35">
      <c r="A33" s="155" t="s">
        <v>1094</v>
      </c>
      <c r="B33" s="155" t="s">
        <v>355</v>
      </c>
      <c r="C33" s="157" t="s">
        <v>356</v>
      </c>
      <c r="D33" s="155" t="s">
        <v>423</v>
      </c>
      <c r="E33" s="155" t="s">
        <v>622</v>
      </c>
      <c r="F33" s="155" t="s">
        <v>623</v>
      </c>
      <c r="G33" s="155" t="s">
        <v>841</v>
      </c>
      <c r="H33" s="155" t="s">
        <v>1095</v>
      </c>
      <c r="I33" s="145"/>
      <c r="J33" s="36"/>
      <c r="K33" s="145" t="s">
        <v>626</v>
      </c>
      <c r="L33" s="145"/>
      <c r="M33" s="145" t="s">
        <v>138</v>
      </c>
      <c r="N33" s="180" t="s">
        <v>627</v>
      </c>
      <c r="O33" s="145" t="s">
        <v>628</v>
      </c>
      <c r="P33" s="171"/>
      <c r="Q33" s="34" t="s">
        <v>786</v>
      </c>
      <c r="R33" s="34" t="s">
        <v>629</v>
      </c>
      <c r="S33" s="155" t="s">
        <v>630</v>
      </c>
      <c r="T33" s="155" t="s">
        <v>631</v>
      </c>
      <c r="U33" s="168" t="s">
        <v>1096</v>
      </c>
      <c r="V33" s="155" t="s">
        <v>1086</v>
      </c>
      <c r="W33" s="82"/>
      <c r="Y33"/>
      <c r="AA33" s="81">
        <f>IF(OR(J33="Fail",ISBLANK(J33)),INDEX('Issue Code Table'!C:C,MATCH(N:N,'Issue Code Table'!A:A,0)),IF(M33="Critical",6,IF(M33="Significant",5,IF(M33="Moderate",3,2))))</f>
        <v>5</v>
      </c>
      <c r="AI33" s="170"/>
      <c r="AJ33" s="170"/>
      <c r="AK33" s="170"/>
      <c r="AL33" s="170"/>
      <c r="AM33" s="170"/>
      <c r="AN33" s="170"/>
      <c r="AO33" s="170"/>
    </row>
    <row r="34" spans="1:41" s="136" customFormat="1" ht="240.75" customHeight="1" x14ac:dyDescent="0.35">
      <c r="A34" s="155" t="s">
        <v>1097</v>
      </c>
      <c r="B34" s="155" t="s">
        <v>133</v>
      </c>
      <c r="C34" s="157" t="s">
        <v>134</v>
      </c>
      <c r="D34" s="155" t="s">
        <v>423</v>
      </c>
      <c r="E34" s="155" t="s">
        <v>634</v>
      </c>
      <c r="F34" s="155" t="s">
        <v>635</v>
      </c>
      <c r="G34" s="155" t="s">
        <v>974</v>
      </c>
      <c r="H34" s="155" t="s">
        <v>637</v>
      </c>
      <c r="I34" s="145"/>
      <c r="J34" s="36"/>
      <c r="K34" s="145" t="s">
        <v>638</v>
      </c>
      <c r="L34" s="145"/>
      <c r="M34" s="145" t="s">
        <v>138</v>
      </c>
      <c r="N34" s="180" t="s">
        <v>639</v>
      </c>
      <c r="O34" s="145" t="s">
        <v>640</v>
      </c>
      <c r="P34" s="171"/>
      <c r="Q34" s="34" t="s">
        <v>786</v>
      </c>
      <c r="R34" s="34" t="s">
        <v>641</v>
      </c>
      <c r="S34" s="155" t="s">
        <v>642</v>
      </c>
      <c r="T34" s="155" t="s">
        <v>975</v>
      </c>
      <c r="U34" s="168" t="s">
        <v>1098</v>
      </c>
      <c r="V34" s="155" t="s">
        <v>1099</v>
      </c>
      <c r="W34" s="82"/>
      <c r="Y34"/>
      <c r="AA34" s="81">
        <f>IF(OR(J34="Fail",ISBLANK(J34)),INDEX('Issue Code Table'!C:C,MATCH(N:N,'Issue Code Table'!A:A,0)),IF(M34="Critical",6,IF(M34="Significant",5,IF(M34="Moderate",3,2))))</f>
        <v>5</v>
      </c>
      <c r="AI34" s="170"/>
      <c r="AJ34" s="170"/>
      <c r="AK34" s="170"/>
      <c r="AL34" s="170"/>
      <c r="AM34" s="170"/>
      <c r="AN34" s="170"/>
      <c r="AO34" s="170"/>
    </row>
    <row r="35" spans="1:41" s="136" customFormat="1" ht="240.75" customHeight="1" x14ac:dyDescent="0.35">
      <c r="A35" s="155" t="s">
        <v>1100</v>
      </c>
      <c r="B35" s="155" t="s">
        <v>133</v>
      </c>
      <c r="C35" s="157" t="s">
        <v>134</v>
      </c>
      <c r="D35" s="155" t="s">
        <v>423</v>
      </c>
      <c r="E35" s="155" t="s">
        <v>646</v>
      </c>
      <c r="F35" s="155" t="s">
        <v>647</v>
      </c>
      <c r="G35" s="155" t="s">
        <v>648</v>
      </c>
      <c r="H35" s="155" t="s">
        <v>649</v>
      </c>
      <c r="I35" s="145"/>
      <c r="J35" s="36"/>
      <c r="K35" s="145" t="s">
        <v>650</v>
      </c>
      <c r="L35" s="145"/>
      <c r="M35" s="145" t="s">
        <v>138</v>
      </c>
      <c r="N35" s="180" t="s">
        <v>508</v>
      </c>
      <c r="O35" s="145" t="s">
        <v>509</v>
      </c>
      <c r="P35" s="171"/>
      <c r="Q35" s="34" t="s">
        <v>786</v>
      </c>
      <c r="R35" s="34" t="s">
        <v>651</v>
      </c>
      <c r="S35" s="155" t="s">
        <v>652</v>
      </c>
      <c r="T35" s="155" t="s">
        <v>653</v>
      </c>
      <c r="U35" s="168" t="s">
        <v>654</v>
      </c>
      <c r="V35" s="155" t="s">
        <v>979</v>
      </c>
      <c r="W35" s="82"/>
      <c r="Y35"/>
      <c r="AA35" s="81">
        <f>IF(OR(J35="Fail",ISBLANK(J35)),INDEX('Issue Code Table'!C:C,MATCH(N:N,'Issue Code Table'!A:A,0)),IF(M35="Critical",6,IF(M35="Significant",5,IF(M35="Moderate",3,2))))</f>
        <v>6</v>
      </c>
      <c r="AI35" s="170"/>
      <c r="AJ35" s="170"/>
      <c r="AK35" s="170"/>
      <c r="AL35" s="170"/>
      <c r="AM35" s="170"/>
      <c r="AN35" s="170"/>
      <c r="AO35" s="170"/>
    </row>
    <row r="36" spans="1:41" s="136" customFormat="1" ht="159.75" customHeight="1" x14ac:dyDescent="0.35">
      <c r="A36" s="155" t="s">
        <v>1101</v>
      </c>
      <c r="B36" s="155" t="s">
        <v>211</v>
      </c>
      <c r="C36" s="157" t="s">
        <v>212</v>
      </c>
      <c r="D36" s="155" t="s">
        <v>423</v>
      </c>
      <c r="E36" s="155" t="s">
        <v>656</v>
      </c>
      <c r="F36" s="155" t="s">
        <v>657</v>
      </c>
      <c r="G36" s="155" t="s">
        <v>658</v>
      </c>
      <c r="H36" s="155" t="s">
        <v>606</v>
      </c>
      <c r="I36" s="145"/>
      <c r="J36" s="36"/>
      <c r="K36" s="145" t="s">
        <v>659</v>
      </c>
      <c r="L36" s="145"/>
      <c r="M36" s="145" t="s">
        <v>138</v>
      </c>
      <c r="N36" s="180" t="s">
        <v>216</v>
      </c>
      <c r="O36" s="145" t="s">
        <v>217</v>
      </c>
      <c r="P36" s="171"/>
      <c r="Q36" s="34" t="s">
        <v>786</v>
      </c>
      <c r="R36" s="34" t="s">
        <v>660</v>
      </c>
      <c r="S36" s="155" t="s">
        <v>661</v>
      </c>
      <c r="T36" s="155" t="s">
        <v>861</v>
      </c>
      <c r="U36" s="168" t="s">
        <v>1102</v>
      </c>
      <c r="V36" s="155" t="s">
        <v>981</v>
      </c>
      <c r="W36" s="82"/>
      <c r="Y36"/>
      <c r="AA36" s="81">
        <f>IF(OR(J36="Fail",ISBLANK(J36)),INDEX('Issue Code Table'!C:C,MATCH(N:N,'Issue Code Table'!A:A,0)),IF(M36="Critical",6,IF(M36="Significant",5,IF(M36="Moderate",3,2))))</f>
        <v>5</v>
      </c>
      <c r="AI36" s="170"/>
      <c r="AJ36" s="170"/>
      <c r="AK36" s="170"/>
      <c r="AL36" s="170"/>
      <c r="AM36" s="170"/>
      <c r="AN36" s="170"/>
      <c r="AO36" s="170"/>
    </row>
    <row r="37" spans="1:41" s="136" customFormat="1" ht="153" customHeight="1" x14ac:dyDescent="0.35">
      <c r="A37" s="155" t="s">
        <v>1103</v>
      </c>
      <c r="B37" s="155" t="s">
        <v>211</v>
      </c>
      <c r="C37" s="157" t="s">
        <v>212</v>
      </c>
      <c r="D37" s="155" t="s">
        <v>423</v>
      </c>
      <c r="E37" s="155" t="s">
        <v>665</v>
      </c>
      <c r="F37" s="155" t="s">
        <v>666</v>
      </c>
      <c r="G37" s="155" t="s">
        <v>667</v>
      </c>
      <c r="H37" s="155" t="s">
        <v>606</v>
      </c>
      <c r="I37" s="145"/>
      <c r="J37" s="36"/>
      <c r="K37" s="145" t="s">
        <v>668</v>
      </c>
      <c r="L37" s="145"/>
      <c r="M37" s="145" t="s">
        <v>138</v>
      </c>
      <c r="N37" s="180" t="s">
        <v>216</v>
      </c>
      <c r="O37" s="145" t="s">
        <v>217</v>
      </c>
      <c r="P37" s="171"/>
      <c r="Q37" s="34" t="s">
        <v>786</v>
      </c>
      <c r="R37" s="34" t="s">
        <v>669</v>
      </c>
      <c r="S37" s="155" t="s">
        <v>670</v>
      </c>
      <c r="T37" s="155" t="s">
        <v>671</v>
      </c>
      <c r="U37" s="168" t="s">
        <v>1104</v>
      </c>
      <c r="V37" s="155" t="s">
        <v>1086</v>
      </c>
      <c r="W37" s="82"/>
      <c r="Y37"/>
      <c r="AA37" s="81">
        <f>IF(OR(J37="Fail",ISBLANK(J37)),INDEX('Issue Code Table'!C:C,MATCH(N:N,'Issue Code Table'!A:A,0)),IF(M37="Critical",6,IF(M37="Significant",5,IF(M37="Moderate",3,2))))</f>
        <v>5</v>
      </c>
      <c r="AI37" s="170"/>
      <c r="AJ37" s="170"/>
      <c r="AK37" s="170"/>
      <c r="AL37" s="170"/>
      <c r="AM37" s="170"/>
      <c r="AN37" s="170"/>
      <c r="AO37" s="170"/>
    </row>
    <row r="38" spans="1:41" s="136" customFormat="1" ht="171.75" customHeight="1" x14ac:dyDescent="0.25">
      <c r="A38" s="155" t="s">
        <v>1105</v>
      </c>
      <c r="B38" s="155" t="s">
        <v>167</v>
      </c>
      <c r="C38" s="156" t="s">
        <v>168</v>
      </c>
      <c r="D38" s="155" t="s">
        <v>423</v>
      </c>
      <c r="E38" s="155" t="s">
        <v>674</v>
      </c>
      <c r="F38" s="155" t="s">
        <v>675</v>
      </c>
      <c r="G38" s="155" t="s">
        <v>985</v>
      </c>
      <c r="H38" s="155" t="s">
        <v>1106</v>
      </c>
      <c r="I38" s="145"/>
      <c r="J38" s="36"/>
      <c r="K38" s="143" t="s">
        <v>678</v>
      </c>
      <c r="L38" s="145"/>
      <c r="M38" s="145" t="s">
        <v>138</v>
      </c>
      <c r="N38" s="180" t="s">
        <v>192</v>
      </c>
      <c r="O38" s="145" t="s">
        <v>193</v>
      </c>
      <c r="P38" s="171"/>
      <c r="Q38" s="34" t="s">
        <v>792</v>
      </c>
      <c r="R38" s="34" t="s">
        <v>679</v>
      </c>
      <c r="S38" s="155" t="s">
        <v>680</v>
      </c>
      <c r="T38" s="155" t="s">
        <v>681</v>
      </c>
      <c r="U38" s="168" t="s">
        <v>1107</v>
      </c>
      <c r="V38" s="155" t="s">
        <v>979</v>
      </c>
      <c r="W38" s="82"/>
      <c r="AA38" s="81">
        <f>IF(OR(J38="Fail",ISBLANK(J38)),INDEX('Issue Code Table'!C:C,MATCH(N:N,'Issue Code Table'!A:A,0)),IF(M38="Critical",6,IF(M38="Significant",5,IF(M38="Moderate",3,2))))</f>
        <v>5</v>
      </c>
      <c r="AI38" s="170"/>
      <c r="AJ38" s="170"/>
      <c r="AK38" s="170"/>
      <c r="AL38" s="170"/>
      <c r="AM38" s="170"/>
      <c r="AN38" s="170"/>
      <c r="AO38" s="170"/>
    </row>
    <row r="39" spans="1:41" s="136" customFormat="1" ht="139.5" customHeight="1" x14ac:dyDescent="0.25">
      <c r="A39" s="155" t="s">
        <v>1108</v>
      </c>
      <c r="B39" s="155" t="s">
        <v>167</v>
      </c>
      <c r="C39" s="156" t="s">
        <v>168</v>
      </c>
      <c r="D39" s="155" t="s">
        <v>423</v>
      </c>
      <c r="E39" s="155" t="s">
        <v>684</v>
      </c>
      <c r="F39" s="155" t="s">
        <v>685</v>
      </c>
      <c r="G39" s="155" t="s">
        <v>686</v>
      </c>
      <c r="H39" s="155" t="s">
        <v>1109</v>
      </c>
      <c r="I39" s="145"/>
      <c r="J39" s="36"/>
      <c r="K39" s="147" t="s">
        <v>688</v>
      </c>
      <c r="L39" s="145"/>
      <c r="M39" s="145" t="s">
        <v>147</v>
      </c>
      <c r="N39" s="180" t="s">
        <v>185</v>
      </c>
      <c r="O39" s="145" t="s">
        <v>186</v>
      </c>
      <c r="P39" s="171"/>
      <c r="Q39" s="34" t="s">
        <v>792</v>
      </c>
      <c r="R39" s="34" t="s">
        <v>689</v>
      </c>
      <c r="S39" s="155" t="s">
        <v>690</v>
      </c>
      <c r="T39" s="155" t="s">
        <v>691</v>
      </c>
      <c r="U39" s="168" t="s">
        <v>1110</v>
      </c>
      <c r="V39" s="155"/>
      <c r="W39" s="82"/>
      <c r="AA39" s="81">
        <f>IF(OR(J39="Fail",ISBLANK(J39)),INDEX('Issue Code Table'!C:C,MATCH(N:N,'Issue Code Table'!A:A,0)),IF(M39="Critical",6,IF(M39="Significant",5,IF(M39="Moderate",3,2))))</f>
        <v>4</v>
      </c>
      <c r="AI39" s="170"/>
      <c r="AJ39" s="170"/>
      <c r="AK39" s="170"/>
      <c r="AL39" s="170"/>
      <c r="AM39" s="170"/>
      <c r="AN39" s="170"/>
      <c r="AO39" s="170"/>
    </row>
    <row r="40" spans="1:41" s="136" customFormat="1" ht="409.5" x14ac:dyDescent="0.25">
      <c r="A40" s="155" t="s">
        <v>1111</v>
      </c>
      <c r="B40" s="155" t="s">
        <v>264</v>
      </c>
      <c r="C40" s="156" t="s">
        <v>265</v>
      </c>
      <c r="D40" s="155" t="s">
        <v>423</v>
      </c>
      <c r="E40" s="155" t="s">
        <v>694</v>
      </c>
      <c r="F40" s="155" t="s">
        <v>695</v>
      </c>
      <c r="G40" s="155" t="s">
        <v>696</v>
      </c>
      <c r="H40" s="155" t="s">
        <v>697</v>
      </c>
      <c r="I40" s="145"/>
      <c r="J40" s="36"/>
      <c r="K40" s="145" t="s">
        <v>698</v>
      </c>
      <c r="L40" s="145"/>
      <c r="M40" s="145" t="s">
        <v>147</v>
      </c>
      <c r="N40" s="180" t="s">
        <v>699</v>
      </c>
      <c r="O40" s="145" t="s">
        <v>700</v>
      </c>
      <c r="P40" s="171"/>
      <c r="Q40" s="34" t="s">
        <v>850</v>
      </c>
      <c r="R40" s="34" t="s">
        <v>701</v>
      </c>
      <c r="S40" s="155" t="s">
        <v>702</v>
      </c>
      <c r="T40" s="155" t="s">
        <v>703</v>
      </c>
      <c r="U40" s="168" t="s">
        <v>1112</v>
      </c>
      <c r="V40" s="155"/>
      <c r="W40" s="82"/>
      <c r="AA40" s="81">
        <f>IF(OR(J40="Fail",ISBLANK(J40)),INDEX('Issue Code Table'!C:C,MATCH(N:N,'Issue Code Table'!A:A,0)),IF(M40="Critical",6,IF(M40="Significant",5,IF(M40="Moderate",3,2))))</f>
        <v>2</v>
      </c>
      <c r="AI40" s="170"/>
      <c r="AJ40" s="170"/>
      <c r="AK40" s="170"/>
      <c r="AL40" s="170"/>
      <c r="AM40" s="170"/>
      <c r="AN40" s="170"/>
      <c r="AO40" s="170"/>
    </row>
    <row r="41" spans="1:41" ht="212.5" x14ac:dyDescent="0.25">
      <c r="A41" s="155" t="s">
        <v>1113</v>
      </c>
      <c r="B41" s="155" t="s">
        <v>706</v>
      </c>
      <c r="C41" s="156" t="s">
        <v>707</v>
      </c>
      <c r="D41" s="155" t="s">
        <v>423</v>
      </c>
      <c r="E41" s="155" t="s">
        <v>708</v>
      </c>
      <c r="F41" s="155" t="s">
        <v>709</v>
      </c>
      <c r="G41" s="155" t="s">
        <v>710</v>
      </c>
      <c r="H41" s="155" t="s">
        <v>711</v>
      </c>
      <c r="I41" s="145"/>
      <c r="J41" s="36"/>
      <c r="K41" s="145" t="s">
        <v>712</v>
      </c>
      <c r="L41" s="145"/>
      <c r="M41" s="145" t="s">
        <v>147</v>
      </c>
      <c r="N41" s="180" t="s">
        <v>713</v>
      </c>
      <c r="O41" s="145" t="s">
        <v>714</v>
      </c>
      <c r="P41" s="171"/>
      <c r="Q41" s="34" t="s">
        <v>850</v>
      </c>
      <c r="R41" s="34" t="s">
        <v>715</v>
      </c>
      <c r="S41" s="155" t="s">
        <v>716</v>
      </c>
      <c r="T41" s="155" t="s">
        <v>717</v>
      </c>
      <c r="U41" s="168" t="s">
        <v>1114</v>
      </c>
      <c r="V41" s="155"/>
      <c r="W41" s="82"/>
      <c r="Y41" s="136"/>
      <c r="AA41" s="81">
        <f>IF(OR(J41="Fail",ISBLANK(J41)),INDEX('Issue Code Table'!C:C,MATCH(N:N,'Issue Code Table'!A:A,0)),IF(M41="Critical",6,IF(M41="Significant",5,IF(M41="Moderate",3,2))))</f>
        <v>5</v>
      </c>
    </row>
    <row r="42" spans="1:41" s="136" customFormat="1" ht="205.5" customHeight="1" x14ac:dyDescent="0.25">
      <c r="A42" s="155" t="s">
        <v>1115</v>
      </c>
      <c r="B42" s="155" t="s">
        <v>706</v>
      </c>
      <c r="C42" s="158" t="s">
        <v>707</v>
      </c>
      <c r="D42" s="155" t="s">
        <v>423</v>
      </c>
      <c r="E42" s="155" t="s">
        <v>720</v>
      </c>
      <c r="F42" s="155" t="s">
        <v>721</v>
      </c>
      <c r="G42" s="155" t="s">
        <v>722</v>
      </c>
      <c r="H42" s="155" t="s">
        <v>1116</v>
      </c>
      <c r="I42" s="145"/>
      <c r="J42" s="36"/>
      <c r="K42" s="143" t="s">
        <v>993</v>
      </c>
      <c r="L42" s="145"/>
      <c r="M42" s="145" t="s">
        <v>138</v>
      </c>
      <c r="N42" s="180" t="s">
        <v>725</v>
      </c>
      <c r="O42" s="145" t="s">
        <v>726</v>
      </c>
      <c r="P42" s="171"/>
      <c r="Q42" s="34" t="s">
        <v>850</v>
      </c>
      <c r="R42" s="34" t="s">
        <v>727</v>
      </c>
      <c r="S42" s="155" t="s">
        <v>728</v>
      </c>
      <c r="T42" s="155" t="s">
        <v>729</v>
      </c>
      <c r="U42" s="168" t="s">
        <v>730</v>
      </c>
      <c r="V42" s="155" t="s">
        <v>1117</v>
      </c>
      <c r="W42" s="82"/>
      <c r="AA42" s="81">
        <f>IF(OR(J42="Fail",ISBLANK(J42)),INDEX('Issue Code Table'!C:C,MATCH(N:N,'Issue Code Table'!A:A,0)),IF(M42="Critical",6,IF(M42="Significant",5,IF(M42="Moderate",3,2))))</f>
        <v>5</v>
      </c>
      <c r="AI42" s="170"/>
      <c r="AJ42" s="170"/>
      <c r="AK42" s="170"/>
      <c r="AL42" s="170"/>
      <c r="AM42" s="170"/>
      <c r="AN42" s="170"/>
      <c r="AO42" s="170"/>
    </row>
    <row r="43" spans="1:41" s="136" customFormat="1" ht="213" customHeight="1" x14ac:dyDescent="0.35">
      <c r="A43" s="155" t="s">
        <v>1118</v>
      </c>
      <c r="B43" s="155" t="s">
        <v>706</v>
      </c>
      <c r="C43" s="158" t="s">
        <v>707</v>
      </c>
      <c r="D43" s="155" t="s">
        <v>423</v>
      </c>
      <c r="E43" s="155" t="s">
        <v>733</v>
      </c>
      <c r="F43" s="155" t="s">
        <v>995</v>
      </c>
      <c r="G43" s="155" t="s">
        <v>996</v>
      </c>
      <c r="H43" s="155" t="s">
        <v>1119</v>
      </c>
      <c r="I43" s="145"/>
      <c r="J43" s="36"/>
      <c r="K43" s="143" t="s">
        <v>997</v>
      </c>
      <c r="L43" s="145"/>
      <c r="M43" s="145" t="s">
        <v>138</v>
      </c>
      <c r="N43" s="180" t="s">
        <v>725</v>
      </c>
      <c r="O43" s="145" t="s">
        <v>726</v>
      </c>
      <c r="P43" s="171"/>
      <c r="Q43" s="34" t="s">
        <v>850</v>
      </c>
      <c r="R43" s="34" t="s">
        <v>738</v>
      </c>
      <c r="S43" s="155" t="s">
        <v>739</v>
      </c>
      <c r="T43" s="155" t="s">
        <v>998</v>
      </c>
      <c r="U43" s="168" t="s">
        <v>1120</v>
      </c>
      <c r="V43" s="155" t="s">
        <v>1121</v>
      </c>
      <c r="W43" s="82"/>
      <c r="X43" s="170"/>
      <c r="Y43"/>
      <c r="Z43" s="170"/>
      <c r="AA43" s="81">
        <f>IF(OR(J43="Fail",ISBLANK(J43)),INDEX('Issue Code Table'!C:C,MATCH(N:N,'Issue Code Table'!A:A,0)),IF(M43="Critical",6,IF(M43="Significant",5,IF(M43="Moderate",3,2))))</f>
        <v>5</v>
      </c>
      <c r="AB43" s="170"/>
      <c r="AC43" s="170"/>
      <c r="AD43" s="170"/>
      <c r="AE43" s="170"/>
      <c r="AF43" s="170"/>
      <c r="AG43" s="170"/>
      <c r="AH43" s="170"/>
      <c r="AI43" s="170"/>
      <c r="AJ43" s="170"/>
      <c r="AK43" s="170"/>
      <c r="AL43" s="170"/>
      <c r="AM43" s="170"/>
      <c r="AN43" s="170"/>
      <c r="AO43" s="170"/>
    </row>
    <row r="44" spans="1:41" s="136" customFormat="1" ht="213" customHeight="1" x14ac:dyDescent="0.25">
      <c r="A44" s="155" t="s">
        <v>1122</v>
      </c>
      <c r="B44" s="155" t="s">
        <v>211</v>
      </c>
      <c r="C44" s="156" t="s">
        <v>212</v>
      </c>
      <c r="D44" s="155" t="s">
        <v>423</v>
      </c>
      <c r="E44" s="155" t="s">
        <v>743</v>
      </c>
      <c r="F44" s="155" t="s">
        <v>744</v>
      </c>
      <c r="G44" s="155" t="s">
        <v>745</v>
      </c>
      <c r="H44" s="155" t="s">
        <v>1123</v>
      </c>
      <c r="I44" s="145"/>
      <c r="J44" s="36"/>
      <c r="K44" s="143" t="s">
        <v>747</v>
      </c>
      <c r="L44" s="145"/>
      <c r="M44" s="145" t="s">
        <v>138</v>
      </c>
      <c r="N44" s="182" t="s">
        <v>429</v>
      </c>
      <c r="O44" s="145" t="s">
        <v>430</v>
      </c>
      <c r="P44" s="171"/>
      <c r="Q44" s="34" t="s">
        <v>794</v>
      </c>
      <c r="R44" s="34" t="s">
        <v>748</v>
      </c>
      <c r="S44" s="155" t="s">
        <v>749</v>
      </c>
      <c r="T44" s="155" t="s">
        <v>750</v>
      </c>
      <c r="U44" s="168" t="s">
        <v>1124</v>
      </c>
      <c r="V44" s="155" t="s">
        <v>1002</v>
      </c>
      <c r="W44" s="82"/>
      <c r="AA44" s="81">
        <f>IF(OR(J44="Fail",ISBLANK(J44)),INDEX('Issue Code Table'!C:C,MATCH(N:N,'Issue Code Table'!A:A,0)),IF(M44="Critical",6,IF(M44="Significant",5,IF(M44="Moderate",3,2))))</f>
        <v>5</v>
      </c>
      <c r="AI44" s="170"/>
      <c r="AJ44" s="170"/>
      <c r="AK44" s="170"/>
      <c r="AL44" s="170"/>
      <c r="AM44" s="170"/>
      <c r="AN44" s="170"/>
      <c r="AO44" s="170"/>
    </row>
    <row r="45" spans="1:41" s="136" customFormat="1" ht="213" customHeight="1" x14ac:dyDescent="0.25">
      <c r="A45" s="155" t="s">
        <v>1125</v>
      </c>
      <c r="B45" s="183" t="s">
        <v>753</v>
      </c>
      <c r="C45" s="183" t="s">
        <v>754</v>
      </c>
      <c r="D45" s="155" t="s">
        <v>423</v>
      </c>
      <c r="E45" s="155" t="s">
        <v>755</v>
      </c>
      <c r="F45" s="155" t="s">
        <v>756</v>
      </c>
      <c r="G45" s="155" t="s">
        <v>757</v>
      </c>
      <c r="H45" s="155" t="s">
        <v>1126</v>
      </c>
      <c r="I45" s="145"/>
      <c r="J45" s="36"/>
      <c r="K45" s="143" t="s">
        <v>759</v>
      </c>
      <c r="L45" s="145"/>
      <c r="M45" s="144" t="s">
        <v>138</v>
      </c>
      <c r="N45" s="182" t="s">
        <v>208</v>
      </c>
      <c r="O45" s="161" t="s">
        <v>209</v>
      </c>
      <c r="P45" s="171"/>
      <c r="Q45" s="34" t="s">
        <v>870</v>
      </c>
      <c r="R45" s="34" t="s">
        <v>760</v>
      </c>
      <c r="S45" s="155" t="s">
        <v>761</v>
      </c>
      <c r="T45" s="155" t="s">
        <v>762</v>
      </c>
      <c r="U45" s="168" t="s">
        <v>1127</v>
      </c>
      <c r="V45" s="155" t="s">
        <v>1005</v>
      </c>
      <c r="W45" s="82"/>
      <c r="AA45" s="81">
        <f>IF(OR(J45="Fail",ISBLANK(J45)),INDEX('Issue Code Table'!C:C,MATCH(N:N,'Issue Code Table'!A:A,0)),IF(M45="Critical",6,IF(M45="Significant",5,IF(M45="Moderate",3,2))))</f>
        <v>6</v>
      </c>
      <c r="AI45" s="170"/>
      <c r="AJ45" s="170"/>
      <c r="AK45" s="170"/>
      <c r="AL45" s="170"/>
      <c r="AM45" s="170"/>
      <c r="AN45" s="170"/>
      <c r="AO45" s="170"/>
    </row>
    <row r="46" spans="1:41" s="136" customFormat="1" ht="213" customHeight="1" x14ac:dyDescent="0.25">
      <c r="A46" s="155" t="s">
        <v>1128</v>
      </c>
      <c r="B46" s="183" t="s">
        <v>753</v>
      </c>
      <c r="C46" s="183" t="s">
        <v>754</v>
      </c>
      <c r="D46" s="155" t="s">
        <v>423</v>
      </c>
      <c r="E46" s="155" t="s">
        <v>765</v>
      </c>
      <c r="F46" s="155" t="s">
        <v>1129</v>
      </c>
      <c r="G46" s="155" t="s">
        <v>767</v>
      </c>
      <c r="H46" s="155" t="s">
        <v>1130</v>
      </c>
      <c r="I46" s="145"/>
      <c r="J46" s="36"/>
      <c r="K46" s="143" t="s">
        <v>1131</v>
      </c>
      <c r="L46" s="145"/>
      <c r="M46" s="144" t="s">
        <v>138</v>
      </c>
      <c r="N46" s="180" t="s">
        <v>208</v>
      </c>
      <c r="O46" s="161" t="s">
        <v>209</v>
      </c>
      <c r="P46" s="171"/>
      <c r="Q46" s="34" t="s">
        <v>870</v>
      </c>
      <c r="R46" s="34" t="s">
        <v>769</v>
      </c>
      <c r="S46" s="155" t="s">
        <v>770</v>
      </c>
      <c r="T46" s="155" t="s">
        <v>771</v>
      </c>
      <c r="U46" s="168" t="s">
        <v>1132</v>
      </c>
      <c r="V46" s="155" t="s">
        <v>1133</v>
      </c>
      <c r="W46" s="82"/>
      <c r="AA46" s="81">
        <f>IF(OR(J46="Fail",ISBLANK(J46)),INDEX('Issue Code Table'!C:C,MATCH(N:N,'Issue Code Table'!A:A,0)),IF(M46="Critical",6,IF(M46="Significant",5,IF(M46="Moderate",3,2))))</f>
        <v>6</v>
      </c>
      <c r="AI46" s="170"/>
      <c r="AJ46" s="170"/>
      <c r="AK46" s="170"/>
      <c r="AL46" s="170"/>
      <c r="AM46" s="170"/>
      <c r="AN46" s="170"/>
      <c r="AO46" s="170"/>
    </row>
    <row r="47" spans="1:41" s="136" customFormat="1" ht="12" customHeight="1" x14ac:dyDescent="0.35">
      <c r="A47" s="82"/>
      <c r="B47" s="82"/>
      <c r="C47" s="82"/>
      <c r="D47" s="82"/>
      <c r="E47" s="82"/>
      <c r="F47" s="82"/>
      <c r="G47" s="82"/>
      <c r="H47" s="82"/>
      <c r="I47" s="82"/>
      <c r="J47" s="82"/>
      <c r="K47" s="82"/>
      <c r="L47" s="82"/>
      <c r="M47" s="82"/>
      <c r="N47" s="82"/>
      <c r="O47" s="82"/>
      <c r="P47" s="82"/>
      <c r="Q47" s="82"/>
      <c r="R47" s="82"/>
      <c r="S47" s="82"/>
      <c r="T47" s="82"/>
      <c r="U47" s="82"/>
      <c r="V47" s="82"/>
      <c r="W47" s="82"/>
      <c r="X47" s="60"/>
      <c r="AA47" s="82"/>
      <c r="AI47" s="170"/>
      <c r="AJ47" s="170"/>
      <c r="AK47" s="170"/>
      <c r="AL47" s="170"/>
      <c r="AM47" s="170"/>
      <c r="AN47" s="170"/>
      <c r="AO47" s="170"/>
    </row>
    <row r="48" spans="1:41" s="136" customFormat="1" ht="18.75" hidden="1" customHeight="1" x14ac:dyDescent="0.35">
      <c r="A48" s="170"/>
      <c r="B48" s="170"/>
      <c r="C48" s="172"/>
      <c r="D48" s="170"/>
      <c r="E48" s="174"/>
      <c r="F48" s="174"/>
      <c r="G48" s="170"/>
      <c r="H48" s="170"/>
      <c r="I48" s="37" t="s">
        <v>56</v>
      </c>
      <c r="J48" s="170"/>
      <c r="K48" s="170"/>
      <c r="L48" s="170"/>
      <c r="M48" s="170"/>
      <c r="N48" s="170"/>
      <c r="O48" s="170"/>
      <c r="P48" s="170"/>
      <c r="Q48" s="170"/>
      <c r="R48" s="170"/>
      <c r="S48" s="170"/>
      <c r="T48" s="170"/>
      <c r="U48" s="133"/>
      <c r="AA48" s="82"/>
      <c r="AI48" s="170"/>
      <c r="AJ48" s="170"/>
      <c r="AK48" s="170"/>
      <c r="AL48" s="170"/>
      <c r="AM48" s="170"/>
      <c r="AN48" s="170"/>
      <c r="AO48" s="170"/>
    </row>
    <row r="49" spans="1:41" s="136" customFormat="1" hidden="1" x14ac:dyDescent="0.35">
      <c r="A49" s="170"/>
      <c r="B49" s="170"/>
      <c r="C49" s="172"/>
      <c r="D49" s="170"/>
      <c r="E49" s="174"/>
      <c r="F49" s="174"/>
      <c r="G49" s="170"/>
      <c r="H49" s="170"/>
      <c r="I49" s="37" t="s">
        <v>57</v>
      </c>
      <c r="J49" s="170"/>
      <c r="K49" s="170"/>
      <c r="L49" s="170"/>
      <c r="M49" s="170"/>
      <c r="N49" s="170"/>
      <c r="O49" s="170"/>
      <c r="P49" s="170"/>
      <c r="Q49" s="170"/>
      <c r="R49" s="170"/>
      <c r="S49" s="170"/>
      <c r="T49" s="170"/>
      <c r="U49" s="133"/>
      <c r="AA49" s="1"/>
      <c r="AI49" s="170"/>
      <c r="AJ49" s="170"/>
      <c r="AK49" s="170"/>
      <c r="AL49" s="170"/>
      <c r="AM49" s="170"/>
      <c r="AN49" s="170"/>
      <c r="AO49" s="170"/>
    </row>
    <row r="50" spans="1:41" s="136" customFormat="1" hidden="1" x14ac:dyDescent="0.35">
      <c r="A50" s="170"/>
      <c r="B50" s="170"/>
      <c r="C50" s="172"/>
      <c r="D50" s="170"/>
      <c r="E50" s="174"/>
      <c r="F50" s="174"/>
      <c r="G50" s="170"/>
      <c r="H50" s="170"/>
      <c r="I50" s="37" t="s">
        <v>45</v>
      </c>
      <c r="J50" s="170"/>
      <c r="K50" s="170"/>
      <c r="L50" s="170"/>
      <c r="M50" s="170"/>
      <c r="N50" s="170"/>
      <c r="O50" s="170"/>
      <c r="P50" s="170"/>
      <c r="Q50" s="170"/>
      <c r="R50" s="170"/>
      <c r="S50" s="170"/>
      <c r="T50" s="170"/>
      <c r="U50" s="133"/>
      <c r="AA50" s="1"/>
      <c r="AI50" s="170"/>
      <c r="AJ50" s="170"/>
      <c r="AK50" s="170"/>
      <c r="AL50" s="170"/>
      <c r="AM50" s="170"/>
      <c r="AN50" s="170"/>
      <c r="AO50" s="170"/>
    </row>
    <row r="51" spans="1:41" s="136" customFormat="1" hidden="1" x14ac:dyDescent="0.35">
      <c r="A51" s="170"/>
      <c r="B51" s="170"/>
      <c r="C51" s="172"/>
      <c r="D51" s="170"/>
      <c r="E51" s="174"/>
      <c r="F51" s="174"/>
      <c r="G51" s="170"/>
      <c r="H51" s="170"/>
      <c r="I51" s="37" t="s">
        <v>301</v>
      </c>
      <c r="J51" s="170"/>
      <c r="K51" s="170"/>
      <c r="L51" s="170"/>
      <c r="M51" s="170"/>
      <c r="N51" s="170"/>
      <c r="O51" s="170"/>
      <c r="P51" s="170"/>
      <c r="Q51" s="170"/>
      <c r="R51" s="170"/>
      <c r="S51" s="170"/>
      <c r="T51" s="170"/>
      <c r="U51" s="133"/>
      <c r="AA51" s="1"/>
      <c r="AI51" s="170"/>
      <c r="AJ51" s="170"/>
      <c r="AK51" s="170"/>
      <c r="AL51" s="170"/>
      <c r="AM51" s="170"/>
      <c r="AN51" s="170"/>
      <c r="AO51" s="170"/>
    </row>
    <row r="52" spans="1:41" s="136" customFormat="1" hidden="1" x14ac:dyDescent="0.35">
      <c r="A52" s="170"/>
      <c r="B52" s="170"/>
      <c r="C52" s="172"/>
      <c r="D52" s="170"/>
      <c r="E52" s="174"/>
      <c r="F52" s="174"/>
      <c r="G52" s="170"/>
      <c r="H52" s="170"/>
      <c r="I52" s="170"/>
      <c r="J52" s="170"/>
      <c r="K52" s="170"/>
      <c r="L52" s="170"/>
      <c r="M52" s="170"/>
      <c r="N52" s="170"/>
      <c r="O52" s="170"/>
      <c r="P52" s="170"/>
      <c r="Q52" s="170"/>
      <c r="R52" s="170"/>
      <c r="S52" s="170"/>
      <c r="T52" s="170"/>
      <c r="U52" s="133"/>
      <c r="AA52" s="1"/>
      <c r="AI52" s="170"/>
      <c r="AJ52" s="170"/>
      <c r="AK52" s="170"/>
      <c r="AL52" s="170"/>
      <c r="AM52" s="170"/>
      <c r="AN52" s="170"/>
      <c r="AO52" s="170"/>
    </row>
    <row r="53" spans="1:41" s="136" customFormat="1" hidden="1" x14ac:dyDescent="0.35">
      <c r="A53" s="170"/>
      <c r="B53" s="170"/>
      <c r="C53" s="172"/>
      <c r="D53" s="170"/>
      <c r="E53" s="174"/>
      <c r="F53" s="174"/>
      <c r="G53" s="170"/>
      <c r="H53" s="170"/>
      <c r="I53" s="37" t="s">
        <v>302</v>
      </c>
      <c r="J53" s="170"/>
      <c r="K53" s="170"/>
      <c r="L53" s="170"/>
      <c r="M53" s="170"/>
      <c r="N53" s="170"/>
      <c r="O53" s="170"/>
      <c r="P53" s="170"/>
      <c r="Q53" s="170"/>
      <c r="R53" s="170"/>
      <c r="S53" s="170"/>
      <c r="T53" s="170"/>
      <c r="U53" s="133"/>
      <c r="AA53" s="1"/>
      <c r="AI53" s="170"/>
      <c r="AJ53" s="170"/>
      <c r="AK53" s="170"/>
      <c r="AL53" s="170"/>
      <c r="AM53" s="170"/>
      <c r="AN53" s="170"/>
      <c r="AO53" s="170"/>
    </row>
    <row r="54" spans="1:41" s="136" customFormat="1" hidden="1" x14ac:dyDescent="0.35">
      <c r="A54" s="170"/>
      <c r="B54" s="170"/>
      <c r="C54" s="172"/>
      <c r="D54" s="170"/>
      <c r="E54" s="174"/>
      <c r="F54" s="174"/>
      <c r="G54" s="170"/>
      <c r="H54" s="170"/>
      <c r="I54" s="37" t="s">
        <v>129</v>
      </c>
      <c r="J54" s="170"/>
      <c r="K54" s="170"/>
      <c r="L54" s="170"/>
      <c r="M54" s="170"/>
      <c r="N54" s="170"/>
      <c r="O54" s="170"/>
      <c r="P54" s="170"/>
      <c r="Q54" s="170"/>
      <c r="R54" s="170"/>
      <c r="S54" s="170"/>
      <c r="T54" s="170"/>
      <c r="U54" s="133"/>
      <c r="AA54" s="1"/>
      <c r="AI54" s="170"/>
      <c r="AJ54" s="170"/>
      <c r="AK54" s="170"/>
      <c r="AL54" s="170"/>
      <c r="AM54" s="170"/>
      <c r="AN54" s="170"/>
      <c r="AO54" s="170"/>
    </row>
    <row r="55" spans="1:41" s="136" customFormat="1" hidden="1" x14ac:dyDescent="0.35">
      <c r="A55" s="170"/>
      <c r="B55" s="170"/>
      <c r="C55" s="172"/>
      <c r="D55" s="170"/>
      <c r="E55" s="174"/>
      <c r="F55" s="174"/>
      <c r="G55" s="170"/>
      <c r="H55" s="170"/>
      <c r="I55" s="37" t="s">
        <v>138</v>
      </c>
      <c r="J55" s="170"/>
      <c r="K55" s="170"/>
      <c r="L55" s="170"/>
      <c r="M55" s="170"/>
      <c r="N55" s="170"/>
      <c r="O55" s="170"/>
      <c r="P55" s="170"/>
      <c r="Q55" s="170"/>
      <c r="R55" s="170"/>
      <c r="S55" s="170"/>
      <c r="T55" s="170"/>
      <c r="U55" s="133"/>
      <c r="AA55" s="1"/>
      <c r="AI55" s="170"/>
      <c r="AJ55" s="170"/>
      <c r="AK55" s="170"/>
      <c r="AL55" s="170"/>
      <c r="AM55" s="170"/>
      <c r="AN55" s="170"/>
      <c r="AO55" s="170"/>
    </row>
    <row r="56" spans="1:41" s="136" customFormat="1" hidden="1" x14ac:dyDescent="0.35">
      <c r="A56" s="170"/>
      <c r="B56" s="170"/>
      <c r="C56" s="172"/>
      <c r="D56" s="170"/>
      <c r="E56" s="174"/>
      <c r="F56" s="174"/>
      <c r="G56" s="170"/>
      <c r="H56" s="170"/>
      <c r="I56" s="37" t="s">
        <v>147</v>
      </c>
      <c r="J56" s="170"/>
      <c r="K56" s="170"/>
      <c r="L56" s="170"/>
      <c r="M56" s="170"/>
      <c r="N56" s="170"/>
      <c r="O56" s="170"/>
      <c r="P56" s="170"/>
      <c r="Q56" s="170"/>
      <c r="R56" s="170"/>
      <c r="S56" s="170"/>
      <c r="T56" s="170"/>
      <c r="U56" s="133"/>
      <c r="AA56" s="1"/>
      <c r="AI56" s="170"/>
      <c r="AJ56" s="170"/>
      <c r="AK56" s="170"/>
      <c r="AL56" s="170"/>
      <c r="AM56" s="170"/>
      <c r="AN56" s="170"/>
      <c r="AO56" s="170"/>
    </row>
    <row r="57" spans="1:41" s="136" customFormat="1" hidden="1" x14ac:dyDescent="0.35">
      <c r="A57" s="170"/>
      <c r="B57" s="170"/>
      <c r="C57" s="172"/>
      <c r="D57" s="170"/>
      <c r="E57" s="174"/>
      <c r="F57" s="174"/>
      <c r="G57" s="170"/>
      <c r="H57" s="170"/>
      <c r="I57" s="37" t="s">
        <v>236</v>
      </c>
      <c r="J57" s="170"/>
      <c r="K57" s="170"/>
      <c r="L57" s="170"/>
      <c r="M57" s="170"/>
      <c r="N57" s="170"/>
      <c r="O57" s="170"/>
      <c r="P57" s="170"/>
      <c r="Q57" s="170"/>
      <c r="R57" s="170"/>
      <c r="S57" s="170"/>
      <c r="T57" s="170"/>
      <c r="U57" s="133"/>
      <c r="AA57" s="1"/>
      <c r="AI57" s="170"/>
      <c r="AJ57" s="170"/>
      <c r="AK57" s="170"/>
      <c r="AL57" s="170"/>
      <c r="AM57" s="170"/>
      <c r="AN57" s="170"/>
      <c r="AO57" s="170"/>
    </row>
    <row r="58" spans="1:41" s="136" customFormat="1" hidden="1" x14ac:dyDescent="0.35">
      <c r="C58" s="173"/>
      <c r="E58" s="175"/>
      <c r="F58" s="175"/>
      <c r="U58" s="133"/>
      <c r="V58" s="60"/>
      <c r="AA58" s="60"/>
    </row>
    <row r="59" spans="1:41" s="136" customFormat="1" hidden="1" x14ac:dyDescent="0.35">
      <c r="C59" s="173"/>
      <c r="E59" s="175"/>
      <c r="F59" s="175"/>
      <c r="U59" s="133"/>
      <c r="V59" s="60"/>
      <c r="AA59" s="60"/>
    </row>
    <row r="60" spans="1:41" s="136" customFormat="1" hidden="1" x14ac:dyDescent="0.35">
      <c r="C60" s="173"/>
      <c r="E60" s="175"/>
      <c r="F60" s="175"/>
      <c r="U60" s="133"/>
      <c r="V60" s="60"/>
      <c r="AA60" s="60"/>
    </row>
    <row r="61" spans="1:41" s="136" customFormat="1" hidden="1" x14ac:dyDescent="0.35">
      <c r="C61" s="173"/>
      <c r="E61" s="175"/>
      <c r="F61" s="175"/>
      <c r="U61" s="133"/>
      <c r="V61" s="60"/>
      <c r="AA61" s="60"/>
    </row>
    <row r="62" spans="1:41" s="136" customFormat="1" hidden="1" x14ac:dyDescent="0.35">
      <c r="C62" s="173"/>
      <c r="E62" s="175"/>
      <c r="F62" s="175"/>
      <c r="U62" s="133"/>
      <c r="V62" s="60"/>
      <c r="AA62" s="60"/>
    </row>
    <row r="63" spans="1:41" s="136" customFormat="1" hidden="1" x14ac:dyDescent="0.35">
      <c r="C63" s="173"/>
      <c r="E63" s="175"/>
      <c r="F63" s="175"/>
      <c r="U63" s="133"/>
      <c r="V63" s="60"/>
      <c r="AA63" s="60"/>
    </row>
    <row r="64" spans="1:41" s="136" customFormat="1" hidden="1" x14ac:dyDescent="0.35">
      <c r="C64" s="173"/>
      <c r="E64" s="175"/>
      <c r="F64" s="175"/>
      <c r="U64" s="133"/>
      <c r="V64" s="60"/>
      <c r="AA64" s="60"/>
    </row>
    <row r="65" spans="3:27" s="136" customFormat="1" hidden="1" x14ac:dyDescent="0.35">
      <c r="C65" s="173"/>
      <c r="E65" s="175"/>
      <c r="F65" s="175"/>
      <c r="U65" s="133"/>
      <c r="V65" s="60"/>
      <c r="AA65" s="60"/>
    </row>
    <row r="66" spans="3:27" s="136" customFormat="1" hidden="1" x14ac:dyDescent="0.35">
      <c r="C66" s="173"/>
      <c r="E66" s="175"/>
      <c r="F66" s="175"/>
      <c r="U66" s="133"/>
      <c r="V66" s="60"/>
      <c r="AA66" s="60"/>
    </row>
    <row r="67" spans="3:27" s="136" customFormat="1" hidden="1" x14ac:dyDescent="0.35">
      <c r="C67" s="173"/>
      <c r="E67" s="175"/>
      <c r="F67" s="175"/>
      <c r="U67" s="133"/>
      <c r="V67" s="60"/>
      <c r="AA67" s="60"/>
    </row>
    <row r="68" spans="3:27" s="136" customFormat="1" hidden="1" x14ac:dyDescent="0.35">
      <c r="C68" s="173"/>
      <c r="E68" s="175"/>
      <c r="F68" s="175"/>
      <c r="U68" s="133"/>
      <c r="V68" s="60"/>
      <c r="AA68" s="60"/>
    </row>
    <row r="69" spans="3:27" s="136" customFormat="1" hidden="1" x14ac:dyDescent="0.35">
      <c r="C69" s="173"/>
      <c r="E69" s="175"/>
      <c r="F69" s="175"/>
      <c r="U69" s="133"/>
      <c r="V69" s="60"/>
      <c r="AA69" s="60"/>
    </row>
    <row r="70" spans="3:27" s="136" customFormat="1" hidden="1" x14ac:dyDescent="0.35">
      <c r="C70" s="173"/>
      <c r="E70" s="175"/>
      <c r="F70" s="175"/>
      <c r="U70" s="133"/>
      <c r="V70" s="60"/>
      <c r="AA70" s="60"/>
    </row>
    <row r="71" spans="3:27" s="136" customFormat="1" hidden="1" x14ac:dyDescent="0.35">
      <c r="C71" s="173"/>
      <c r="E71" s="175"/>
      <c r="F71" s="175"/>
      <c r="U71" s="133"/>
      <c r="V71" s="60"/>
      <c r="AA71" s="60"/>
    </row>
    <row r="72" spans="3:27" s="136" customFormat="1" hidden="1" x14ac:dyDescent="0.35">
      <c r="C72" s="173"/>
      <c r="E72" s="175"/>
      <c r="F72" s="175"/>
      <c r="U72" s="133"/>
      <c r="V72" s="60"/>
      <c r="AA72" s="60"/>
    </row>
    <row r="73" spans="3:27" s="136" customFormat="1" hidden="1" x14ac:dyDescent="0.35">
      <c r="C73" s="173"/>
      <c r="E73" s="175"/>
      <c r="F73" s="175"/>
      <c r="U73" s="133"/>
      <c r="V73" s="60"/>
      <c r="AA73" s="60"/>
    </row>
  </sheetData>
  <protectedRanges>
    <protectedRange password="E1A2" sqref="AA3:AA46" name="Range1_1_1"/>
    <protectedRange password="E1A2" sqref="N2:O2" name="Range1_5_1"/>
    <protectedRange password="E1A2" sqref="AA2" name="Range1_1_2"/>
    <protectedRange password="E1A2" sqref="N3:O3" name="Range1_1_3"/>
    <protectedRange password="E1A2" sqref="U2" name="Range1"/>
    <protectedRange password="E1A2" sqref="N44:O45" name="Range1_3"/>
  </protectedRanges>
  <autoFilter ref="A2:V2" xr:uid="{9CBA12B4-0A6A-4F29-B66A-1E6DC0D367D6}"/>
  <conditionalFormatting sqref="N3:N32 N35:N46">
    <cfRule type="expression" dxfId="5" priority="6" stopIfTrue="1">
      <formula>ISERROR(AA3)</formula>
    </cfRule>
  </conditionalFormatting>
  <conditionalFormatting sqref="J3:J46">
    <cfRule type="cellIs" dxfId="4" priority="4" stopIfTrue="1" operator="equal">
      <formula>"Pass"</formula>
    </cfRule>
    <cfRule type="cellIs" dxfId="3" priority="5" stopIfTrue="1" operator="equal">
      <formula>"Info"</formula>
    </cfRule>
  </conditionalFormatting>
  <conditionalFormatting sqref="J3:J46">
    <cfRule type="cellIs" dxfId="2" priority="3" stopIfTrue="1" operator="equal">
      <formula>"Fail"</formula>
    </cfRule>
  </conditionalFormatting>
  <conditionalFormatting sqref="N33">
    <cfRule type="expression" dxfId="1" priority="2" stopIfTrue="1">
      <formula>ISERROR(AA33)</formula>
    </cfRule>
  </conditionalFormatting>
  <conditionalFormatting sqref="N34">
    <cfRule type="expression" dxfId="0" priority="1" stopIfTrue="1">
      <formula>ISERROR(AA34)</formula>
    </cfRule>
  </conditionalFormatting>
  <dataValidations count="3">
    <dataValidation type="list" allowBlank="1" showInputMessage="1" showErrorMessage="1" sqref="M3:M46" xr:uid="{E842DC34-D7AE-477B-9DE0-1BD20110F49F}">
      <formula1>$I$54:$I$57</formula1>
    </dataValidation>
    <dataValidation type="list" allowBlank="1" showInputMessage="1" showErrorMessage="1" sqref="J3:J46" xr:uid="{FF6AB646-A40A-4F74-BE6D-49A680D80E1F}">
      <formula1>$I$48:$I$51</formula1>
    </dataValidation>
    <dataValidation type="list" allowBlank="1" showInputMessage="1" showErrorMessage="1" sqref="J47" xr:uid="{AE546210-4EBC-41CF-B109-4A67D7C4A43B}">
      <formula1>$I$50:$I$53</formula1>
    </dataValidation>
  </dataValidations>
  <pageMargins left="0.7" right="0.7" top="0.75" bottom="0.75" header="0.3" footer="0.3"/>
  <pageSetup orientation="portrait" r:id="rId1"/>
  <ignoredErrors>
    <ignoredError sqref="Q3:R5 R6 Q7:R31 R32 Q33:R46" numberStoredAsText="1"/>
    <ignoredError sqref="AA3" evalErro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B247"/>
  <sheetViews>
    <sheetView zoomScale="145" zoomScaleNormal="145" workbookViewId="0"/>
  </sheetViews>
  <sheetFormatPr defaultColWidth="11.453125" defaultRowHeight="14.5" x14ac:dyDescent="0.35"/>
  <cols>
    <col min="1" max="1" width="11.453125" style="4" customWidth="1"/>
    <col min="2" max="2" width="13.26953125" style="4" customWidth="1"/>
    <col min="3" max="3" width="84.453125" style="32" customWidth="1"/>
    <col min="4" max="4" width="26.81640625" style="4" customWidth="1"/>
    <col min="5" max="54" width="11.453125" style="43"/>
    <col min="55" max="16384" width="11.453125" style="4"/>
  </cols>
  <sheetData>
    <row r="1" spans="1:54" x14ac:dyDescent="0.35">
      <c r="A1" s="2" t="s">
        <v>1134</v>
      </c>
      <c r="B1" s="3"/>
      <c r="C1" s="26"/>
      <c r="D1" s="122"/>
    </row>
    <row r="2" spans="1:54" s="5" customFormat="1" x14ac:dyDescent="0.35">
      <c r="A2" s="27" t="s">
        <v>1135</v>
      </c>
      <c r="B2" s="27" t="s">
        <v>1136</v>
      </c>
      <c r="C2" s="28" t="s">
        <v>1137</v>
      </c>
      <c r="D2" s="27" t="s">
        <v>1138</v>
      </c>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row>
    <row r="3" spans="1:54" x14ac:dyDescent="0.35">
      <c r="A3" s="29">
        <v>1</v>
      </c>
      <c r="B3" s="30">
        <v>42072</v>
      </c>
      <c r="C3" s="31" t="s">
        <v>1139</v>
      </c>
      <c r="D3" s="177" t="s">
        <v>1140</v>
      </c>
    </row>
    <row r="4" spans="1:54" x14ac:dyDescent="0.35">
      <c r="A4" s="29">
        <v>1.1000000000000001</v>
      </c>
      <c r="B4" s="30">
        <v>42158</v>
      </c>
      <c r="C4" s="31" t="s">
        <v>1141</v>
      </c>
      <c r="D4" s="177" t="s">
        <v>1140</v>
      </c>
    </row>
    <row r="5" spans="1:54" ht="37.5" x14ac:dyDescent="0.35">
      <c r="A5" s="29">
        <v>2</v>
      </c>
      <c r="B5" s="30">
        <v>42454</v>
      </c>
      <c r="C5" s="31" t="s">
        <v>1142</v>
      </c>
      <c r="D5" s="177" t="s">
        <v>1140</v>
      </c>
    </row>
    <row r="6" spans="1:54" s="43" customFormat="1" ht="25" x14ac:dyDescent="0.35">
      <c r="A6" s="29">
        <v>2.1</v>
      </c>
      <c r="B6" s="30">
        <v>42643</v>
      </c>
      <c r="C6" s="31" t="s">
        <v>1143</v>
      </c>
      <c r="D6" s="177" t="s">
        <v>1140</v>
      </c>
    </row>
    <row r="7" spans="1:54" s="43" customFormat="1" x14ac:dyDescent="0.35">
      <c r="A7" s="29">
        <v>2.1</v>
      </c>
      <c r="B7" s="30">
        <v>42766</v>
      </c>
      <c r="C7" s="149" t="s">
        <v>1144</v>
      </c>
      <c r="D7" s="177" t="s">
        <v>1140</v>
      </c>
    </row>
    <row r="8" spans="1:54" s="43" customFormat="1" x14ac:dyDescent="0.35">
      <c r="A8" s="29">
        <v>2.1</v>
      </c>
      <c r="B8" s="30">
        <v>43008</v>
      </c>
      <c r="C8" s="149" t="s">
        <v>1145</v>
      </c>
      <c r="D8" s="177" t="s">
        <v>1140</v>
      </c>
    </row>
    <row r="9" spans="1:54" s="43" customFormat="1" x14ac:dyDescent="0.35">
      <c r="A9" s="29">
        <v>2.1</v>
      </c>
      <c r="B9" s="30">
        <v>43131</v>
      </c>
      <c r="C9" s="149" t="s">
        <v>1146</v>
      </c>
      <c r="D9" s="177" t="s">
        <v>1140</v>
      </c>
    </row>
    <row r="10" spans="1:54" s="43" customFormat="1" x14ac:dyDescent="0.35">
      <c r="A10" s="29">
        <v>2.2000000000000002</v>
      </c>
      <c r="B10" s="30">
        <v>43373</v>
      </c>
      <c r="C10" s="149" t="s">
        <v>1147</v>
      </c>
      <c r="D10" s="177" t="s">
        <v>1140</v>
      </c>
    </row>
    <row r="11" spans="1:54" s="43" customFormat="1" x14ac:dyDescent="0.35">
      <c r="A11" s="29">
        <v>2.2000000000000002</v>
      </c>
      <c r="B11" s="30">
        <v>43555</v>
      </c>
      <c r="C11" s="149" t="s">
        <v>1148</v>
      </c>
      <c r="D11" s="177" t="s">
        <v>1140</v>
      </c>
    </row>
    <row r="12" spans="1:54" s="43" customFormat="1" x14ac:dyDescent="0.35">
      <c r="A12" s="29">
        <v>3</v>
      </c>
      <c r="B12" s="30">
        <v>43738</v>
      </c>
      <c r="C12" s="149" t="s">
        <v>1149</v>
      </c>
      <c r="D12" s="177" t="s">
        <v>1140</v>
      </c>
    </row>
    <row r="13" spans="1:54" s="43" customFormat="1" x14ac:dyDescent="0.35">
      <c r="A13" s="29">
        <v>4</v>
      </c>
      <c r="B13" s="30">
        <v>43921</v>
      </c>
      <c r="C13" s="149" t="s">
        <v>1150</v>
      </c>
      <c r="D13" s="177" t="s">
        <v>1140</v>
      </c>
    </row>
    <row r="14" spans="1:54" s="43" customFormat="1" x14ac:dyDescent="0.35">
      <c r="A14" s="29">
        <v>4.0999999999999996</v>
      </c>
      <c r="B14" s="30">
        <v>44104</v>
      </c>
      <c r="C14" s="149" t="s">
        <v>1151</v>
      </c>
      <c r="D14" s="177" t="s">
        <v>1140</v>
      </c>
    </row>
    <row r="15" spans="1:54" s="43" customFormat="1" x14ac:dyDescent="0.35">
      <c r="A15" s="29">
        <v>4.2</v>
      </c>
      <c r="B15" s="30">
        <v>44469</v>
      </c>
      <c r="C15" s="149" t="s">
        <v>1152</v>
      </c>
      <c r="D15" s="177" t="s">
        <v>1140</v>
      </c>
    </row>
    <row r="16" spans="1:54" s="43" customFormat="1" x14ac:dyDescent="0.35">
      <c r="A16" s="29">
        <v>4.3</v>
      </c>
      <c r="B16" s="30">
        <v>44469</v>
      </c>
      <c r="C16" s="149" t="s">
        <v>1147</v>
      </c>
      <c r="D16" s="177" t="s">
        <v>1140</v>
      </c>
    </row>
    <row r="17" spans="1:4" s="43" customFormat="1" x14ac:dyDescent="0.35">
      <c r="A17" s="29">
        <v>4.4000000000000004</v>
      </c>
      <c r="B17" s="30">
        <v>44834</v>
      </c>
      <c r="C17" s="176" t="s">
        <v>1153</v>
      </c>
      <c r="D17" s="177" t="s">
        <v>1140</v>
      </c>
    </row>
    <row r="18" spans="1:4" s="43" customFormat="1" x14ac:dyDescent="0.35">
      <c r="A18" s="29">
        <v>4.5</v>
      </c>
      <c r="B18" s="30">
        <v>45174</v>
      </c>
      <c r="C18" s="176" t="s">
        <v>1154</v>
      </c>
      <c r="D18" s="177" t="s">
        <v>1140</v>
      </c>
    </row>
    <row r="19" spans="1:4" s="43" customFormat="1" x14ac:dyDescent="0.35">
      <c r="A19" s="29">
        <v>5</v>
      </c>
      <c r="B19" s="30">
        <v>45199</v>
      </c>
      <c r="C19" s="30" t="s">
        <v>1155</v>
      </c>
      <c r="D19" s="177" t="s">
        <v>1140</v>
      </c>
    </row>
    <row r="20" spans="1:4" s="43" customFormat="1" ht="62.5" x14ac:dyDescent="0.35">
      <c r="A20" s="29">
        <v>6</v>
      </c>
      <c r="B20" s="30">
        <v>45529</v>
      </c>
      <c r="C20" s="30" t="s">
        <v>1156</v>
      </c>
      <c r="D20" s="177" t="s">
        <v>1140</v>
      </c>
    </row>
    <row r="21" spans="1:4" s="43" customFormat="1" x14ac:dyDescent="0.35">
      <c r="A21" s="29"/>
      <c r="B21" s="30"/>
      <c r="C21" s="149"/>
      <c r="D21" s="148"/>
    </row>
    <row r="22" spans="1:4" s="43" customFormat="1" x14ac:dyDescent="0.35">
      <c r="A22" s="29"/>
      <c r="B22" s="30"/>
      <c r="C22" s="149"/>
      <c r="D22" s="148"/>
    </row>
    <row r="23" spans="1:4" s="43" customFormat="1" x14ac:dyDescent="0.35">
      <c r="C23" s="85"/>
    </row>
    <row r="24" spans="1:4" s="43" customFormat="1" x14ac:dyDescent="0.35">
      <c r="C24" s="85"/>
    </row>
    <row r="25" spans="1:4" s="43" customFormat="1" x14ac:dyDescent="0.35">
      <c r="C25" s="85"/>
    </row>
    <row r="26" spans="1:4" s="43" customFormat="1" x14ac:dyDescent="0.35">
      <c r="C26" s="85"/>
    </row>
    <row r="27" spans="1:4" s="43" customFormat="1" x14ac:dyDescent="0.35">
      <c r="C27" s="85"/>
    </row>
    <row r="28" spans="1:4" s="43" customFormat="1" x14ac:dyDescent="0.35">
      <c r="C28" s="85"/>
    </row>
    <row r="29" spans="1:4" s="43" customFormat="1" x14ac:dyDescent="0.35">
      <c r="C29" s="85"/>
    </row>
    <row r="30" spans="1:4" s="43" customFormat="1" x14ac:dyDescent="0.35">
      <c r="C30" s="85"/>
    </row>
    <row r="31" spans="1:4" s="43" customFormat="1" x14ac:dyDescent="0.35">
      <c r="C31" s="85"/>
    </row>
    <row r="32" spans="1:4" s="43" customFormat="1" x14ac:dyDescent="0.35">
      <c r="C32" s="85"/>
    </row>
    <row r="33" spans="3:3" s="43" customFormat="1" x14ac:dyDescent="0.35">
      <c r="C33" s="85"/>
    </row>
    <row r="34" spans="3:3" s="43" customFormat="1" x14ac:dyDescent="0.35">
      <c r="C34" s="85"/>
    </row>
    <row r="35" spans="3:3" s="43" customFormat="1" x14ac:dyDescent="0.35">
      <c r="C35" s="85"/>
    </row>
    <row r="36" spans="3:3" s="43" customFormat="1" x14ac:dyDescent="0.35">
      <c r="C36" s="85"/>
    </row>
    <row r="37" spans="3:3" s="43" customFormat="1" x14ac:dyDescent="0.35">
      <c r="C37" s="85"/>
    </row>
    <row r="38" spans="3:3" s="43" customFormat="1" x14ac:dyDescent="0.35">
      <c r="C38" s="85"/>
    </row>
    <row r="39" spans="3:3" s="43" customFormat="1" x14ac:dyDescent="0.35">
      <c r="C39" s="85"/>
    </row>
    <row r="40" spans="3:3" s="43" customFormat="1" x14ac:dyDescent="0.35">
      <c r="C40" s="85"/>
    </row>
    <row r="41" spans="3:3" s="43" customFormat="1" x14ac:dyDescent="0.35">
      <c r="C41" s="85"/>
    </row>
    <row r="42" spans="3:3" s="43" customFormat="1" x14ac:dyDescent="0.35">
      <c r="C42" s="85"/>
    </row>
    <row r="43" spans="3:3" s="43" customFormat="1" x14ac:dyDescent="0.35">
      <c r="C43" s="85"/>
    </row>
    <row r="44" spans="3:3" s="43" customFormat="1" x14ac:dyDescent="0.35">
      <c r="C44" s="85"/>
    </row>
    <row r="45" spans="3:3" s="43" customFormat="1" x14ac:dyDescent="0.35">
      <c r="C45" s="85"/>
    </row>
    <row r="46" spans="3:3" s="43" customFormat="1" x14ac:dyDescent="0.35">
      <c r="C46" s="85"/>
    </row>
    <row r="47" spans="3:3" s="43" customFormat="1" x14ac:dyDescent="0.35">
      <c r="C47" s="85"/>
    </row>
    <row r="48" spans="3:3" s="43" customFormat="1" x14ac:dyDescent="0.35">
      <c r="C48" s="85"/>
    </row>
    <row r="49" spans="3:3" s="43" customFormat="1" x14ac:dyDescent="0.35">
      <c r="C49" s="85"/>
    </row>
    <row r="50" spans="3:3" s="43" customFormat="1" x14ac:dyDescent="0.35">
      <c r="C50" s="85"/>
    </row>
    <row r="51" spans="3:3" s="43" customFormat="1" x14ac:dyDescent="0.35">
      <c r="C51" s="85"/>
    </row>
    <row r="52" spans="3:3" s="43" customFormat="1" x14ac:dyDescent="0.35">
      <c r="C52" s="85"/>
    </row>
    <row r="53" spans="3:3" s="43" customFormat="1" x14ac:dyDescent="0.35">
      <c r="C53" s="85"/>
    </row>
    <row r="54" spans="3:3" s="43" customFormat="1" x14ac:dyDescent="0.35">
      <c r="C54" s="85"/>
    </row>
    <row r="55" spans="3:3" s="43" customFormat="1" x14ac:dyDescent="0.35">
      <c r="C55" s="85"/>
    </row>
    <row r="56" spans="3:3" s="43" customFormat="1" x14ac:dyDescent="0.35">
      <c r="C56" s="85"/>
    </row>
    <row r="57" spans="3:3" s="43" customFormat="1" x14ac:dyDescent="0.35">
      <c r="C57" s="85"/>
    </row>
    <row r="58" spans="3:3" s="43" customFormat="1" x14ac:dyDescent="0.35">
      <c r="C58" s="85"/>
    </row>
    <row r="59" spans="3:3" s="43" customFormat="1" x14ac:dyDescent="0.35">
      <c r="C59" s="85"/>
    </row>
    <row r="60" spans="3:3" s="43" customFormat="1" x14ac:dyDescent="0.35">
      <c r="C60" s="85"/>
    </row>
    <row r="61" spans="3:3" s="43" customFormat="1" x14ac:dyDescent="0.35">
      <c r="C61" s="85"/>
    </row>
    <row r="62" spans="3:3" s="43" customFormat="1" x14ac:dyDescent="0.35">
      <c r="C62" s="85"/>
    </row>
    <row r="63" spans="3:3" s="43" customFormat="1" x14ac:dyDescent="0.35">
      <c r="C63" s="85"/>
    </row>
    <row r="64" spans="3:3" s="43" customFormat="1" x14ac:dyDescent="0.35">
      <c r="C64" s="85"/>
    </row>
    <row r="65" spans="3:3" s="43" customFormat="1" x14ac:dyDescent="0.35">
      <c r="C65" s="85"/>
    </row>
    <row r="66" spans="3:3" s="43" customFormat="1" x14ac:dyDescent="0.35">
      <c r="C66" s="85"/>
    </row>
    <row r="67" spans="3:3" s="43" customFormat="1" x14ac:dyDescent="0.35">
      <c r="C67" s="85"/>
    </row>
    <row r="68" spans="3:3" s="43" customFormat="1" x14ac:dyDescent="0.35">
      <c r="C68" s="85"/>
    </row>
    <row r="69" spans="3:3" s="43" customFormat="1" x14ac:dyDescent="0.35">
      <c r="C69" s="85"/>
    </row>
    <row r="70" spans="3:3" s="43" customFormat="1" x14ac:dyDescent="0.35">
      <c r="C70" s="85"/>
    </row>
    <row r="71" spans="3:3" s="43" customFormat="1" x14ac:dyDescent="0.35">
      <c r="C71" s="85"/>
    </row>
    <row r="72" spans="3:3" s="43" customFormat="1" x14ac:dyDescent="0.35">
      <c r="C72" s="85"/>
    </row>
    <row r="73" spans="3:3" s="43" customFormat="1" x14ac:dyDescent="0.35">
      <c r="C73" s="85"/>
    </row>
    <row r="74" spans="3:3" s="43" customFormat="1" x14ac:dyDescent="0.35">
      <c r="C74" s="85"/>
    </row>
    <row r="75" spans="3:3" s="43" customFormat="1" x14ac:dyDescent="0.35">
      <c r="C75" s="85"/>
    </row>
    <row r="76" spans="3:3" s="43" customFormat="1" x14ac:dyDescent="0.35">
      <c r="C76" s="85"/>
    </row>
    <row r="77" spans="3:3" s="43" customFormat="1" x14ac:dyDescent="0.35">
      <c r="C77" s="85"/>
    </row>
    <row r="78" spans="3:3" s="43" customFormat="1" x14ac:dyDescent="0.35">
      <c r="C78" s="85"/>
    </row>
    <row r="79" spans="3:3" s="43" customFormat="1" x14ac:dyDescent="0.35">
      <c r="C79" s="85"/>
    </row>
    <row r="80" spans="3:3" s="43" customFormat="1" x14ac:dyDescent="0.35">
      <c r="C80" s="85"/>
    </row>
    <row r="81" spans="3:3" s="43" customFormat="1" x14ac:dyDescent="0.35">
      <c r="C81" s="85"/>
    </row>
    <row r="82" spans="3:3" s="43" customFormat="1" x14ac:dyDescent="0.35">
      <c r="C82" s="85"/>
    </row>
    <row r="83" spans="3:3" s="43" customFormat="1" x14ac:dyDescent="0.35">
      <c r="C83" s="85"/>
    </row>
    <row r="84" spans="3:3" s="43" customFormat="1" x14ac:dyDescent="0.35">
      <c r="C84" s="85"/>
    </row>
    <row r="85" spans="3:3" s="43" customFormat="1" x14ac:dyDescent="0.35">
      <c r="C85" s="85"/>
    </row>
    <row r="86" spans="3:3" s="43" customFormat="1" x14ac:dyDescent="0.35">
      <c r="C86" s="85"/>
    </row>
    <row r="87" spans="3:3" s="43" customFormat="1" x14ac:dyDescent="0.35">
      <c r="C87" s="85"/>
    </row>
    <row r="88" spans="3:3" s="43" customFormat="1" x14ac:dyDescent="0.35">
      <c r="C88" s="85"/>
    </row>
    <row r="89" spans="3:3" s="43" customFormat="1" x14ac:dyDescent="0.35">
      <c r="C89" s="85"/>
    </row>
    <row r="90" spans="3:3" s="43" customFormat="1" x14ac:dyDescent="0.35">
      <c r="C90" s="85"/>
    </row>
    <row r="91" spans="3:3" s="43" customFormat="1" x14ac:dyDescent="0.35">
      <c r="C91" s="85"/>
    </row>
    <row r="92" spans="3:3" s="43" customFormat="1" x14ac:dyDescent="0.35">
      <c r="C92" s="85"/>
    </row>
    <row r="93" spans="3:3" s="43" customFormat="1" x14ac:dyDescent="0.35">
      <c r="C93" s="85"/>
    </row>
    <row r="94" spans="3:3" s="43" customFormat="1" x14ac:dyDescent="0.35">
      <c r="C94" s="85"/>
    </row>
    <row r="95" spans="3:3" s="43" customFormat="1" x14ac:dyDescent="0.35">
      <c r="C95" s="85"/>
    </row>
    <row r="96" spans="3:3" s="43" customFormat="1" x14ac:dyDescent="0.35">
      <c r="C96" s="85"/>
    </row>
    <row r="97" spans="3:3" s="43" customFormat="1" x14ac:dyDescent="0.35">
      <c r="C97" s="85"/>
    </row>
    <row r="98" spans="3:3" s="43" customFormat="1" x14ac:dyDescent="0.35">
      <c r="C98" s="85"/>
    </row>
    <row r="99" spans="3:3" s="43" customFormat="1" x14ac:dyDescent="0.35">
      <c r="C99" s="85"/>
    </row>
    <row r="100" spans="3:3" s="43" customFormat="1" x14ac:dyDescent="0.35">
      <c r="C100" s="85"/>
    </row>
    <row r="101" spans="3:3" s="43" customFormat="1" x14ac:dyDescent="0.35">
      <c r="C101" s="85"/>
    </row>
    <row r="102" spans="3:3" s="43" customFormat="1" x14ac:dyDescent="0.35">
      <c r="C102" s="85"/>
    </row>
    <row r="103" spans="3:3" s="43" customFormat="1" x14ac:dyDescent="0.35">
      <c r="C103" s="85"/>
    </row>
    <row r="104" spans="3:3" s="43" customFormat="1" x14ac:dyDescent="0.35">
      <c r="C104" s="85"/>
    </row>
    <row r="105" spans="3:3" s="43" customFormat="1" x14ac:dyDescent="0.35">
      <c r="C105" s="85"/>
    </row>
    <row r="106" spans="3:3" s="43" customFormat="1" x14ac:dyDescent="0.35">
      <c r="C106" s="85"/>
    </row>
    <row r="107" spans="3:3" s="43" customFormat="1" x14ac:dyDescent="0.35">
      <c r="C107" s="85"/>
    </row>
    <row r="108" spans="3:3" s="43" customFormat="1" x14ac:dyDescent="0.35">
      <c r="C108" s="85"/>
    </row>
    <row r="109" spans="3:3" s="43" customFormat="1" x14ac:dyDescent="0.35">
      <c r="C109" s="85"/>
    </row>
    <row r="110" spans="3:3" s="43" customFormat="1" x14ac:dyDescent="0.35">
      <c r="C110" s="85"/>
    </row>
    <row r="111" spans="3:3" s="43" customFormat="1" x14ac:dyDescent="0.35">
      <c r="C111" s="85"/>
    </row>
    <row r="112" spans="3:3" s="43" customFormat="1" x14ac:dyDescent="0.35">
      <c r="C112" s="85"/>
    </row>
    <row r="113" spans="3:3" s="43" customFormat="1" x14ac:dyDescent="0.35">
      <c r="C113" s="85"/>
    </row>
    <row r="114" spans="3:3" s="43" customFormat="1" x14ac:dyDescent="0.35">
      <c r="C114" s="85"/>
    </row>
    <row r="115" spans="3:3" s="43" customFormat="1" x14ac:dyDescent="0.35">
      <c r="C115" s="85"/>
    </row>
    <row r="116" spans="3:3" s="43" customFormat="1" x14ac:dyDescent="0.35">
      <c r="C116" s="85"/>
    </row>
    <row r="117" spans="3:3" s="43" customFormat="1" x14ac:dyDescent="0.35">
      <c r="C117" s="85"/>
    </row>
    <row r="118" spans="3:3" s="43" customFormat="1" x14ac:dyDescent="0.35">
      <c r="C118" s="85"/>
    </row>
    <row r="119" spans="3:3" s="43" customFormat="1" x14ac:dyDescent="0.35">
      <c r="C119" s="85"/>
    </row>
    <row r="120" spans="3:3" s="43" customFormat="1" x14ac:dyDescent="0.35">
      <c r="C120" s="85"/>
    </row>
    <row r="121" spans="3:3" s="43" customFormat="1" x14ac:dyDescent="0.35">
      <c r="C121" s="85"/>
    </row>
    <row r="122" spans="3:3" s="43" customFormat="1" x14ac:dyDescent="0.35">
      <c r="C122" s="85"/>
    </row>
    <row r="123" spans="3:3" s="43" customFormat="1" x14ac:dyDescent="0.35">
      <c r="C123" s="85"/>
    </row>
    <row r="124" spans="3:3" s="43" customFormat="1" x14ac:dyDescent="0.35">
      <c r="C124" s="85"/>
    </row>
    <row r="125" spans="3:3" s="43" customFormat="1" x14ac:dyDescent="0.35">
      <c r="C125" s="85"/>
    </row>
    <row r="126" spans="3:3" s="43" customFormat="1" x14ac:dyDescent="0.35">
      <c r="C126" s="85"/>
    </row>
    <row r="127" spans="3:3" s="43" customFormat="1" x14ac:dyDescent="0.35">
      <c r="C127" s="85"/>
    </row>
    <row r="128" spans="3:3" s="43" customFormat="1" x14ac:dyDescent="0.35">
      <c r="C128" s="85"/>
    </row>
    <row r="129" spans="3:3" s="43" customFormat="1" x14ac:dyDescent="0.35">
      <c r="C129" s="85"/>
    </row>
    <row r="130" spans="3:3" s="43" customFormat="1" x14ac:dyDescent="0.35">
      <c r="C130" s="85"/>
    </row>
    <row r="131" spans="3:3" s="43" customFormat="1" x14ac:dyDescent="0.35">
      <c r="C131" s="85"/>
    </row>
    <row r="132" spans="3:3" s="43" customFormat="1" x14ac:dyDescent="0.35">
      <c r="C132" s="85"/>
    </row>
    <row r="133" spans="3:3" s="43" customFormat="1" x14ac:dyDescent="0.35">
      <c r="C133" s="85"/>
    </row>
    <row r="134" spans="3:3" s="43" customFormat="1" x14ac:dyDescent="0.35">
      <c r="C134" s="85"/>
    </row>
    <row r="135" spans="3:3" s="43" customFormat="1" x14ac:dyDescent="0.35">
      <c r="C135" s="85"/>
    </row>
    <row r="136" spans="3:3" s="43" customFormat="1" x14ac:dyDescent="0.35">
      <c r="C136" s="85"/>
    </row>
    <row r="137" spans="3:3" s="43" customFormat="1" x14ac:dyDescent="0.35">
      <c r="C137" s="85"/>
    </row>
    <row r="138" spans="3:3" s="43" customFormat="1" x14ac:dyDescent="0.35">
      <c r="C138" s="85"/>
    </row>
    <row r="139" spans="3:3" s="43" customFormat="1" x14ac:dyDescent="0.35">
      <c r="C139" s="85"/>
    </row>
    <row r="140" spans="3:3" s="43" customFormat="1" x14ac:dyDescent="0.35">
      <c r="C140" s="85"/>
    </row>
    <row r="141" spans="3:3" s="43" customFormat="1" x14ac:dyDescent="0.35">
      <c r="C141" s="85"/>
    </row>
    <row r="142" spans="3:3" s="43" customFormat="1" x14ac:dyDescent="0.35">
      <c r="C142" s="85"/>
    </row>
    <row r="143" spans="3:3" s="43" customFormat="1" x14ac:dyDescent="0.35">
      <c r="C143" s="85"/>
    </row>
    <row r="144" spans="3:3" s="43" customFormat="1" x14ac:dyDescent="0.35">
      <c r="C144" s="85"/>
    </row>
    <row r="145" spans="3:3" s="43" customFormat="1" x14ac:dyDescent="0.35">
      <c r="C145" s="85"/>
    </row>
    <row r="146" spans="3:3" s="43" customFormat="1" x14ac:dyDescent="0.35">
      <c r="C146" s="85"/>
    </row>
    <row r="147" spans="3:3" s="43" customFormat="1" x14ac:dyDescent="0.35">
      <c r="C147" s="85"/>
    </row>
    <row r="148" spans="3:3" s="43" customFormat="1" x14ac:dyDescent="0.35">
      <c r="C148" s="85"/>
    </row>
    <row r="149" spans="3:3" s="43" customFormat="1" x14ac:dyDescent="0.35">
      <c r="C149" s="85"/>
    </row>
    <row r="150" spans="3:3" s="43" customFormat="1" x14ac:dyDescent="0.35">
      <c r="C150" s="85"/>
    </row>
    <row r="151" spans="3:3" s="43" customFormat="1" x14ac:dyDescent="0.35">
      <c r="C151" s="85"/>
    </row>
    <row r="152" spans="3:3" s="43" customFormat="1" x14ac:dyDescent="0.35">
      <c r="C152" s="85"/>
    </row>
    <row r="153" spans="3:3" s="43" customFormat="1" x14ac:dyDescent="0.35">
      <c r="C153" s="85"/>
    </row>
    <row r="154" spans="3:3" s="43" customFormat="1" x14ac:dyDescent="0.35">
      <c r="C154" s="85"/>
    </row>
    <row r="155" spans="3:3" s="43" customFormat="1" x14ac:dyDescent="0.35">
      <c r="C155" s="85"/>
    </row>
    <row r="156" spans="3:3" s="43" customFormat="1" x14ac:dyDescent="0.35">
      <c r="C156" s="85"/>
    </row>
    <row r="157" spans="3:3" s="43" customFormat="1" x14ac:dyDescent="0.35">
      <c r="C157" s="85"/>
    </row>
    <row r="158" spans="3:3" s="43" customFormat="1" x14ac:dyDescent="0.35">
      <c r="C158" s="85"/>
    </row>
    <row r="159" spans="3:3" s="43" customFormat="1" x14ac:dyDescent="0.35">
      <c r="C159" s="85"/>
    </row>
    <row r="160" spans="3:3" s="43" customFormat="1" x14ac:dyDescent="0.35">
      <c r="C160" s="85"/>
    </row>
    <row r="161" spans="3:3" s="43" customFormat="1" x14ac:dyDescent="0.35">
      <c r="C161" s="85"/>
    </row>
    <row r="162" spans="3:3" s="43" customFormat="1" x14ac:dyDescent="0.35">
      <c r="C162" s="85"/>
    </row>
    <row r="163" spans="3:3" s="43" customFormat="1" x14ac:dyDescent="0.35">
      <c r="C163" s="85"/>
    </row>
    <row r="164" spans="3:3" s="43" customFormat="1" x14ac:dyDescent="0.35">
      <c r="C164" s="85"/>
    </row>
    <row r="165" spans="3:3" s="43" customFormat="1" x14ac:dyDescent="0.35">
      <c r="C165" s="85"/>
    </row>
    <row r="166" spans="3:3" s="43" customFormat="1" x14ac:dyDescent="0.35">
      <c r="C166" s="85"/>
    </row>
    <row r="167" spans="3:3" s="43" customFormat="1" x14ac:dyDescent="0.35">
      <c r="C167" s="85"/>
    </row>
    <row r="168" spans="3:3" s="43" customFormat="1" x14ac:dyDescent="0.35">
      <c r="C168" s="85"/>
    </row>
    <row r="169" spans="3:3" s="43" customFormat="1" x14ac:dyDescent="0.35">
      <c r="C169" s="85"/>
    </row>
    <row r="170" spans="3:3" s="43" customFormat="1" x14ac:dyDescent="0.35">
      <c r="C170" s="85"/>
    </row>
    <row r="171" spans="3:3" s="43" customFormat="1" x14ac:dyDescent="0.35">
      <c r="C171" s="85"/>
    </row>
    <row r="172" spans="3:3" s="43" customFormat="1" x14ac:dyDescent="0.35">
      <c r="C172" s="85"/>
    </row>
    <row r="173" spans="3:3" s="43" customFormat="1" x14ac:dyDescent="0.35">
      <c r="C173" s="85"/>
    </row>
    <row r="174" spans="3:3" s="43" customFormat="1" x14ac:dyDescent="0.35">
      <c r="C174" s="85"/>
    </row>
    <row r="175" spans="3:3" s="43" customFormat="1" x14ac:dyDescent="0.35">
      <c r="C175" s="85"/>
    </row>
    <row r="176" spans="3:3" s="43" customFormat="1" x14ac:dyDescent="0.35">
      <c r="C176" s="85"/>
    </row>
    <row r="177" spans="3:3" s="43" customFormat="1" x14ac:dyDescent="0.35">
      <c r="C177" s="85"/>
    </row>
    <row r="178" spans="3:3" s="43" customFormat="1" x14ac:dyDescent="0.35">
      <c r="C178" s="85"/>
    </row>
    <row r="179" spans="3:3" s="43" customFormat="1" x14ac:dyDescent="0.35">
      <c r="C179" s="85"/>
    </row>
    <row r="180" spans="3:3" s="43" customFormat="1" x14ac:dyDescent="0.35">
      <c r="C180" s="85"/>
    </row>
    <row r="181" spans="3:3" s="43" customFormat="1" x14ac:dyDescent="0.35">
      <c r="C181" s="85"/>
    </row>
    <row r="182" spans="3:3" s="43" customFormat="1" x14ac:dyDescent="0.35">
      <c r="C182" s="85"/>
    </row>
    <row r="183" spans="3:3" s="43" customFormat="1" x14ac:dyDescent="0.35">
      <c r="C183" s="85"/>
    </row>
    <row r="184" spans="3:3" s="43" customFormat="1" x14ac:dyDescent="0.35">
      <c r="C184" s="85"/>
    </row>
    <row r="185" spans="3:3" s="43" customFormat="1" x14ac:dyDescent="0.35">
      <c r="C185" s="85"/>
    </row>
    <row r="186" spans="3:3" s="43" customFormat="1" x14ac:dyDescent="0.35">
      <c r="C186" s="85"/>
    </row>
    <row r="187" spans="3:3" s="43" customFormat="1" x14ac:dyDescent="0.35">
      <c r="C187" s="85"/>
    </row>
    <row r="188" spans="3:3" s="43" customFormat="1" x14ac:dyDescent="0.35">
      <c r="C188" s="85"/>
    </row>
    <row r="189" spans="3:3" s="43" customFormat="1" x14ac:dyDescent="0.35">
      <c r="C189" s="85"/>
    </row>
    <row r="190" spans="3:3" s="43" customFormat="1" x14ac:dyDescent="0.35">
      <c r="C190" s="85"/>
    </row>
    <row r="191" spans="3:3" s="43" customFormat="1" x14ac:dyDescent="0.35">
      <c r="C191" s="85"/>
    </row>
    <row r="192" spans="3:3" s="43" customFormat="1" x14ac:dyDescent="0.35">
      <c r="C192" s="85"/>
    </row>
    <row r="193" spans="3:3" s="43" customFormat="1" x14ac:dyDescent="0.35">
      <c r="C193" s="85"/>
    </row>
    <row r="194" spans="3:3" s="43" customFormat="1" x14ac:dyDescent="0.35">
      <c r="C194" s="85"/>
    </row>
    <row r="195" spans="3:3" s="43" customFormat="1" x14ac:dyDescent="0.35">
      <c r="C195" s="85"/>
    </row>
    <row r="196" spans="3:3" s="43" customFormat="1" x14ac:dyDescent="0.35">
      <c r="C196" s="85"/>
    </row>
    <row r="197" spans="3:3" s="43" customFormat="1" x14ac:dyDescent="0.35">
      <c r="C197" s="85"/>
    </row>
    <row r="198" spans="3:3" s="43" customFormat="1" x14ac:dyDescent="0.35">
      <c r="C198" s="85"/>
    </row>
    <row r="199" spans="3:3" s="43" customFormat="1" x14ac:dyDescent="0.35">
      <c r="C199" s="85"/>
    </row>
    <row r="200" spans="3:3" s="43" customFormat="1" x14ac:dyDescent="0.35">
      <c r="C200" s="85"/>
    </row>
    <row r="201" spans="3:3" s="43" customFormat="1" x14ac:dyDescent="0.35">
      <c r="C201" s="85"/>
    </row>
    <row r="202" spans="3:3" s="43" customFormat="1" x14ac:dyDescent="0.35">
      <c r="C202" s="85"/>
    </row>
    <row r="203" spans="3:3" s="43" customFormat="1" x14ac:dyDescent="0.35">
      <c r="C203" s="85"/>
    </row>
    <row r="204" spans="3:3" s="43" customFormat="1" x14ac:dyDescent="0.35">
      <c r="C204" s="85"/>
    </row>
    <row r="205" spans="3:3" s="43" customFormat="1" x14ac:dyDescent="0.35">
      <c r="C205" s="85"/>
    </row>
    <row r="206" spans="3:3" s="43" customFormat="1" x14ac:dyDescent="0.35">
      <c r="C206" s="85"/>
    </row>
    <row r="207" spans="3:3" s="43" customFormat="1" x14ac:dyDescent="0.35">
      <c r="C207" s="85"/>
    </row>
    <row r="208" spans="3:3" s="43" customFormat="1" x14ac:dyDescent="0.35">
      <c r="C208" s="85"/>
    </row>
    <row r="209" spans="3:3" s="43" customFormat="1" x14ac:dyDescent="0.35">
      <c r="C209" s="85"/>
    </row>
    <row r="210" spans="3:3" s="43" customFormat="1" x14ac:dyDescent="0.35">
      <c r="C210" s="85"/>
    </row>
    <row r="211" spans="3:3" s="43" customFormat="1" x14ac:dyDescent="0.35">
      <c r="C211" s="85"/>
    </row>
    <row r="212" spans="3:3" s="43" customFormat="1" x14ac:dyDescent="0.35">
      <c r="C212" s="85"/>
    </row>
    <row r="213" spans="3:3" s="43" customFormat="1" x14ac:dyDescent="0.35">
      <c r="C213" s="85"/>
    </row>
    <row r="214" spans="3:3" s="43" customFormat="1" x14ac:dyDescent="0.35">
      <c r="C214" s="85"/>
    </row>
    <row r="215" spans="3:3" s="43" customFormat="1" x14ac:dyDescent="0.35">
      <c r="C215" s="85"/>
    </row>
    <row r="216" spans="3:3" s="43" customFormat="1" x14ac:dyDescent="0.35">
      <c r="C216" s="85"/>
    </row>
    <row r="217" spans="3:3" s="43" customFormat="1" x14ac:dyDescent="0.35">
      <c r="C217" s="85"/>
    </row>
    <row r="218" spans="3:3" s="43" customFormat="1" x14ac:dyDescent="0.35">
      <c r="C218" s="85"/>
    </row>
    <row r="219" spans="3:3" s="43" customFormat="1" x14ac:dyDescent="0.35">
      <c r="C219" s="85"/>
    </row>
    <row r="220" spans="3:3" s="43" customFormat="1" x14ac:dyDescent="0.35">
      <c r="C220" s="85"/>
    </row>
    <row r="221" spans="3:3" s="43" customFormat="1" x14ac:dyDescent="0.35">
      <c r="C221" s="85"/>
    </row>
    <row r="222" spans="3:3" s="43" customFormat="1" x14ac:dyDescent="0.35">
      <c r="C222" s="85"/>
    </row>
    <row r="223" spans="3:3" s="43" customFormat="1" x14ac:dyDescent="0.35">
      <c r="C223" s="85"/>
    </row>
    <row r="224" spans="3:3" s="43" customFormat="1" x14ac:dyDescent="0.35">
      <c r="C224" s="85"/>
    </row>
    <row r="225" spans="3:3" s="43" customFormat="1" x14ac:dyDescent="0.35">
      <c r="C225" s="85"/>
    </row>
    <row r="226" spans="3:3" s="43" customFormat="1" x14ac:dyDescent="0.35">
      <c r="C226" s="85"/>
    </row>
    <row r="227" spans="3:3" s="43" customFormat="1" x14ac:dyDescent="0.35">
      <c r="C227" s="85"/>
    </row>
    <row r="228" spans="3:3" s="43" customFormat="1" x14ac:dyDescent="0.35">
      <c r="C228" s="85"/>
    </row>
    <row r="229" spans="3:3" s="43" customFormat="1" x14ac:dyDescent="0.35">
      <c r="C229" s="85"/>
    </row>
    <row r="230" spans="3:3" s="43" customFormat="1" x14ac:dyDescent="0.35">
      <c r="C230" s="85"/>
    </row>
    <row r="231" spans="3:3" s="43" customFormat="1" x14ac:dyDescent="0.35">
      <c r="C231" s="85"/>
    </row>
    <row r="232" spans="3:3" s="43" customFormat="1" x14ac:dyDescent="0.35">
      <c r="C232" s="85"/>
    </row>
    <row r="233" spans="3:3" s="43" customFormat="1" x14ac:dyDescent="0.35">
      <c r="C233" s="85"/>
    </row>
    <row r="234" spans="3:3" s="43" customFormat="1" x14ac:dyDescent="0.35">
      <c r="C234" s="85"/>
    </row>
    <row r="235" spans="3:3" s="43" customFormat="1" x14ac:dyDescent="0.35">
      <c r="C235" s="85"/>
    </row>
    <row r="236" spans="3:3" s="43" customFormat="1" x14ac:dyDescent="0.35">
      <c r="C236" s="85"/>
    </row>
    <row r="237" spans="3:3" s="43" customFormat="1" x14ac:dyDescent="0.35">
      <c r="C237" s="85"/>
    </row>
    <row r="238" spans="3:3" s="43" customFormat="1" x14ac:dyDescent="0.35">
      <c r="C238" s="85"/>
    </row>
    <row r="239" spans="3:3" s="43" customFormat="1" x14ac:dyDescent="0.35">
      <c r="C239" s="85"/>
    </row>
    <row r="240" spans="3:3" s="43" customFormat="1" x14ac:dyDescent="0.35">
      <c r="C240" s="85"/>
    </row>
    <row r="241" spans="3:3" s="43" customFormat="1" x14ac:dyDescent="0.35">
      <c r="C241" s="85"/>
    </row>
    <row r="242" spans="3:3" s="43" customFormat="1" x14ac:dyDescent="0.35">
      <c r="C242" s="85"/>
    </row>
    <row r="243" spans="3:3" s="43" customFormat="1" x14ac:dyDescent="0.35">
      <c r="C243" s="85"/>
    </row>
    <row r="244" spans="3:3" s="43" customFormat="1" x14ac:dyDescent="0.35">
      <c r="C244" s="85"/>
    </row>
    <row r="245" spans="3:3" s="43" customFormat="1" x14ac:dyDescent="0.35">
      <c r="C245" s="85"/>
    </row>
    <row r="246" spans="3:3" s="43" customFormat="1" x14ac:dyDescent="0.35">
      <c r="C246" s="85"/>
    </row>
    <row r="247" spans="3:3" s="43" customFormat="1" x14ac:dyDescent="0.35">
      <c r="C247" s="85"/>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c75e67c-ed2d-4c91-baba-8aa4949e551e" xsi:nil="true"/>
    <lcf76f155ced4ddcb4097134ff3c332f xmlns="be105e32-4fe1-4160-ab0f-41a15f6ce0eb">
      <Terms xmlns="http://schemas.microsoft.com/office/infopath/2007/PartnerControls"/>
    </lcf76f155ced4ddcb4097134ff3c332f>
    <Document_x0020_Type xmlns="be105e32-4fe1-4160-ab0f-41a15f6ce0e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F9A23EE154DD5418D5EADA94C08CC29" ma:contentTypeVersion="11" ma:contentTypeDescription="Create a new document." ma:contentTypeScope="" ma:versionID="41eaf4618d238a3fa1001b93a98c391b">
  <xsd:schema xmlns:xsd="http://www.w3.org/2001/XMLSchema" xmlns:xs="http://www.w3.org/2001/XMLSchema" xmlns:p="http://schemas.microsoft.com/office/2006/metadata/properties" xmlns:ns2="be105e32-4fe1-4160-ab0f-41a15f6ce0eb" xmlns:ns3="2c75e67c-ed2d-4c91-baba-8aa4949e551e" targetNamespace="http://schemas.microsoft.com/office/2006/metadata/properties" ma:root="true" ma:fieldsID="26b5034b75d71ee39cbc4f81ec18a07e" ns2:_="" ns3:_="">
    <xsd:import namespace="be105e32-4fe1-4160-ab0f-41a15f6ce0eb"/>
    <xsd:import namespace="2c75e67c-ed2d-4c91-baba-8aa4949e551e"/>
    <xsd:element name="properties">
      <xsd:complexType>
        <xsd:sequence>
          <xsd:element name="documentManagement">
            <xsd:complexType>
              <xsd:all>
                <xsd:element ref="ns2:Document_x0020_Type" minOccurs="0"/>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105e32-4fe1-4160-ab0f-41a15f6ce0eb" elementFormDefault="qualified">
    <xsd:import namespace="http://schemas.microsoft.com/office/2006/documentManagement/types"/>
    <xsd:import namespace="http://schemas.microsoft.com/office/infopath/2007/PartnerControls"/>
    <xsd:element name="Document_x0020_Type" ma:index="8" nillable="true" ma:displayName="Document Type" ma:description="What type of document is this? &#10;Signature Package or an Approval form F14074" ma:format="Dropdown" ma:internalName="Document_x0020_Type">
      <xsd:simpleType>
        <xsd:restriction base="dms:Choice">
          <xsd:enumeration value="Signature Package"/>
          <xsd:enumeration value="Approval Form F14074"/>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EF9F7C-3E00-45CE-8D33-CCF23BD54EDF}">
  <ds:schemaRefs>
    <ds:schemaRef ds:uri="http://purl.org/dc/elements/1.1/"/>
    <ds:schemaRef ds:uri="2c75e67c-ed2d-4c91-baba-8aa4949e551e"/>
    <ds:schemaRef ds:uri="http://schemas.microsoft.com/office/2006/documentManagement/types"/>
    <ds:schemaRef ds:uri="http://purl.org/dc/terms/"/>
    <ds:schemaRef ds:uri="http://schemas.microsoft.com/office/infopath/2007/PartnerControls"/>
    <ds:schemaRef ds:uri="http://purl.org/dc/dcmitype/"/>
    <ds:schemaRef ds:uri="http://schemas.microsoft.com/office/2006/metadata/properties"/>
    <ds:schemaRef ds:uri="http://schemas.openxmlformats.org/package/2006/metadata/core-properties"/>
    <ds:schemaRef ds:uri="be105e32-4fe1-4160-ab0f-41a15f6ce0eb"/>
    <ds:schemaRef ds:uri="http://www.w3.org/XML/1998/namespace"/>
  </ds:schemaRefs>
</ds:datastoreItem>
</file>

<file path=customXml/itemProps2.xml><?xml version="1.0" encoding="utf-8"?>
<ds:datastoreItem xmlns:ds="http://schemas.openxmlformats.org/officeDocument/2006/customXml" ds:itemID="{A852D33A-7048-4D9D-A67C-C8F5AE26E3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105e32-4fe1-4160-ab0f-41a15f6ce0eb"/>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D37D82-51B2-40CC-8135-34A0FC471DA6}">
  <ds:schemaRefs>
    <ds:schemaRef ds:uri="http://schemas.microsoft.com/sharepoint/v3/contenttype/forms"/>
  </ds:schemaRefs>
</ds:datastoreItem>
</file>

<file path=docMetadata/LabelInfo.xml><?xml version="1.0" encoding="utf-8"?>
<clbl:labelList xmlns:clbl="http://schemas.microsoft.com/office/2020/mipLabelMetadata">
  <clbl:label id="{3de9faa6-9fe1-49b3-9a08-227a296b54a6}" enabled="1" method="Privileged" siteId="{d5fe813e-0caa-432a-b2ac-d555aa91bd1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Dashboard</vt:lpstr>
      <vt:lpstr>Results</vt:lpstr>
      <vt:lpstr>Instructions</vt:lpstr>
      <vt:lpstr>Gen Test Cases</vt:lpstr>
      <vt:lpstr>SQL 2016 Test Cases</vt:lpstr>
      <vt:lpstr>SQL 2017 Test Cases</vt:lpstr>
      <vt:lpstr>SQL 2019 Test Cases</vt:lpstr>
      <vt:lpstr>SQL 2022 Test Cases</vt:lpstr>
      <vt:lpstr>Change Log</vt:lpstr>
      <vt:lpstr>New Release Changes</vt:lpstr>
      <vt:lpstr>Issue Code Table</vt:lpstr>
      <vt:lpstr>'New Release Changes'!Print_Area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 McPhail</dc:creator>
  <cp:keywords/>
  <dc:description/>
  <cp:lastModifiedBy>Draper Chris L</cp:lastModifiedBy>
  <cp:revision/>
  <dcterms:created xsi:type="dcterms:W3CDTF">2014-11-17T05:09:03Z</dcterms:created>
  <dcterms:modified xsi:type="dcterms:W3CDTF">2024-10-10T22:37:49Z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0x0101005F9A23EE154DD5418D5EADA94C08CC29</vt:lpwstr>
  </property>
  <property fmtid="{D5CDD505-2E9C-101B-9397-08002B2CF9AE}" pid="3" name="MediaServiceImageTags">
    <vt:lpwstr/>
  </property>
</Properties>
</file>