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C:\Users\d88pb\Desktop\SEND TO IRS SCSEM package 09-30-2021\SCSEM Package 09-30-2021 send on 04122022 Corrected\SCSEM Package 09302021\UNIX-Linux\"/>
    </mc:Choice>
  </mc:AlternateContent>
  <xr:revisionPtr revIDLastSave="0" documentId="13_ncr:1_{193B7015-CE23-4062-98B9-6AD88DF175AB}" xr6:coauthVersionLast="47" xr6:coauthVersionMax="47" xr10:uidLastSave="{00000000-0000-0000-0000-000000000000}"/>
  <bookViews>
    <workbookView xWindow="-28920" yWindow="1050" windowWidth="29040" windowHeight="15840" tabRatio="732" xr2:uid="{00000000-000D-0000-FFFF-FFFF00000000}"/>
  </bookViews>
  <sheets>
    <sheet name="Dashboard" sheetId="5" r:id="rId1"/>
    <sheet name="Results" sheetId="4" r:id="rId2"/>
    <sheet name="Instructions" sheetId="6" r:id="rId3"/>
    <sheet name="Gen Test Cases" sheetId="9" r:id="rId4"/>
    <sheet name="OEL6 Test Cases" sheetId="15" r:id="rId5"/>
    <sheet name="OEL 7 Test Cases" sheetId="14" r:id="rId6"/>
    <sheet name="OEL 8 Test Cases " sheetId="17" r:id="rId7"/>
    <sheet name="Change Log" sheetId="7" r:id="rId8"/>
    <sheet name="Appendix" sheetId="8" r:id="rId9"/>
    <sheet name="Issue Code Table" sheetId="16" r:id="rId10"/>
  </sheets>
  <definedNames>
    <definedName name="_xlnm._FilterDatabase" localSheetId="8" hidden="1">Appendix!#REF!</definedName>
    <definedName name="_xlnm._FilterDatabase" localSheetId="3" hidden="1">'Gen Test Cases'!$A$2:$L$12</definedName>
    <definedName name="_xlnm._FilterDatabase" localSheetId="5" hidden="1">'OEL 7 Test Cases'!$A$2:$AA$214</definedName>
    <definedName name="_xlnm._FilterDatabase" localSheetId="6" hidden="1">'OEL 8 Test Cases '!$A$2:$AA$192</definedName>
    <definedName name="_xlnm._FilterDatabase" localSheetId="4" hidden="1">'OEL6 Test Cases'!$A$2:$AB$191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17" l="1"/>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191" i="17"/>
  <c r="AA192" i="17"/>
  <c r="B52" i="4" l="1"/>
  <c r="C52" i="4"/>
  <c r="D52" i="4"/>
  <c r="E52" i="4"/>
  <c r="O52" i="4"/>
  <c r="AA4" i="9"/>
  <c r="AA5" i="9"/>
  <c r="AA6" i="9"/>
  <c r="AA7" i="9"/>
  <c r="AA8" i="9"/>
  <c r="AA9" i="9"/>
  <c r="AA10" i="9"/>
  <c r="AA11" i="9"/>
  <c r="AA12" i="9"/>
  <c r="AA4" i="14" l="1"/>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125" i="14"/>
  <c r="AA126" i="14"/>
  <c r="AA127" i="14"/>
  <c r="AA128" i="14"/>
  <c r="AA129" i="14"/>
  <c r="AA130" i="14"/>
  <c r="AA131" i="14"/>
  <c r="AA132" i="14"/>
  <c r="AA133" i="14"/>
  <c r="AA134" i="14"/>
  <c r="AA135" i="14"/>
  <c r="AA136" i="14"/>
  <c r="AA137" i="14"/>
  <c r="AA138" i="14"/>
  <c r="AA139" i="14"/>
  <c r="AA140" i="14"/>
  <c r="AA141" i="14"/>
  <c r="AA142" i="14"/>
  <c r="AA143" i="14"/>
  <c r="AA144" i="14"/>
  <c r="AA145" i="14"/>
  <c r="AA146" i="14"/>
  <c r="AA147" i="14"/>
  <c r="AA148" i="14"/>
  <c r="AA149" i="14"/>
  <c r="AA150" i="14"/>
  <c r="AA151" i="14"/>
  <c r="AA152" i="14"/>
  <c r="AA153" i="14"/>
  <c r="AA154" i="14"/>
  <c r="AA155" i="14"/>
  <c r="AA156" i="14"/>
  <c r="AA157" i="14"/>
  <c r="AA158" i="14"/>
  <c r="AA159" i="14"/>
  <c r="AA160" i="14"/>
  <c r="AA161" i="14"/>
  <c r="AA162" i="14"/>
  <c r="AA163" i="14"/>
  <c r="AA164" i="14"/>
  <c r="AA165" i="14"/>
  <c r="AA166" i="14"/>
  <c r="AA167" i="14"/>
  <c r="AA168" i="14"/>
  <c r="AA169" i="14"/>
  <c r="AA170" i="14"/>
  <c r="AA171" i="14"/>
  <c r="AA172" i="14"/>
  <c r="AA173" i="14"/>
  <c r="AA174" i="14"/>
  <c r="AA175" i="14"/>
  <c r="AA176" i="14"/>
  <c r="AA177" i="14"/>
  <c r="AA178" i="14"/>
  <c r="AA179" i="14"/>
  <c r="AA180" i="14"/>
  <c r="AA181" i="14"/>
  <c r="AA182" i="14"/>
  <c r="AA183" i="14"/>
  <c r="AA184" i="14"/>
  <c r="AA185" i="14"/>
  <c r="AA186" i="14"/>
  <c r="AA187" i="14"/>
  <c r="AA188" i="14"/>
  <c r="AA189" i="14"/>
  <c r="AA190" i="14"/>
  <c r="AA191" i="14"/>
  <c r="AA192" i="14"/>
  <c r="AA193" i="14"/>
  <c r="AA194" i="14"/>
  <c r="AA195" i="14"/>
  <c r="AA196" i="14"/>
  <c r="AA197" i="14"/>
  <c r="AA198" i="14"/>
  <c r="AA199" i="14"/>
  <c r="AA200" i="14"/>
  <c r="AA201" i="14"/>
  <c r="AA202" i="14"/>
  <c r="AA203" i="14"/>
  <c r="AA204" i="14"/>
  <c r="AA205" i="14"/>
  <c r="AA206" i="14"/>
  <c r="AA207" i="14"/>
  <c r="AA208" i="14"/>
  <c r="AA209" i="14"/>
  <c r="AA210" i="14"/>
  <c r="AA211" i="14"/>
  <c r="AA212" i="14"/>
  <c r="AA213" i="14"/>
  <c r="AA214" i="14"/>
  <c r="AA3" i="14"/>
  <c r="M52" i="4" l="1"/>
  <c r="AA3" i="17"/>
  <c r="AA3" i="9"/>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3" i="15"/>
  <c r="E22" i="4" s="1"/>
  <c r="M13" i="4"/>
  <c r="E13" i="4"/>
  <c r="D13" i="4"/>
  <c r="C13" i="4"/>
  <c r="B13" i="4"/>
  <c r="M33" i="4"/>
  <c r="O33" i="4"/>
  <c r="E33" i="4"/>
  <c r="D33" i="4"/>
  <c r="C33" i="4"/>
  <c r="B33" i="4"/>
  <c r="O13" i="4"/>
  <c r="K21" i="4"/>
  <c r="K42" i="4"/>
  <c r="K41" i="4"/>
  <c r="K38" i="4"/>
  <c r="K37" i="4"/>
  <c r="K56" i="4"/>
  <c r="K57" i="4"/>
  <c r="K60" i="4"/>
  <c r="K61" i="4"/>
  <c r="K17" i="4"/>
  <c r="K18" i="4"/>
  <c r="K22" i="4"/>
  <c r="F57" i="4" l="1"/>
  <c r="F61" i="4"/>
  <c r="E58" i="4"/>
  <c r="E62" i="4"/>
  <c r="D59" i="4"/>
  <c r="D63" i="4"/>
  <c r="F58" i="4"/>
  <c r="F62" i="4"/>
  <c r="E59" i="4"/>
  <c r="E63" i="4"/>
  <c r="D60" i="4"/>
  <c r="F59" i="4"/>
  <c r="F63" i="4"/>
  <c r="E60" i="4"/>
  <c r="D57" i="4"/>
  <c r="D61" i="4"/>
  <c r="F60" i="4"/>
  <c r="E57" i="4"/>
  <c r="E61" i="4"/>
  <c r="D58" i="4"/>
  <c r="I58" i="4" s="1"/>
  <c r="D62" i="4"/>
  <c r="I62" i="4" s="1"/>
  <c r="C60" i="4"/>
  <c r="C57" i="4"/>
  <c r="C61" i="4"/>
  <c r="C58" i="4"/>
  <c r="C62" i="4"/>
  <c r="C59" i="4"/>
  <c r="C63" i="4"/>
  <c r="N13" i="4"/>
  <c r="J17" i="4" s="1"/>
  <c r="D22" i="4"/>
  <c r="I22" i="4" s="1"/>
  <c r="I59" i="4"/>
  <c r="F38" i="4"/>
  <c r="E56" i="4"/>
  <c r="F56" i="4"/>
  <c r="F24" i="4"/>
  <c r="E17" i="4"/>
  <c r="D21" i="4"/>
  <c r="I21" i="4" s="1"/>
  <c r="D19" i="4"/>
  <c r="I19" i="4" s="1"/>
  <c r="N52" i="4"/>
  <c r="F52" i="4"/>
  <c r="F42" i="4"/>
  <c r="F39" i="4"/>
  <c r="D41" i="4"/>
  <c r="F40" i="4"/>
  <c r="D42" i="4"/>
  <c r="E38" i="4"/>
  <c r="C40" i="4"/>
  <c r="E39" i="4"/>
  <c r="F43" i="4"/>
  <c r="C38" i="4"/>
  <c r="F44" i="4"/>
  <c r="C39" i="4"/>
  <c r="E42" i="4"/>
  <c r="C44" i="4"/>
  <c r="C19" i="4"/>
  <c r="F25" i="4"/>
  <c r="C22" i="4"/>
  <c r="C56" i="4"/>
  <c r="I63" i="4"/>
  <c r="D56" i="4"/>
  <c r="I56" i="4" s="1"/>
  <c r="I61" i="4"/>
  <c r="E23" i="4"/>
  <c r="F22" i="4"/>
  <c r="D18" i="4"/>
  <c r="I18" i="4" s="1"/>
  <c r="H59" i="4"/>
  <c r="J60" i="4"/>
  <c r="D23" i="4"/>
  <c r="I23" i="4" s="1"/>
  <c r="D20" i="4"/>
  <c r="I20" i="4" s="1"/>
  <c r="E20" i="4"/>
  <c r="F19" i="4"/>
  <c r="I57" i="4"/>
  <c r="E43" i="4"/>
  <c r="E40" i="4"/>
  <c r="C42" i="4"/>
  <c r="E41" i="4"/>
  <c r="C43" i="4"/>
  <c r="D39" i="4"/>
  <c r="D44" i="4"/>
  <c r="D40" i="4"/>
  <c r="I40" i="4" s="1"/>
  <c r="E44" i="4"/>
  <c r="C41" i="4"/>
  <c r="D38" i="4"/>
  <c r="I38" i="4" s="1"/>
  <c r="F41" i="4"/>
  <c r="D43" i="4"/>
  <c r="I43" i="4" s="1"/>
  <c r="C24" i="4"/>
  <c r="C20" i="4"/>
  <c r="F21" i="4"/>
  <c r="C18" i="4"/>
  <c r="C17" i="4"/>
  <c r="E21" i="4"/>
  <c r="E24" i="4"/>
  <c r="F13" i="4"/>
  <c r="E18" i="4"/>
  <c r="F17" i="4"/>
  <c r="H17" i="4" s="1"/>
  <c r="J56" i="4"/>
  <c r="H57" i="4"/>
  <c r="D24" i="4"/>
  <c r="I24" i="4" s="1"/>
  <c r="J21" i="4"/>
  <c r="F23" i="4"/>
  <c r="F20" i="4"/>
  <c r="H20" i="4" s="1"/>
  <c r="E19" i="4"/>
  <c r="C23" i="4"/>
  <c r="F18" i="4"/>
  <c r="D17" i="4"/>
  <c r="I17" i="4" s="1"/>
  <c r="C37" i="4"/>
  <c r="E37" i="4"/>
  <c r="I39" i="4"/>
  <c r="D37" i="4"/>
  <c r="I37" i="4" s="1"/>
  <c r="F37" i="4"/>
  <c r="E45" i="4"/>
  <c r="H42" i="4"/>
  <c r="H44" i="4"/>
  <c r="I42" i="4"/>
  <c r="F33" i="4"/>
  <c r="N33" i="4"/>
  <c r="J37" i="4" s="1"/>
  <c r="I41" i="4"/>
  <c r="H40" i="4"/>
  <c r="I44" i="4"/>
  <c r="J41" i="4"/>
  <c r="H38" i="4"/>
  <c r="C21" i="4"/>
  <c r="H24" i="4"/>
  <c r="H22" i="4"/>
  <c r="I60" i="4"/>
  <c r="H56" i="4" l="1"/>
  <c r="H21" i="4"/>
  <c r="H18" i="4"/>
  <c r="H58" i="4"/>
  <c r="H61" i="4"/>
  <c r="H60" i="4"/>
  <c r="H62" i="4"/>
  <c r="H19" i="4"/>
  <c r="H63" i="4"/>
  <c r="H37" i="4"/>
  <c r="H23" i="4"/>
  <c r="H39" i="4"/>
  <c r="H41" i="4"/>
  <c r="H43" i="4"/>
  <c r="D64" i="4" l="1"/>
  <c r="G52" i="4" s="1"/>
  <c r="D25" i="4"/>
  <c r="G13" i="4" s="1"/>
  <c r="D45" i="4"/>
  <c r="G33" i="4" s="1"/>
</calcChain>
</file>

<file path=xl/sharedStrings.xml><?xml version="1.0" encoding="utf-8"?>
<sst xmlns="http://schemas.openxmlformats.org/spreadsheetml/2006/main" count="11882" uniqueCount="6522">
  <si>
    <t>Office of Safeguards</t>
  </si>
  <si>
    <t xml:space="preserve"> ▪ SCSEM Subject: Oracle Linux (Oracle Enterprise Linux)</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</si>
  <si>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</si>
  <si>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</si>
  <si>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</si>
  <si>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</si>
  <si>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</si>
  <si>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</si>
  <si>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</si>
  <si>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</si>
  <si>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</si>
  <si>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</si>
  <si>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</si>
  <si>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</si>
  <si>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</si>
  <si>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</si>
  <si>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</si>
  <si>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</si>
  <si>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</si>
  <si>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</si>
  <si>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</si>
  <si>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</si>
  <si>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</si>
  <si>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</si>
  <si>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</si>
  <si>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</si>
  <si>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</si>
  <si>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</si>
  <si>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</si>
  <si>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</si>
  <si>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</si>
  <si>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</si>
  <si>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</si>
  <si>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</si>
  <si>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</si>
  <si>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</si>
  <si>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</si>
  <si>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OEL Linux 6 Test Results</t>
  </si>
  <si>
    <t xml:space="preserve">       Use this box if OEL6 SCSEM tests were conducted.</t>
  </si>
  <si>
    <t>This table calculates all tests in the Gen Test Cases + OEL6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</si>
  <si>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</si>
  <si>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</si>
  <si>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</si>
  <si>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</si>
  <si>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</si>
  <si>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</si>
  <si>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</si>
  <si>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</si>
  <si>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</si>
  <si>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</si>
  <si>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</si>
  <si>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</si>
  <si>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</si>
  <si>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</si>
  <si>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</si>
  <si>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</si>
  <si>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</si>
  <si>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</si>
  <si>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</si>
  <si>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</si>
  <si>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</si>
  <si>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</si>
  <si>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OEL Linux 7 Test Results</t>
  </si>
  <si>
    <t xml:space="preserve">       Use this box if OEL7 SCSEM tests were conducted.</t>
  </si>
  <si>
    <t>This table calculates all tests in the Gen Test Cases + OEL7 Tests Cases tabs.</t>
  </si>
  <si>
    <t>3.  OEL 8Test Results</t>
  </si>
  <si>
    <t xml:space="preserve">       Use this box if OEL8 SCSEM tests were conducted.</t>
  </si>
  <si>
    <t>This table calculates all tests in the Gen Test Cases + OEL 8 Tests Cases tabs.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</si>
  <si>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</si>
  <si>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</si>
  <si>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</si>
  <si>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</si>
  <si>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</si>
  <si>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</si>
  <si>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</si>
  <si>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</si>
  <si>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</si>
  <si>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</si>
  <si>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</si>
  <si>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</si>
  <si>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</si>
  <si>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</si>
  <si>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</si>
  <si>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</si>
  <si>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</si>
  <si>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</si>
  <si>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</si>
  <si>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</si>
  <si>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</si>
  <si>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</si>
  <si>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</si>
  <si>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</si>
  <si>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</si>
  <si>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</si>
  <si>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</si>
  <si>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</si>
  <si>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</si>
  <si>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</si>
  <si>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</si>
  <si>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</si>
  <si>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</si>
  <si>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</si>
  <si>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</si>
  <si>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</si>
  <si>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</si>
  <si>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</si>
  <si>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</si>
  <si>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</si>
  <si>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</si>
  <si>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</si>
  <si>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</si>
  <si>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</si>
  <si>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</si>
  <si>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</si>
  <si>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Test Method</t>
  </si>
  <si>
    <t>Description</t>
  </si>
  <si>
    <t>Expected Results</t>
  </si>
  <si>
    <t>Actual Results</t>
  </si>
  <si>
    <t>Status</t>
  </si>
  <si>
    <t>Notes/Evidence</t>
  </si>
  <si>
    <t>Criticality</t>
  </si>
  <si>
    <t>Issue Code Mapping</t>
  </si>
  <si>
    <t>Issue Code Description</t>
  </si>
  <si>
    <t>Risk Rating (Do Not Edit)</t>
  </si>
  <si>
    <t>OELGEN-01</t>
  </si>
  <si>
    <t>SA-22</t>
  </si>
  <si>
    <t>Unsupported System Components</t>
  </si>
  <si>
    <t>Examine &amp; Interview</t>
  </si>
  <si>
    <t>Verify that the OEL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</si>
  <si>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</si>
  <si>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</si>
  <si>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</si>
  <si>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</si>
  <si>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</si>
  <si>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OELGEN-02</t>
  </si>
  <si>
    <t>SI-2</t>
  </si>
  <si>
    <t>Flaw Remediation</t>
  </si>
  <si>
    <t>Examine</t>
  </si>
  <si>
    <t>Verify that system patch levels are up-to-date to address new vulnerabilities.</t>
  </si>
  <si>
    <t>1. The latest security patches are installed.</t>
  </si>
  <si>
    <t>Significant</t>
  </si>
  <si>
    <t>HSI2
HSI27</t>
  </si>
  <si>
    <t xml:space="preserve">HSI2: System patch level is insufficient
HSI27: Critical security patches have not been applied </t>
  </si>
  <si>
    <t>OELGEN-03</t>
  </si>
  <si>
    <t>AC-2</t>
  </si>
  <si>
    <t>Account Management</t>
  </si>
  <si>
    <t>Interview
Examine</t>
  </si>
  <si>
    <t xml:space="preserve">Verify the agency has implemented an account management process for the Oracle Enterprise Linux Server.
</t>
  </si>
  <si>
    <t xml:space="preserve">1. Interview the system administrator to verify documented operating procedures exist for user and system account creation, termination, and expiration.
</t>
  </si>
  <si>
    <t xml:space="preserve">1. The system administrator can demonstrate that documented operating procedures exist.
</t>
  </si>
  <si>
    <t>IRS Safeguards Requirement</t>
  </si>
  <si>
    <t>Moderate</t>
  </si>
  <si>
    <t>HAC7</t>
  </si>
  <si>
    <t>HAC7:  Account management procedures are not in place</t>
  </si>
  <si>
    <t>OELGEN-04</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</si>
  <si>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</si>
  <si>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</si>
  <si>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</si>
  <si>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OEL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</si>
  <si>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OEL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</si>
  <si>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</si>
  <si>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</si>
  <si>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OELGEN-05</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</si>
  <si>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</si>
  <si>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</si>
  <si>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</si>
  <si>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</si>
  <si>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OEL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</si>
  <si>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</si>
  <si>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t>
  </si>
  <si>
    <t>HAC12:  Separation of duties is not in place</t>
  </si>
  <si>
    <t>OELGEN-06</t>
  </si>
  <si>
    <t>AU-9</t>
  </si>
  <si>
    <t>Protection of Audit Information</t>
  </si>
  <si>
    <t>Audit trails cannot be read or modified by non-administrator users.</t>
  </si>
  <si>
    <t xml:space="preserve">1. Interview the OEL administrator to determine the application audit log location.  Examine the permission settings of the log files.  
</t>
  </si>
  <si>
    <t>1.  Log files have appropriate permissions assigned and permissions are not excessive.</t>
  </si>
  <si>
    <t>HAU10</t>
  </si>
  <si>
    <t>HAU10:  Audit logs are not properly protected</t>
  </si>
  <si>
    <t>OELGEN-07</t>
  </si>
  <si>
    <t>CM-7</t>
  </si>
  <si>
    <t>Least Functionality</t>
  </si>
  <si>
    <t xml:space="preserve">Unneeded functionality is disabled. 
</t>
  </si>
  <si>
    <t xml:space="preserve">1. Interview the OEL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</si>
  <si>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</si>
  <si>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HCM9</t>
  </si>
  <si>
    <t>HCM9:  Systems are not deployed using the concept of least privilege</t>
  </si>
  <si>
    <t>OELGEN-08</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</si>
  <si>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</si>
  <si>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</si>
  <si>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</si>
  <si>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OEL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</si>
  <si>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</si>
  <si>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</si>
  <si>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</si>
  <si>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</si>
  <si>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</si>
  <si>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</si>
  <si>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</si>
  <si>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</si>
  <si>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CIS Benchmark Section #</t>
  </si>
  <si>
    <t>Recommendation #</t>
  </si>
  <si>
    <t>Rationale Statement</t>
  </si>
  <si>
    <t>Remediation Procedure</t>
  </si>
  <si>
    <t>CAP Request Statement (Internal Use Only)</t>
  </si>
  <si>
    <t>OEL6-01</t>
  </si>
  <si>
    <t>Test (Manual)</t>
  </si>
  <si>
    <t>Install updates, patches, and additional security software.</t>
  </si>
  <si>
    <t>Periodically patches are released for included software either due to security flaws or to include additional functionality.</t>
  </si>
  <si>
    <t xml:space="preserve">Run the following command and verify there are no updates or patches to install:
# yum check-update
</t>
  </si>
  <si>
    <t xml:space="preserve">The latest security patches are installed and the system is registered </t>
  </si>
  <si>
    <t xml:space="preserve">The system is not regularly patched from the vendor.  The system is running %INCLUDE UPDATE LEVEL/PATCH LEVEL AND IF THERE ARE HIGH OR CRITICAL CVEs%"..  </t>
  </si>
  <si>
    <t xml:space="preserve">HSI2:  System patch level is insufficient
HSI27:  Critical security patches have not been applied </t>
  </si>
  <si>
    <t>1</t>
  </si>
  <si>
    <t>1.8</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</si>
  <si>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</si>
  <si>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 xml:space="preserve">Use your package manager to update all packages on the system according to site policy. The following command will install all available updates:
# yum update
</t>
  </si>
  <si>
    <t>Obtain and install the latest security patches from the vendor.  One method for implementing the recommended state is to perform the following:
# yum update --security</t>
  </si>
  <si>
    <t>OEL6-02</t>
  </si>
  <si>
    <t>Test (Automated)</t>
  </si>
  <si>
    <t>Set the nodev option on the /tmp partition.</t>
  </si>
  <si>
    <t>The `nodev` mount option specifies that the filesystem cannot contain special devices.</t>
  </si>
  <si>
    <t xml:space="preserve">If a /tmp partition exists run the following command and verify that the nodev option is set on /tmp: 
# mount | grep /tmp
tmpfs on /tmp type tmpfs (rw,nosuid,nodev,noexec,relatime)
</t>
  </si>
  <si>
    <t>Output is emitted and contains the following:
nodev</t>
  </si>
  <si>
    <t>The nodev option has not been set on /tmp partition.</t>
  </si>
  <si>
    <t>1.1</t>
  </si>
  <si>
    <t>1.1.3</t>
  </si>
  <si>
    <t>Since the `/tmp` filesystem is not intended to support devices, set this option to ensure that users cannot attempt to create block or character special devices in `/tmp` .</t>
  </si>
  <si>
    <t>To close this finding, please provide a screenshot of the nodev option settings on the /tmp partition with the agency's CAP.</t>
  </si>
  <si>
    <t>OEL6-03</t>
  </si>
  <si>
    <t>Set the nosuid option on the /tmp partition.</t>
  </si>
  <si>
    <t>The `nosuid` mount option specifies that the filesystem cannot contain `setuid` files.</t>
  </si>
  <si>
    <t xml:space="preserve">If a /tmp partition exists run the following command and verify that the nosuid option is set on /tmp: 
# mount | grep /tmp
tmpfs on /tmp type tmpfs (rw,nosuid,nodev,noexec,relatime)
</t>
  </si>
  <si>
    <t>Output is emitted and contains the following:
nosuid</t>
  </si>
  <si>
    <t>The nosuid option has not been set on /tmp partition.</t>
  </si>
  <si>
    <t>1.1.4</t>
  </si>
  <si>
    <t>Since the `/tmp` filesystem is only intended for temporary file storage, set this option to ensure that users cannot create `setuid` files in `/tmp` .</t>
  </si>
  <si>
    <t>To close this finding, please provide a screenshot of the nosuid option settings on the /tmp partition with the agency's CAP.</t>
  </si>
  <si>
    <t>OEL6-04</t>
  </si>
  <si>
    <t xml:space="preserve">Set the noexec option on the /tmp partition. </t>
  </si>
  <si>
    <t>The `noexec` mount option specifies that the filesystem cannot contain executable binaries.</t>
  </si>
  <si>
    <t xml:space="preserve">If a /tmp partition exists run the following command and verify that the noexec option is set on /tmp: 
# mount | grep /tmp
tmpfs on /tmp type tmpfs (rw,nosuid,nodev,noexec,relatime)
</t>
  </si>
  <si>
    <t>Output is emitted and contains the following:
noexec</t>
  </si>
  <si>
    <t>The noexec option has not been set on /tmp partition.</t>
  </si>
  <si>
    <t>1.1.5</t>
  </si>
  <si>
    <t>Since the `/tmp` filesystem is only intended for temporary file storage, set this option to ensure that users cannot run executable binaries from `/tmp` .</t>
  </si>
  <si>
    <t>To close this finding, please provide a screenshot of the noexec option settings on the /tmp partition with the agency's CAP.</t>
  </si>
  <si>
    <t>OEL6-05</t>
  </si>
  <si>
    <t>Set the nodev option on the /var/tmp partition.</t>
  </si>
  <si>
    <t xml:space="preserve">If a /var/tmp partition exists run the following command and verify that the nodev option is set on /var/tmp .
# mount | grep /var/tmp
tmpfs on /var/tmp type tmpfs (rw,nosuid,nodev,noexec,relatime)
</t>
  </si>
  <si>
    <t>The nodev option has not been set on /var/tmp partition.</t>
  </si>
  <si>
    <t>1.1.8</t>
  </si>
  <si>
    <t>Since the `/var/tmp` filesystem is not intended to support devices, set this option to ensure that users cannot attempt to create block or character special devices in `/var/tmp` .</t>
  </si>
  <si>
    <t>To close this finding, please provide a screenshot of the nodev option settings on the /var/tmp partition with the agency's CAP.</t>
  </si>
  <si>
    <t>OEL6-06</t>
  </si>
  <si>
    <t>Set the nosuid option on the /var/tmp partition.</t>
  </si>
  <si>
    <t xml:space="preserve">If a /var/tmp partition exists run the following command and verify that the nosuid option is set on /var/tmp .
# mount | grep /var/tmp
tmpfs on /var/tmp type tmpfs (rw,nosuid,nodev,noexec,relatime)
</t>
  </si>
  <si>
    <t>The nosuid option has not been set on the /var/tmp partition.</t>
  </si>
  <si>
    <t>1.1.9</t>
  </si>
  <si>
    <t>Since the `/var/tmp` filesystem is only intended for temporary file storage, set this option to ensure that users cannot create `setuid` files in `/var/tmp` .</t>
  </si>
  <si>
    <t>To close this finding, please provide a screenshot of the nosuid option settings on the /var/tmp partition with the agency's CAP.</t>
  </si>
  <si>
    <t>OEL6-07</t>
  </si>
  <si>
    <t>Set the no exec option on the /var/tmp partition.</t>
  </si>
  <si>
    <t xml:space="preserve">If a /var/tmp partition exists run the following command and verify that the noexec option is set on /var/tmp .
# mount | grep /var/tmp
tmpfs on /var/tmp type tmpfs (rw,nosuid,nodev,noexec,relatime)
</t>
  </si>
  <si>
    <t>The noexec option has not been set on /var/tmp partition.</t>
  </si>
  <si>
    <t>1.1.10</t>
  </si>
  <si>
    <t>Since the `/var/tmp` filesystem is only intended for temporary file storage, set this option to ensure that users cannot run executable binaries from `/var/tmp` .</t>
  </si>
  <si>
    <t>To close this finding, please provide a screenshot of the no exec option settings on the /var/tmp partition with the agency's CAP.</t>
  </si>
  <si>
    <t>OEL6-08</t>
  </si>
  <si>
    <t>Set the nodev option on the /home partition.</t>
  </si>
  <si>
    <t xml:space="preserve">If a /home partition exists run the following command and verify that the nodev option is set on /home .
# mount | grep /home
/dev/xvdf1 on /home type ext4 (rw,nodev,relatime,data=ordered)
</t>
  </si>
  <si>
    <t>The nodev option has not been set on /home partition.</t>
  </si>
  <si>
    <t>1.1.14</t>
  </si>
  <si>
    <t>Since the user partitions are not intended to support devices, set this option to ensure that users cannot attempt to create block or character special devices.</t>
  </si>
  <si>
    <t>To close this finding, please provide a screenshot of the nodev option settings on the /home partition with the agency's CAP.</t>
  </si>
  <si>
    <t>OEL6-09</t>
  </si>
  <si>
    <t>Set the nodev option on the /dev/shm partition.</t>
  </si>
  <si>
    <t xml:space="preserve">Run the following command and verify that the nodev option is set on /dev/shm .
# mount | grep /dev/shm
tmpfs on /dev/shm type tmpfs (rw,nosuid,nodev,noexec,relatime)
</t>
  </si>
  <si>
    <t>The nodev option has not been set on /dev/shm partition.</t>
  </si>
  <si>
    <t>1.1.15</t>
  </si>
  <si>
    <t>Since the `/dev/shm` filesystem is not intended to support devices, set this option to ensure that users cannot attempt to create special devices in `/dev/shm` partitions.</t>
  </si>
  <si>
    <t>To close this finding, please provide a screenshot of the nodev option settings on the /dev/shm partition with the agency's CAP.</t>
  </si>
  <si>
    <t>OEL6-10</t>
  </si>
  <si>
    <t xml:space="preserve">Set the nosuid option on the /dev/shm partition. </t>
  </si>
  <si>
    <t xml:space="preserve">Run the following command and verify that the no suid option is set on /dev/shm .
# mount | grep /dev/shm
tmpfs on /dev/shm type tmpfs (rw,nosuid,nodev,noexec,relatime)
</t>
  </si>
  <si>
    <t>The nosuid option has not been set on /dev/shm partition.</t>
  </si>
  <si>
    <t>1.1.16</t>
  </si>
  <si>
    <t>Setting this option on a file system prevents users from introducing privileged programs onto the system and allowing non-root users to execute them.</t>
  </si>
  <si>
    <t>OEL6-11</t>
  </si>
  <si>
    <t>Set the no exec option on the /dev/shm partition</t>
  </si>
  <si>
    <t xml:space="preserve">Run the following command and verify that the noexec option is set on /dev/shm .
# mount | grep /dev/shm
tmpfs on /dev/shm type tmpfs (rw,nosuid,nodev,noexec,relatime)
</t>
  </si>
  <si>
    <t>The noexec option has not been set on /dev/shm partition.</t>
  </si>
  <si>
    <t>1.1.17</t>
  </si>
  <si>
    <t>Setting this option on a file system prevents users from executing programs from shared memory. This deters users from introducing potentially malicious software on the system.</t>
  </si>
  <si>
    <t>To close this finding, please provide a screenshot of the no exec option settings on the /dev/shm partition with the agency's CAP.</t>
  </si>
  <si>
    <t>OEL6-12</t>
  </si>
  <si>
    <t xml:space="preserve">Set the nodev option on all removable media partitions. </t>
  </si>
  <si>
    <t xml:space="preserve">Run the following command and verify that the nodev option is set on all removable media partitions.
# mount
</t>
  </si>
  <si>
    <t>The nodev option has not been set on removable media partitions.</t>
  </si>
  <si>
    <t>1.1.18</t>
  </si>
  <si>
    <t>Removable media containing character and block special devices could be used to circumvent security controls by allowing non-root users to access sensitive device files such as `/dev/kmem` or the raw disk partitions.</t>
  </si>
  <si>
    <t>OEL6-13</t>
  </si>
  <si>
    <t xml:space="preserve">Set the nosuid on all removable media partitions. </t>
  </si>
  <si>
    <t xml:space="preserve">Run the following command and verify that the nosuid option is set on all removable media partitions.
# mount
</t>
  </si>
  <si>
    <t>The nosuid option has not been set on removable media partitions.</t>
  </si>
  <si>
    <t>1.1.19</t>
  </si>
  <si>
    <t>OEL6-14</t>
  </si>
  <si>
    <t xml:space="preserve">Set the noexec option on all removable media partitions. </t>
  </si>
  <si>
    <t xml:space="preserve">Run the following command and verify that the noexec option is set on all removable media partitions.
# mount
</t>
  </si>
  <si>
    <t>The noexec option has not been set on removable media partitions.</t>
  </si>
  <si>
    <t>1.1.20</t>
  </si>
  <si>
    <t>Setting this option on a file system prevents users from executing programs from the removable media. This deters users from being able to introduce potentially malicious software on the system.</t>
  </si>
  <si>
    <t>OEL6-15</t>
  </si>
  <si>
    <t>CM-6</t>
  </si>
  <si>
    <t>Configuration Settings</t>
  </si>
  <si>
    <t>Set sticky bit on all world-writable directories.</t>
  </si>
  <si>
    <t>Setting the sticky bit on world writable directories prevents users from deleting or renaming files in that directory that are not owned by them.</t>
  </si>
  <si>
    <t>Run the following command to verify no world writable directories exist without the sticky bit set:
# df --local -P | awk {"if (NR!=1) print $6"} | xargs -I "{}" find "{}" -xdev -type d \( -perm -0002 -a ! -perm -1000 \) 2&gt;/dev/null
No output should be returned.</t>
  </si>
  <si>
    <t>Sticky Bit is set on all World-Writable Directories</t>
  </si>
  <si>
    <t>Sticky Bit has not been set on all World-Writable directories.</t>
  </si>
  <si>
    <t>1.1.21</t>
  </si>
  <si>
    <t>This feature prevents the ability to delete or rename files in world writable directories (such as `/tmp` ) that are owned by another user.</t>
  </si>
  <si>
    <t xml:space="preserve">Run the following command to set the sticky bit on all world writable directories:
# df --local -P | awk {'if (NR!=1) print $6'} | xargs -I '{}' find '{}' -xdev -type d -perm -0002 2&gt;/dev/null | xargs chmod a+t
</t>
  </si>
  <si>
    <t>To close this finding, please provide a screenshot of the sticky bits applied on all world-writable directories or copy of the output provided upon executing the recommended command with the agency's CAP.</t>
  </si>
  <si>
    <t>OEL6-16</t>
  </si>
  <si>
    <t xml:space="preserve">Disable automounting of devices. </t>
  </si>
  <si>
    <t>`autofs` allows automatic mounting of devices, typically including CD/DVDs and USB drives.</t>
  </si>
  <si>
    <t xml:space="preserve">Run the following command and verify all runlevels are listed as "off" or autofs is not available:
# chkconfig --list autofs
autofs 0:off 1:off 2:off 3:off 4:off 5:off 6:off
</t>
  </si>
  <si>
    <t>Automounting of removable media is disabled.</t>
  </si>
  <si>
    <t>Automounting of removable media has not been disabled.</t>
  </si>
  <si>
    <t>1.1.22</t>
  </si>
  <si>
    <t>With automounting enabled anyone with physical access could attach a USB drive or disc and have its contents available in system even if they lacked permissions to mount it themselves.</t>
  </si>
  <si>
    <t xml:space="preserve">Run the following command to disable autofs :
# chkconfig autofs off
</t>
  </si>
  <si>
    <t>To close this finding, please provide a screenshot that shows automount has been disabled with the agency's CAP.</t>
  </si>
  <si>
    <t>OEL6-17</t>
  </si>
  <si>
    <t xml:space="preserve">Disable the mounting of the cramfs filesystems. </t>
  </si>
  <si>
    <t>The `cramfs` filesystem type is a compressed read-only Linux filesystem embedded in small footprint systems. A `cramfs` image can be used without having to first decompress the image.</t>
  </si>
  <si>
    <t xml:space="preserve">Run the following commands and verify the output is as indicated:
# modprobe -n -v cramfs
install /bin/true
# lsmod | grep cramfs
</t>
  </si>
  <si>
    <t>Mounting of the legacy filesystem type cramfs is disabled.</t>
  </si>
  <si>
    <t>Mounting of the legacy filesystem type cramfs has not been disabled.</t>
  </si>
  <si>
    <t>1.1.1</t>
  </si>
  <si>
    <t>1.1.1.1</t>
  </si>
  <si>
    <t>Removing support for unneeded filesystem types reduces the local attack surface of the server. If this filesystem type is not needed, disable it.</t>
  </si>
  <si>
    <t xml:space="preserve">Edit or create the file /etc/modprobe.d/CIS.conf and add the following line:
install cramfs /bin/true
Run the following command to unload the cramfs module:
# rmmod cramfs
</t>
  </si>
  <si>
    <t>To close this finding, please provide a screenshot that shows mount has been disabled on the cramfs filesystem with the agency's CAP.</t>
  </si>
  <si>
    <t>OEL6-18</t>
  </si>
  <si>
    <t xml:space="preserve">Disable the mounting of the freevxfs filesystems. </t>
  </si>
  <si>
    <t>The `freevxfs` filesystem type is a free version of the Veritas type filesystem. This is the primary filesystem type for HP-UX operating systems.</t>
  </si>
  <si>
    <t xml:space="preserve">Run the following commands and verify the output is as indicated:
# modprobe -n -v freevxfs
install /bin/true
# lsmod | grep freevxfs
</t>
  </si>
  <si>
    <t>Mounting of the legacy filesystem type freevxfs is disabled.</t>
  </si>
  <si>
    <t>Mounting of the legacy filesystem type freevxfs has not been disabled.</t>
  </si>
  <si>
    <t>1.1.1.2</t>
  </si>
  <si>
    <t>Removing support for unneeded filesystem types reduces the local attack surface of the system. If this filesystem type is not needed, disable it.</t>
  </si>
  <si>
    <t xml:space="preserve">Edit or create the file /etc/modprobe.d/CIS.conf and add the following line:
install freevxfs /bin/true
Run the following command to unload the freevxfs module:
# rmmod freevxfs
</t>
  </si>
  <si>
    <t>To close this finding, please provide a screenshot that shows mount has been disabled on the freevxfs filesystem with the agency's CAP.</t>
  </si>
  <si>
    <t>OEL6-19</t>
  </si>
  <si>
    <t xml:space="preserve">Disable the mounting of the jffs2 filesystems. </t>
  </si>
  <si>
    <t>The `jffs2` (journaling flash filesystem 2) filesystem type is a log-structured filesystem used in flash memory devices.</t>
  </si>
  <si>
    <t xml:space="preserve">Run the following commands and verify the output is as indicated:
# modprobe -n -v jffs2
install /bin/true
# lsmod | grep jffs2
</t>
  </si>
  <si>
    <t>Mounting of the legacy filesystem type jffs2 is disabled.</t>
  </si>
  <si>
    <t>Mounting of the legacy filesystem type jffs2 has not been disabled.</t>
  </si>
  <si>
    <t>1.1.1.3</t>
  </si>
  <si>
    <t xml:space="preserve">Edit or create the file /etc/modprobe.d/CIS.conf and add the following line:
install jffs2 /bin/true
Run the following command to unload the jffs2 module:
# rmmod jffs2
</t>
  </si>
  <si>
    <t>To close this finding, please provide a screenshot of the disabled freevxfs filesystems settings with the agency's CAP.</t>
  </si>
  <si>
    <t>OEL6-20</t>
  </si>
  <si>
    <t xml:space="preserve">Disable the mounting of the hfs filesystems. </t>
  </si>
  <si>
    <t xml:space="preserve">Run the following commands and verify the output is as indicated:
# modprobe -n -v hfs
install /bin/true
# lsmod | grep hfs
</t>
  </si>
  <si>
    <t>Mounting of the legacy filesystem type hfs is disabled.</t>
  </si>
  <si>
    <t>Mounting of the legacy filesystem type hfs has not been disabled.</t>
  </si>
  <si>
    <t>1.1.1.4</t>
  </si>
  <si>
    <t xml:space="preserve">Edit or create the file /etc/modprobe.d/CIS.conf and add the following line:
install hfs /bin/true
Run the following command to unload the hfs module:
# rmmod hfs
</t>
  </si>
  <si>
    <t>To close this finding, please provide a screenshot of the disabled hfs filesystems settings with the agency's CAP.</t>
  </si>
  <si>
    <t>OEL6-21</t>
  </si>
  <si>
    <t xml:space="preserve">Disable the mounting of the hfsplus filesystems. </t>
  </si>
  <si>
    <t xml:space="preserve">Run the following commands and verify the output is as indicated:
# modprobe -n -v hfsplus
install /bin/true
# lsmod | grep hfsplus
</t>
  </si>
  <si>
    <t>Mounting of the legacy filesystem type hfsplus is disabled.</t>
  </si>
  <si>
    <t>Mounting of the legacy filesystem type hfsplus has not been disabled.</t>
  </si>
  <si>
    <t>1.1.1.5</t>
  </si>
  <si>
    <t xml:space="preserve">Edit or create the file /etc/modprobe.d/CIS.conf and add the following line:
install hfsplus /bin/true
Run the following command to unload the hfsplus module:
# rmmod hfsplus
</t>
  </si>
  <si>
    <t>To close this finding, please provide a screenshot of the disabled hfsplus filesystems settings with the agency's CAP.</t>
  </si>
  <si>
    <t>OEL6-22</t>
  </si>
  <si>
    <t xml:space="preserve">Disable the mounting of the squashfs filesystems. </t>
  </si>
  <si>
    <t>The `squashfs` filesystem type is a compressed read-only Linux filesystem embedded in small footprint systems (similar to `cramfs` ). A `squashfs` image can be used without having to first decompress the image.</t>
  </si>
  <si>
    <t xml:space="preserve">Run the following commands and verify the output is as indicated:
# modprobe -n -v squashfs
install /bin/true
# lsmod | grep squashfs
</t>
  </si>
  <si>
    <t>Mounting of the legacy filesystem type squashfs is disabled.</t>
  </si>
  <si>
    <t>Mounting of the legacy filesystem type squashfs has not been disabled.</t>
  </si>
  <si>
    <t>1.1.1.6</t>
  </si>
  <si>
    <t xml:space="preserve">Edit or create the file /etc/modprobe.d/CIS.conf and add the following line:
install squashfs /bin/true
Run the following command to unload the squashfs module:
# rmmod squashfs
</t>
  </si>
  <si>
    <t>To close this finding, please provide a screenshot of the disabled squashfs filesystems settings with the agency's CAP.</t>
  </si>
  <si>
    <t>OEL6-23</t>
  </si>
  <si>
    <t xml:space="preserve">Disable the mounting of the udf filesystems. </t>
  </si>
  <si>
    <t>The `udf` filesystem type is the universal disk format used to implement ISO/IEC 13346 and ECMA-167 specifications. This is an open vendor filesystem type for data storage on a broad range of media. This filesystem type is necessary to support writing DVDs and newer optical disc formats.</t>
  </si>
  <si>
    <t xml:space="preserve">Run the following commands and verify the output is as indicated:
# modprobe -n -v udf
install /bin/true
# lsmod | grep udf
</t>
  </si>
  <si>
    <t>Mounting of the legacy filesystem type udf is disabled.</t>
  </si>
  <si>
    <t>Mounting of the legacy filesystem type udf has not been disabled.</t>
  </si>
  <si>
    <t>1.1.1.7</t>
  </si>
  <si>
    <t xml:space="preserve">Edit or create the file /etc/modprobe.d/CIS.conf and add the following line:
install udf /bin/true
Run the following command to unload the udf module:
# rmmod udf
</t>
  </si>
  <si>
    <t>To close this finding, please provide a screenshot of the disabled udf filesystems settings with the agency's CAP.</t>
  </si>
  <si>
    <t>OEL6-24</t>
  </si>
  <si>
    <t>SI-7</t>
  </si>
  <si>
    <t>Software, Firmware and Information Integrity</t>
  </si>
  <si>
    <t xml:space="preserve">Configure package manager repositories. </t>
  </si>
  <si>
    <t>Systems need to have package manager repositories configured to ensure they receive the latest patches and updates.</t>
  </si>
  <si>
    <t xml:space="preserve">Run the following command and verify repositories are configured correctly:
# yum repolist
</t>
  </si>
  <si>
    <t>All software packages have been updated.</t>
  </si>
  <si>
    <t>Software packages have not been updated. Repos are not up-to-date.</t>
  </si>
  <si>
    <t>HSI2</t>
  </si>
  <si>
    <t>HSI2:  System patch level is insufficient</t>
  </si>
  <si>
    <t>1.2</t>
  </si>
  <si>
    <t>1.2.1</t>
  </si>
  <si>
    <t>If a system's package repositories are misconfigured important patches may not be identified or a rogue repository could introduce compromised software.</t>
  </si>
  <si>
    <t>Configure your package manager repositories according to site policy.</t>
  </si>
  <si>
    <t>To close this finding, please provide a screenshot of the RPM package manager repositories settings with the agency's CAP.</t>
  </si>
  <si>
    <t>OEL6-25</t>
  </si>
  <si>
    <t>Globally activate gpgcheck.</t>
  </si>
  <si>
    <t>The `gpgcheck` option, found in the main section of the `/etc/yum.conf` and individual `/etc/yum/repos.d/*` files determines if an RPM package's signature is checked prior to its installation.</t>
  </si>
  <si>
    <t xml:space="preserve">Run the following command and verify gpgcheck is set to " 1 ":
# grep ^gpgcheck /etc/yum.conf
gpgcheck=1
Run the following command and verify that all instances of gpgcheck returned are set to " 1 ":
# grep ^gpgcheck /etc/yum.repos.d/*
</t>
  </si>
  <si>
    <t>gpgcheck is set to "1" in all occurrences.</t>
  </si>
  <si>
    <t>gpgcheck is has not been globally activated.</t>
  </si>
  <si>
    <t>HSI5</t>
  </si>
  <si>
    <t>HSI5:  OS files are not hashed to detect inappropriate changes</t>
  </si>
  <si>
    <t>1.2.2</t>
  </si>
  <si>
    <t>It is important to ensure that an RPM's package signature is always checked prior to installation to ensure that the software is obtained from a trusted source.</t>
  </si>
  <si>
    <t>Edit /etc/yum.conf and set ' gpgcheck=1 ' in the [main] section.
Edit any failing files in /etc/yum.repos.d/* and set all instances of gpgcheck to ' 1 '.</t>
  </si>
  <si>
    <t>To close this finding, please provide a screenshot of the all instances of gpgcheck to '1' settings with the agency's CAP.</t>
  </si>
  <si>
    <t>OEL6-26</t>
  </si>
  <si>
    <t>Configure GPG keys.</t>
  </si>
  <si>
    <t>Most packages managers implement GPG key signing to verify package integrity during installation.+F28:O28</t>
  </si>
  <si>
    <t xml:space="preserve">Run the following command and verify GPG keys are configured correctly:
# rpm -q gpg-pubkey --qf "%{name}-%{version}-%{release} --&gt; %{summary}\n"
</t>
  </si>
  <si>
    <t>1.2.3</t>
  </si>
  <si>
    <t>It is important to ensure that updates are obtained from a valid source to protect against spoofing that could lead to the inadvertent installation of malware on the system.</t>
  </si>
  <si>
    <t>Update your package manager GPG keys in accordance with site policy.</t>
  </si>
  <si>
    <t>Configure GPG keys signing to verify package integrity during installation.</t>
  </si>
  <si>
    <t>To close this finding, please provide a screenshot of the RPM package manager GPG keys' settings with the agency's CAP.</t>
  </si>
  <si>
    <t>OEL6-27</t>
  </si>
  <si>
    <t>1.2.4</t>
  </si>
  <si>
    <t>OEL6-28</t>
  </si>
  <si>
    <t>Install AIDE.</t>
  </si>
  <si>
    <t>AIDE takes a snapshot of filesystem state including modification times, permissions, and file hashes which can then be used to compare against the current state of the filesystem to detect modifications to the system.</t>
  </si>
  <si>
    <t xml:space="preserve">Run the following command and verify aide is installed:
# rpm -q aide
aide-
</t>
  </si>
  <si>
    <t>AIDE is installed</t>
  </si>
  <si>
    <t>AIDE has not been installed to provide modification information on the system.</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</si>
  <si>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</si>
  <si>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</si>
  <si>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</si>
  <si>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</si>
  <si>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</si>
  <si>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 xml:space="preserve">Run the following command to install aide :
# yum install aide
Configure AIDE as appropriate for your environment. Consult the AIDE documentation for options.
Initialize AIDE:
# aide --init
# mv /var/lib/aide/aide.db.new.gz /var/lib/aide/aide.db.gz
</t>
  </si>
  <si>
    <t>OEL6-29</t>
  </si>
  <si>
    <t xml:space="preserve">Regularly check filesystem integrity. </t>
  </si>
  <si>
    <t>Periodic checking of the filesystem integrity is needed to detect changes to the filesystem.</t>
  </si>
  <si>
    <t>Run the following commands to determine if there is a cron job scheduled to run the aide check.
# crontab -u root -l | grep aide
# grep -r aide /etc/cron.* /etc/crontab
Ensure a cron job in compliance with site policy is returned.</t>
  </si>
  <si>
    <t>1.3.2</t>
  </si>
  <si>
    <t>Periodic file checking allows the system administrator to determine on a regular basis if critical files have been changed in an unauthorized fashion.</t>
  </si>
  <si>
    <t xml:space="preserve">Run the following command:
# crontab -u root -e
Add the following line to the crontab:
0 5 * * * /usr/sbin/aide --check
</t>
  </si>
  <si>
    <t>To close this finding, please provide a screenshot of the results of the "# crontab -u root -e" command with the agency's CAP.</t>
  </si>
  <si>
    <t>OEL6-30</t>
  </si>
  <si>
    <t>AC-3</t>
  </si>
  <si>
    <t>Access Enforcement</t>
  </si>
  <si>
    <t>Configure permissions on the bootloader config file.</t>
  </si>
  <si>
    <t>The grub configuration file contains information on boot settings and passwords for unlocking boot options. The grub configuration is usually located at `/boot/grub2/grub.cfg` and linked as `/etc/grub2.cfg`. Additional settings can be found in the `/boot/grub2/user.cfg` file.</t>
  </si>
  <si>
    <t xml:space="preserve">Run the following command and verify Uid and Gid are both 0/root and Access does not grant permissions to group or other :
# stat /boot/grub/grub.conf
Access: (0600/-rw-------) Uid: ( 0/ root) Gid: ( 0/ root)
</t>
  </si>
  <si>
    <t>/etc/grub.conf file only allows read and write access to root.  The file must be less permissive than 600.</t>
  </si>
  <si>
    <t>/etc/grub.conf file does not have correct permissions.</t>
  </si>
  <si>
    <t>HAC13</t>
  </si>
  <si>
    <t>HAC13:  Operating system configuration files have incorrect permissions</t>
  </si>
  <si>
    <t>1.4</t>
  </si>
  <si>
    <t>1.4.1</t>
  </si>
  <si>
    <t>Setting the permissions to read and write for root only prevents non-root users from seeing the boot parameters or changing them. Non-root users who read the boot parameters may be able to identify weaknesses in security upon boot and be able to exploit them.</t>
  </si>
  <si>
    <t xml:space="preserve">Run the following commands to set permissions on your grub configuration:
# chown root:root /boot/grub/grub.conf
# chmod og-rwx /boot/grub/grub.conf
</t>
  </si>
  <si>
    <t>OEL6-31</t>
  </si>
  <si>
    <t>IA-5</t>
  </si>
  <si>
    <t>Authenticator Management</t>
  </si>
  <si>
    <t xml:space="preserve">Set the bootloader password. </t>
  </si>
  <si>
    <t>Setting the boot loader password will require that anyone rebooting the system must enter a password before being able to set command line boot parameters</t>
  </si>
  <si>
    <t xml:space="preserve">Run the following command and verify output matches:
# grep "^password" /boot/grub/grub.conf
password --md5 
</t>
  </si>
  <si>
    <t>Boot Loader Password is set.  Output contains the following:
password --md5</t>
  </si>
  <si>
    <t>Boot password has not been configured on the boot loader.</t>
  </si>
  <si>
    <t>1.4.2</t>
  </si>
  <si>
    <t>Requiring a boot password upon execution of the boot loader will prevent an unauthorized user from entering boot parameters or changing the boot partition. This prevents users from weakening security (e.g. turning off SELinux at boot time).</t>
  </si>
  <si>
    <t>To close this finding, please provide a screenshot of the edited /usr/lib/systemd/system/rescue.service and /usr/lib/systemd/system/emergency.service and set ExecStart to use /sbin/sulogin file settings with the agency's CAP.</t>
  </si>
  <si>
    <t>OEL6-32</t>
  </si>
  <si>
    <t xml:space="preserve">Require authentication for single user mode. </t>
  </si>
  <si>
    <t>Single user mode (rescue mode) is used for recovery when the system detects an issue during boot or by manual selection from the bootloader.</t>
  </si>
  <si>
    <t xml:space="preserve">Run the following command and verify SINGLE is set to " /sbin/sulogin ":
# grep ^SINGLE /etc/sysconfig/init
SINGLE=/sbin/sulogin
</t>
  </si>
  <si>
    <t>The UNIX host should not allow booting to single user mode without authentication.
Output contains the following:
SINGLE=/sbin/sulogin</t>
  </si>
  <si>
    <t>Authentication is not required in single user mode.</t>
  </si>
  <si>
    <t>HCM45</t>
  </si>
  <si>
    <t>HCM45: System configuration provides additional attack surface</t>
  </si>
  <si>
    <t>1.4.3</t>
  </si>
  <si>
    <t>Requiring authentication in single user mode prevents an unauthorized user from rebooting the system into single user to gain root privileges without credentials.</t>
  </si>
  <si>
    <t xml:space="preserve">Edit /etc/sysconfig/init and set SINGLE to ' /sbin/sulogin ':
SINGLE=/sbin/sulogin
</t>
  </si>
  <si>
    <t>OEL6-33</t>
  </si>
  <si>
    <t>SC-2</t>
  </si>
  <si>
    <t>Application Partitioning</t>
  </si>
  <si>
    <t>Disable Interactive Boot.</t>
  </si>
  <si>
    <t>The PROMPT option provides console users the ability to interactively boot the system and select which services to start on boot .</t>
  </si>
  <si>
    <t xml:space="preserve">Run the following command and verify PROMPT is set to " no ":
# grep "^PROMPT=" /etc/sysconfig/init
PROMPT=no
</t>
  </si>
  <si>
    <t>Interactive boot is disabled.  The PROMPT parameter should be set to "no".  
Output contains the following:
PROMPT=no</t>
  </si>
  <si>
    <t xml:space="preserve">Interactive boot has not been disabled. </t>
  </si>
  <si>
    <t>1.4.4</t>
  </si>
  <si>
    <t>Turn off the `PROMPT` option on the console to prevent console users from potentially overriding established security settings.</t>
  </si>
  <si>
    <t xml:space="preserve">Edit the /etc/sysconfig/init file and set PROMPT to ' no ':
PROMPT=no
</t>
  </si>
  <si>
    <t>To close this finding, please provide a screenshot of the settings of the fs.suid_dumpable parameter in the /etc/sysctl.conf file with the agency's CAP.</t>
  </si>
  <si>
    <t>OEL6-34</t>
  </si>
  <si>
    <t>SC-28</t>
  </si>
  <si>
    <t>Protection of Information at Rest</t>
  </si>
  <si>
    <t xml:space="preserve">Restrict core dumps. </t>
  </si>
  <si>
    <t>A core dump is the memory of an executable program. It is generally used to determine why a program aborted. It can also be used to glean confidential information from a core file. The system provides the ability to set a soft limit for core dumps, but this can be overridden by the user.</t>
  </si>
  <si>
    <t xml:space="preserve">Run the following commands and verify output matches:
# grep "hard core" /etc/security/limits.conf /etc/security/limits.d/*
* hard core 0
# sysctl fs.suid_dumpable
fs.suid_dumpable = 0
# grep "fs\.suid_dumpable" /etc/sysctl.conf /etc/sysctl.d/*
fs.suid_dumpable = 0
</t>
  </si>
  <si>
    <t>Core Dumps are restricted.  Output contains the following:
hard core 0
and/or 
fs.suid_dumpable = 0</t>
  </si>
  <si>
    <t>Core Dumps have not been restricted.</t>
  </si>
  <si>
    <t>1.5</t>
  </si>
  <si>
    <t>1.5.1</t>
  </si>
  <si>
    <t>Setting a hard limit on core dumps prevents users from overriding the soft variable. If core dumps are required, consider setting limits for user groups (see `limits.conf(5)` ). In addition, setting the `fs.suid_dumpable` variable to 0 will prevent setuid programs from dumping core.</t>
  </si>
  <si>
    <t>To close this finding, please provide a screenshot of the Enabled XD/NX support settings with the agency's CAP.</t>
  </si>
  <si>
    <t>OEL6-35</t>
  </si>
  <si>
    <t>SI-16</t>
  </si>
  <si>
    <t>Memory Protection</t>
  </si>
  <si>
    <t xml:space="preserve">Enable XD/NX support. </t>
  </si>
  <si>
    <t>Recent processors in the x86 family support the ability to prevent code execution on a per memory page basis. Generically and on AMD processors, this ability is called No Execute (NX), while on Intel processors it is called Execute Disable (XD). This ability can help prevent exploitation of buffer overflow vulnerabilities and should be activated whenever possible. Extra steps must be taken to ensure that this protection is enabled, particularly on 32-bit x86 systems. Other processors, such as Itanium and POWER, have included such support since inception and the standard kernel for those platforms supports the feature.</t>
  </si>
  <si>
    <t xml:space="preserve">Run the following command and verify your kernel has identified and activated NX/XD protection.
# dmesg | grep NX
NX (Execute Disable) protection: active
</t>
  </si>
  <si>
    <t>Virtual memory is randomized. Output contains the following:
NX (Execute Disable) protection: active</t>
  </si>
  <si>
    <t>The ability of the system to help prevent exploitation of buffer overflow vulnerabilities is not enabled.</t>
  </si>
  <si>
    <t>1.5.2</t>
  </si>
  <si>
    <t>Enabling any feature that can protect against buffer overflow attacks enhances the security of the system.</t>
  </si>
  <si>
    <t>On 32 bit systems install a kernel with PAE support, no installation is required on 64 bit systems:
If necessary configure your bootloader to load the new kernel and reboot the system.
You may need to enable NX or XD support in your bios.</t>
  </si>
  <si>
    <t>To close this finding, please provide a screenshot of the ASLR settings or a copy of the /etc/sysctil.conf file with the agency's CAP.</t>
  </si>
  <si>
    <t>OEL6-36</t>
  </si>
  <si>
    <t>Enable address space layout randomization (ASLR).</t>
  </si>
  <si>
    <t>Address space layout randomization (ASLR) is an exploit mitigation technique which randomly arranges the address space of key data areas of a process.</t>
  </si>
  <si>
    <t xml:space="preserve">Run the following command and verify output matches:
# sysctl kernel.randomize_va_space
kernel.randomize_va_space = 2
# grep "kernel\.randomize_va_space" /etc/sysctl.conf /etc/sysctl.d/*
kernel.randomize_va_space = 2
</t>
  </si>
  <si>
    <t>Virtual memory is randomized.  Output contains the following:
kernel.randomize_va_space = 2</t>
  </si>
  <si>
    <t>Virtual memory has not been randomized.</t>
  </si>
  <si>
    <t>1.5.3</t>
  </si>
  <si>
    <t>Randomly placing virtual memory regions will make it difficult to write memory page exploits as the memory placement will be consistently shifting.</t>
  </si>
  <si>
    <t>To close this finding, please provide a screenshot of the output provided upon executing the yum remove prelink command with the agency's CAP.</t>
  </si>
  <si>
    <t>OEL6-37</t>
  </si>
  <si>
    <t>Disable prelink.</t>
  </si>
  <si>
    <t>`prelink `is a program that modifies ELF shared libraries and ELF dynamically linked binaries in such a way that the time needed for the dynamic linker to perform relocations at startup significantly decreases.</t>
  </si>
  <si>
    <t xml:space="preserve">Run the following command and verify prelink is not installed:
# rpm -q prelink
package prelink is not installed
</t>
  </si>
  <si>
    <t>Verify prelink is not installed:
package prelink is not installed</t>
  </si>
  <si>
    <t>The prelink package has been installed.</t>
  </si>
  <si>
    <t>1.5.4</t>
  </si>
  <si>
    <t>The prelinking feature can interfere with the operation of AIDE, because it changes binaries. Prelinking can also increase the vulnerability of the system if a malicious user is able to compromise a common library such as libc.</t>
  </si>
  <si>
    <t>OEL6-38</t>
  </si>
  <si>
    <t>AC-8</t>
  </si>
  <si>
    <t>System Use Notification</t>
  </si>
  <si>
    <t xml:space="preserve">Configure the GDM login banner. </t>
  </si>
  <si>
    <t>GDM is the GNOME Display Manager which handles graphical login for GNOME based systems.</t>
  </si>
  <si>
    <t>If GDM is installed on the system verify that /etc/dconf/profile/gdm exists and contains the following:
user-db:user
system-db:gdm
file-db:/usr/share/gdm/greeter-dconf-defaults
Then verify the banner-message-enable and banner-message-text options are configured in one of the files in the /etc/dconf/db/gdm.d/ directory:
[org/gnome/login-screen]
banner-message-enable=true
banner-message-text=""
This is typically configured in /etc/dconf/db/gdm.d/01-banner-message.</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</si>
  <si>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</si>
  <si>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Warning Banner is not Publication 1075 compliant.</t>
  </si>
  <si>
    <t>HAC14
HAC38</t>
  </si>
  <si>
    <t>HAC14:  Warning banner is insufficient
HAC38: Warning banner does not exist</t>
  </si>
  <si>
    <t>1.7</t>
  </si>
  <si>
    <t>1.7.2</t>
  </si>
  <si>
    <t>Warning messages inform users who are attempting to login to the system of their legal status regarding the system and must include the name of the organization that owns the system and any monitoring policies that are in place.</t>
  </si>
  <si>
    <t xml:space="preserve">Create the /etc/dconf/profile/gdm file with the following contents:
user-db:user
system-db:gdm
file-db:/usr/share/gdm/greeter-dconf-defaults
Create or edit the banner-message-enable and banner-message-text options in /etc/dconf/db/gdm.d/01-banner-message:
[org/gnome/login-screen]
banner-message-enable=true
banner-message-text='Authorized uses only. All activity may be monitored and reported.'
Run the following command to update the system databases:
# dconf update
</t>
  </si>
  <si>
    <t>OEL6-39</t>
  </si>
  <si>
    <t xml:space="preserve">Configure the message of the day. </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</si>
  <si>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</si>
  <si>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/etc/motd
Run the following command and verify no results are returned:
# egrep "(\\v|\\r|\\m|\\s)" /etc/motd
</t>
  </si>
  <si>
    <t xml:space="preserve">OS information is not being displayed in the system login banners. </t>
  </si>
  <si>
    <t>OS information has not been removed from the Login Warning Banner.</t>
  </si>
  <si>
    <t>HAC14</t>
  </si>
  <si>
    <t>HAC14: Warning banner is insufficient                                                      HAC38: Warning banner does not exist</t>
  </si>
  <si>
    <t>1.7.1</t>
  </si>
  <si>
    <t>1.7.1.1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</si>
  <si>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</si>
  <si>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/etc/motd file with the appropriate contents according to your site policy, remove any instances of \m , \r , \s , or \v.</t>
  </si>
  <si>
    <t>OEL6-40</t>
  </si>
  <si>
    <t>Configure the local login warning banner.</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</si>
  <si>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</si>
  <si>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
Run the following command and verify no results are returned:
# egrep "(\\v|\\r|\\m|\\s)" /etc/issue
</t>
  </si>
  <si>
    <t>1.7.1.2</t>
  </si>
  <si>
    <t>OEL6-41</t>
  </si>
  <si>
    <t xml:space="preserve">Configure the remote login warning banner. </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</si>
  <si>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</si>
  <si>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/etc/issue.net
Run the following command and verify no results are returned:
# egrep "(\\v|\\r|\\m|\\s)" /etc/issue.net
</t>
  </si>
  <si>
    <t>1.7.1.3</t>
  </si>
  <si>
    <t>OEL6-42</t>
  </si>
  <si>
    <t>The contents of the `/etc/motd` file are displayed to users after login and function as a message of the day for authenticated users.</t>
  </si>
  <si>
    <t xml:space="preserve">Run the following command and verify Uid and Gid are both 0/root and Access is 644 :
# stat /etc/motd
Access: (0644/-rw-r--r--) Uid: ( 0/ root) Gid: ( 0/ root)
</t>
  </si>
  <si>
    <t xml:space="preserve">Permissions for these files is:
/etc/motd
-rw-r--r-- 1 root root </t>
  </si>
  <si>
    <t>Permissions for /etc/motd have no been configured.</t>
  </si>
  <si>
    <t>1.7.1.4</t>
  </si>
  <si>
    <t>If the `/etc/motd` file does not have the correct ownership it could be modified by unauthorized users with incorrect or misleading information.</t>
  </si>
  <si>
    <t>OEL6-43</t>
  </si>
  <si>
    <t>Configure permissions on the /etc/issue file.</t>
  </si>
  <si>
    <t>The contents of the `/etc/issue` file are displayed to users prior to login for local terminals.</t>
  </si>
  <si>
    <t xml:space="preserve">Run the following command and verify Uid and Gid are both 0/root and Access is 644 :
# stat /etc/issue
Access: (0644/-rw-r--r--) Uid: ( 0/ root) Gid: ( 0/ root)
</t>
  </si>
  <si>
    <t xml:space="preserve">Permissions for these files is:
 /etc/issue
-rw-r--r-- 1 root root 
</t>
  </si>
  <si>
    <t>Permissions for /etc/issue have no been configured.</t>
  </si>
  <si>
    <t>1.7.1.5</t>
  </si>
  <si>
    <t>If the `/etc/issue` file does not have the correct ownership it could be modified by unauthorized users with incorrect or misleading information.</t>
  </si>
  <si>
    <t>OEL6-44</t>
  </si>
  <si>
    <t>Configure permissions on the /etc/issue.net file.</t>
  </si>
  <si>
    <t>The contents of the `/etc/issue.net` file are displayed to users prior to login for remote connections from configured services.</t>
  </si>
  <si>
    <t xml:space="preserve">Run the following command and verify Uid and Gid are both 0/root and Access is 644 :
# stat /etc/issue.net
Access: (0644/-rw-r--r--) Uid: ( 0/ root) Gid: ( 0/ root)
</t>
  </si>
  <si>
    <t xml:space="preserve">Permissions for these files is:
 /etc/issue.net
-rw-r--r-- 1 root root 
</t>
  </si>
  <si>
    <t>Permissions for /etc/issue.net have no been configured.</t>
  </si>
  <si>
    <t>1.7.1.6</t>
  </si>
  <si>
    <t>If the `/etc/issue.net` file does not have the correct ownership it could be modified by unauthorized users with incorrect or misleading information.</t>
  </si>
  <si>
    <t>OEL6-45</t>
  </si>
  <si>
    <t xml:space="preserve">Disable chargen services. </t>
  </si>
  <si>
    <t>`chargen `is a network service that responds with 0 to 512 ASCII characters for each connection it receives. This service is intended for debugging and testing purposes. It is recommended that this service be disabled.</t>
  </si>
  <si>
    <t xml:space="preserve">Run the following command and verify chargen-dgram and chargen-stream are off or missing:
# chkconfig --list
xinetd based services:
 chargen-dgram: off
 chargen-stream: off
</t>
  </si>
  <si>
    <t xml:space="preserve">chargen-dgram and chargen-stream is disabled.  Output contains the following:    
chargen-dgram: off
chargen-stream: off
</t>
  </si>
  <si>
    <t>Parameters: chargen-dgram and chargen-stream have not been disabled.</t>
  </si>
  <si>
    <t>2.1</t>
  </si>
  <si>
    <t>2.1.1</t>
  </si>
  <si>
    <t>Disabling this service will reduce the remote attack surface of the system.</t>
  </si>
  <si>
    <t>To close this finding, please provide a screenshot of the disabled chargen services settings with the agency's CAP.</t>
  </si>
  <si>
    <t>OEL6-46</t>
  </si>
  <si>
    <t xml:space="preserve">Disable daytime services. </t>
  </si>
  <si>
    <t>`daytime` is a network service that responds with the server's current date and time. This service is intended for debugging and testing purposes. It is recommended that this service be disabled.</t>
  </si>
  <si>
    <t xml:space="preserve">Run the following command and verify daytime-dgram and daytime-stream are off or missing:
# chkconfig --list
xinetd based services:
 daytime-dgram: off
 daytime-stream: off
</t>
  </si>
  <si>
    <t xml:space="preserve">daytime-dgram and daytime-stream is disabled.  Output contains the following:    
daytime-dgram: off
daytime-stream: off
</t>
  </si>
  <si>
    <t>Daytime-dgram and daytime-stream have not been disabled.</t>
  </si>
  <si>
    <t>2.1.2</t>
  </si>
  <si>
    <t>To close this finding, please provide a screenshot of the disabled daytime services settings with the agency's CAP.</t>
  </si>
  <si>
    <t>OEL6-47</t>
  </si>
  <si>
    <t xml:space="preserve">Disable discard services. </t>
  </si>
  <si>
    <t>`discard `is a network service that simply discards all data it receives. This service is intended for debugging and testing purposes. It is recommended that this service be disabled.</t>
  </si>
  <si>
    <t xml:space="preserve">Run the following command and verify discard-dgram and discard-stream are off or missing:
# chkconfig --list
xinetd based services:
 discard-dgram: off
 discard-stream: off
</t>
  </si>
  <si>
    <t xml:space="preserve">discard-dgram and discard-stream is disabled.  Output contains the following:    
discard-dgram: off
discard-stream: off
</t>
  </si>
  <si>
    <t>Discard-dgram and discard-stream have not been disabled.</t>
  </si>
  <si>
    <t>2.1.3</t>
  </si>
  <si>
    <t>To close this finding, please provide a screenshot of the disabled discard services settings with the agency's CAP.</t>
  </si>
  <si>
    <t>OEL6-48</t>
  </si>
  <si>
    <t xml:space="preserve">Disable echo services. </t>
  </si>
  <si>
    <t>`echo `is a network service that responds to clients with the data sent to it by the client. This service is intended for debugging and testing purposes. It is recommended that this service be disabled.</t>
  </si>
  <si>
    <t xml:space="preserve">Run the following command and verify echo-dgram and echo-stream are off or missing:
# chkconfig --list
xinetd based services:
 echo-dgram: off
 echo-stream: off
</t>
  </si>
  <si>
    <t>echo-dgram and echo-stream is disabled.  Output contains the following:    
echo-dgram: off
echo-stream: off</t>
  </si>
  <si>
    <t>Echo-dgram and echo-stream have not been disabled.</t>
  </si>
  <si>
    <t>2.1.4</t>
  </si>
  <si>
    <t>To close this finding, please provide a screenshot of the disabled echo services settings with the agency's CAP.</t>
  </si>
  <si>
    <t>OEL6-49</t>
  </si>
  <si>
    <t xml:space="preserve">Disable time services. </t>
  </si>
  <si>
    <t>`time `is a network service that responds with the server's current date and time as a 32 bit integer. This service is intended for debugging and testing purposes. It is recommended that this service be disabled.</t>
  </si>
  <si>
    <t xml:space="preserve">Run the following command and verify time-dgram and time-stream are off or missing:
# chkconfig --list
xinetd based services:
 time-dgram: off
 time-stream: off
</t>
  </si>
  <si>
    <t xml:space="preserve">time-dgram and time-stream is disabled.  Output contains the following:    
time-dgram: off
time-stream: off
</t>
  </si>
  <si>
    <t>Time-dgram and time-stream have not been disabled.</t>
  </si>
  <si>
    <t>2.1.5</t>
  </si>
  <si>
    <t>To close this finding, please provide a screenshot of the disabled time services settings with the agency's CAP.</t>
  </si>
  <si>
    <t>OEL6-50</t>
  </si>
  <si>
    <t>Disable the rsh server.</t>
  </si>
  <si>
    <t>The Berkeley rsh-server (rsh, rlogin, rexec) package contains legacy services that exchange credentials in clear-text.</t>
  </si>
  <si>
    <t xml:space="preserve">Run the following command and verify rsh , rlogin , and rexec are off or missing:
# chkconfig --list
xinetd based services:
 rexec: off
 rlogin: off
 rsh: off
</t>
  </si>
  <si>
    <t xml:space="preserve">RSH services (rsh.socket, rlogin.socket, rexec.socket) are disabled.  Output contains the following for the three services listed above:    
disabled
</t>
  </si>
  <si>
    <t>HCM10</t>
  </si>
  <si>
    <t>HCM10:  System has unneeded functionality installed</t>
  </si>
  <si>
    <t>2.1.6</t>
  </si>
  <si>
    <t>These legacy services contain numerous security exposures and have been replaced with the more secure SSH package.</t>
  </si>
  <si>
    <t>OEL6-51</t>
  </si>
  <si>
    <t xml:space="preserve">Disable the talk server. </t>
  </si>
  <si>
    <t>The talk software makes it possible for users to send and receive messages across systems through a terminal session. The talk client (allows initiate of talk sessions) is installed by default.</t>
  </si>
  <si>
    <t xml:space="preserve">Run the following command and verify talk is off or missing:
# chkconfig --list
xinetd based services:
 talk: off
</t>
  </si>
  <si>
    <t xml:space="preserve">Talk is disabled.  Output contains the following:    
disabled
</t>
  </si>
  <si>
    <t xml:space="preserve">The talk server have not been disabled.
</t>
  </si>
  <si>
    <t>2.1.7</t>
  </si>
  <si>
    <t>The software presents a security risk as it uses unencrypted protocols for communication.</t>
  </si>
  <si>
    <t>OEL6-52</t>
  </si>
  <si>
    <t xml:space="preserve">Disable the telnet server. </t>
  </si>
  <si>
    <t>The telnet-server package contains the telnet daemon, which accepts connections from users from other systems via the telnet protocol.</t>
  </si>
  <si>
    <t xml:space="preserve">Run the following command and verify telnet is off or missing:
# chkconfig --list
xinetd based services:
 telnet: off
</t>
  </si>
  <si>
    <t xml:space="preserve">Telnet.socket service is disabled.  Output contains the following:    
disabled
</t>
  </si>
  <si>
    <t>Telnet server have not been disabled.</t>
  </si>
  <si>
    <t>2.1.8</t>
  </si>
  <si>
    <t>The `telnet` protocol is insecure and unencrypted. The use of an unencrypted transmission medium could allow a user with access to sniff network traffic the ability to steal credentials. The `ssh` package provides an encrypted session and stronger security.</t>
  </si>
  <si>
    <t>OEL6-53</t>
  </si>
  <si>
    <t xml:space="preserve">Disable the Trivial File Transfer Protocol (TFTP) server. </t>
  </si>
  <si>
    <t>Trivial File Transfer Protocol (TFTP) is a simple file transfer protocol, typically used to automatically transfer configuration or boot machines from a boot server. The packages tftp and atftp are both used to define and support a TFTP server.</t>
  </si>
  <si>
    <t xml:space="preserve">Run the following command and verify tftp is off or missing:
# chkconfig --list
xinetd based services:
 tftp: off
</t>
  </si>
  <si>
    <t xml:space="preserve">Tftp.socket service is disabled.  Output contains the following:    
disabled
</t>
  </si>
  <si>
    <t>Trivial File Transfer Protocol (TFTP) has not been disabled.</t>
  </si>
  <si>
    <t>2.1.9</t>
  </si>
  <si>
    <t>TFTP does not support authentication nor does it ensure the confidentiality or integrity of data. It is recommended that TFTP be removed, unless there is a specific need for TFTP. In that case, extreme caution must be used when configuring the services.</t>
  </si>
  <si>
    <t>OEL6-54</t>
  </si>
  <si>
    <t xml:space="preserve">Disable the rsync service. </t>
  </si>
  <si>
    <t>The rsyncd service can be used to synchronize files between systems over network links.</t>
  </si>
  <si>
    <t xml:space="preserve">Run the following command and verify rsync is of or missing:
# chkconfig --list
xinetd based services:
 rsync: off
</t>
  </si>
  <si>
    <t xml:space="preserve">Rsync service is disabled.  Output contains the following:    
disabled
</t>
  </si>
  <si>
    <t>Rsync service has not been disabled.</t>
  </si>
  <si>
    <t>2.1.10</t>
  </si>
  <si>
    <t>The `rsyncd` service presents a security risk as it uses unencrypted protocols for communication.</t>
  </si>
  <si>
    <t>To close this finding, please provide a screenshot of the disabled rsync service with the agency's CAP.</t>
  </si>
  <si>
    <t>OEL6-55</t>
  </si>
  <si>
    <t>Disable the eXtended InterNET Daemon (`xinetd`).</t>
  </si>
  <si>
    <t>The eXtended InterNET Daemon ( `xinetd` ) is an open source super daemon that replaced the original `inetd` daemon. The `xinetd` daemon listens for well known services and dispatches the appropriate daemon to properly respond to service requests.</t>
  </si>
  <si>
    <t xml:space="preserve">Run the following command and verify all runlevels are listed as "off" or xinetd is not available:
# chkconfig --list xinetd
xinetd 0:off 1:off 2:off 3:off 4:off 5:off 6:off
</t>
  </si>
  <si>
    <t xml:space="preserve">xinetd is disabled.  Output contains the following:    
disabled
</t>
  </si>
  <si>
    <t>EXtended InterNET daemon service has not been disabled.</t>
  </si>
  <si>
    <t>2.1.11</t>
  </si>
  <si>
    <t>If there are no `xinetd` services required, it is recommended that the daemon be disabled.</t>
  </si>
  <si>
    <t>To close this finding, please provide a screenshot of the disabled eXtended InterNET Daemon (xinetd) services settings with the agency's CAP.</t>
  </si>
  <si>
    <t>OEL6-56</t>
  </si>
  <si>
    <t>Disable the X Window system.</t>
  </si>
  <si>
    <t>The X Window System provides a Graphical User Interface (GUI) where users can have multiple windows in which to run programs and various add on. The X Windows system is typically used on workstations where users login, but not on servers where users typically do not login.</t>
  </si>
  <si>
    <t xml:space="preserve">Run the following command and verify no output is returned:
# rpm -qa xorg-x11*
</t>
  </si>
  <si>
    <t xml:space="preserve">The X Window system is not installed.  Output returns no results.
</t>
  </si>
  <si>
    <t xml:space="preserve">X Window system is not installed. Output returns no results.
</t>
  </si>
  <si>
    <t>2.2</t>
  </si>
  <si>
    <t>2.2.2</t>
  </si>
  <si>
    <t>Unless the Agency organization specifically requires graphical login access via X Windows, remove it to reduce the potential attack surface.</t>
  </si>
  <si>
    <t>OEL6-57</t>
  </si>
  <si>
    <t xml:space="preserve">Disable the Avahi Server. </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</si>
  <si>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</si>
  <si>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 xml:space="preserve">Run the following command and verify all runlevels are listed as "off" or avahi-daemon is not available:
# chkconfig --list avahi-daemon
avahi-daemon 0:off 1:off 2:off 3:off 4:off 5:off 6:off
</t>
  </si>
  <si>
    <t xml:space="preserve">Avahi-daemon is disabled.  Output contains the following:    
disabled
</t>
  </si>
  <si>
    <t>Avahi daemon service has not been disabled.</t>
  </si>
  <si>
    <t>2.2.3</t>
  </si>
  <si>
    <t>Automatic discovery of network services is not normally required for system functionality. It is recommended to disable the service to reduce the potential attack surface.</t>
  </si>
  <si>
    <t>To close this finding, please provide a screenshot of the disabled Avahi Server services settings with the agency's CAP.</t>
  </si>
  <si>
    <t>OEL6-58</t>
  </si>
  <si>
    <t>Disable the Common Unix Print System (CUPS).</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</si>
  <si>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</si>
  <si>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 xml:space="preserve">Run the following command and verify all runlevels are listed as "off" or cups is not available:
# chkconfig --list cups
cups 0:off 1:off 2:off 3:off 4:off 5:off 6:off
</t>
  </si>
  <si>
    <t xml:space="preserve">CUPS is disabled.  Output contains the following:    
disabled
</t>
  </si>
  <si>
    <t>Common Unix Printing Daemon (CUPS) has not been disabled.</t>
  </si>
  <si>
    <t>2.2.4</t>
  </si>
  <si>
    <t>If the system does not need to print jobs or accept print jobs from other systems, it is recommended that CUPS be disabled to reduce the potential attack surface.</t>
  </si>
  <si>
    <t>To close this finding, please provide a screenshot of the disabled Common Unix Print System (CUPS) settings with the agency's CAP.</t>
  </si>
  <si>
    <t>OEL6-59</t>
  </si>
  <si>
    <t xml:space="preserve">Disable the Dynamic Host Configuration Protocol (DHCP) server. </t>
  </si>
  <si>
    <t>The Dynamic Host Configuration Protocol (DHCP) is a service that allows machines to be dynamically assigned IP addresses.</t>
  </si>
  <si>
    <t xml:space="preserve">Run the following command and verify all runlevels are listed as "off" or dhcpd is not available:
# chkconfig --list dhcpd
dhcpd 0:off 1:off 2:off 3:off 4:off 5:off 6:off
</t>
  </si>
  <si>
    <t xml:space="preserve">DHCP is disabled.  Output contains the following:    
disabled
</t>
  </si>
  <si>
    <t xml:space="preserve">Dynamic Host Configuration Protocol (DHCP) serve has not been disabled. </t>
  </si>
  <si>
    <t>2.2.5</t>
  </si>
  <si>
    <t>Unless a system is specifically set up to act as a DHCP server, it is recommended that this service be disabled to reduce the potential attack surface.</t>
  </si>
  <si>
    <t>To close this finding, please provide a screenshot of the disabled Dynamic Host Configuration Protocol (DHCP) server settings with the agency's CAP.</t>
  </si>
  <si>
    <t>OEL6-60</t>
  </si>
  <si>
    <t xml:space="preserve">Disable the Lightweight Directory Access Protocol (LDAP) server. </t>
  </si>
  <si>
    <t>The Lightweight Directory Access Protocol (LDAP) was introduced as a replacement for NIS/YP. It is a service that provides a method for looking up information from a central database.</t>
  </si>
  <si>
    <t xml:space="preserve">Run the following command and verify all runlevels are listed as "off" or slapd is not available:
# chkconfig --list slapd
slapd 0:off 1:off 2:off 3:off 4:off 5:off 6:off
</t>
  </si>
  <si>
    <t xml:space="preserve">LDAP is disabled.  Output contains the following:    
disabled
</t>
  </si>
  <si>
    <t>Lightweight Directory Access Protocol (LDAP) service has not been disabled.</t>
  </si>
  <si>
    <t>2.2.6</t>
  </si>
  <si>
    <t>If the system will not need to act as an LDAP server, it is recommended that the software be disabled to reduce the potential attack surface.</t>
  </si>
  <si>
    <t>OEL6-61</t>
  </si>
  <si>
    <t>Disable the Network File System (NFS) and RPC.</t>
  </si>
  <si>
    <t>The Network File System (NFS) is one of the first and most widely distributed file systems in the UNIX environment. It provides the ability for systems to mount file systems of other servers through the network.</t>
  </si>
  <si>
    <t xml:space="preserve">Run the following command and verify all runlevels are listed as "off" or nfs is not available:
# chkconfig --list nfs
nfs 0:off 1:off 2:off 3:off 4:off 5:off 6:off
Run the following command and verify all runlevels are listed as "off" or rpcbind is not available:
# chkconfig --list rpcbind
rpcbind 0:off 1:off 2:off 3:off 4:off 5:off 6:off
</t>
  </si>
  <si>
    <t xml:space="preserve">NFS and rpcbind is disabled.  Output contains the following:    
disabled
</t>
  </si>
  <si>
    <t>NFS and RPCBind services have not been disabled.</t>
  </si>
  <si>
    <t>2.2.7</t>
  </si>
  <si>
    <t>If the system does not export NFS shares or act as an NFS client, it is recommended that these services be disabled to reduce remote attack surface.</t>
  </si>
  <si>
    <t>OEL6-62</t>
  </si>
  <si>
    <t xml:space="preserve">Disable the Domain Name System (DNS) Server. </t>
  </si>
  <si>
    <t>The Domain Name System (DNS) is a hierarchical naming system that maps names to IP addresses for computers, services and other resources connected to a network.</t>
  </si>
  <si>
    <t xml:space="preserve">Run the following command and verify all runlevels are listed as "off" or named is not available:
# chkconfig --list named
named 0:off 1:off 2:off 3:off 4:off 5:off 6:off
</t>
  </si>
  <si>
    <t xml:space="preserve">DNS named is disabled.  Output contains the following:    
disabled
</t>
  </si>
  <si>
    <t>Domain Name Service has not been disabled.</t>
  </si>
  <si>
    <t>2.2.8</t>
  </si>
  <si>
    <t>Unless a system is specifically designated to act as a DNS server, it is recommended that the service be disabled to reduce the potential attack surface.</t>
  </si>
  <si>
    <t>To close this finding, please provide a screenshot of the disabled Domain Name System (DNS) Server settings with the agency's CAP.</t>
  </si>
  <si>
    <t>OEL6-63</t>
  </si>
  <si>
    <t xml:space="preserve">Disable the File Transfer Protocol (FTP) Server. </t>
  </si>
  <si>
    <t>The File Transfer Protocol (FTP) provides networked computers with the ability to transfer files.</t>
  </si>
  <si>
    <t xml:space="preserve">Run the following command and verify all runlevels are listed as "off" or vsftpd is not available:
# chkconfig --list vsftpd
vsftpd 0:off 1:off 2:off 3:off 4:off 5:off 6:off
</t>
  </si>
  <si>
    <t xml:space="preserve">The VSFTPD FTP service is disabled.  Output contains the following:    
disabled
</t>
  </si>
  <si>
    <t>VSFTPD FTP service has not been disabled.</t>
  </si>
  <si>
    <t>2.2.9</t>
  </si>
  <si>
    <t>FTP does not protect the confidentiality of data or authentication credentials. It is recommended sftp be used if file transfer is required. Unless there is a need to run the system as a FTP server (for example, to allow anonymous downloads), it is recommended that the service be disabled to reduce the potential attack surface.</t>
  </si>
  <si>
    <t>To close this finding, please provide a screenshot of the disabled File Transfer Protocol (FTP) service settings with the agency's CAP.</t>
  </si>
  <si>
    <t>OEL6-64</t>
  </si>
  <si>
    <t xml:space="preserve">Disable the HTTP Server. </t>
  </si>
  <si>
    <t>HTTP or web servers provide the ability to host web site content.</t>
  </si>
  <si>
    <t xml:space="preserve">Run the following command and verify all runlevels are listed as "off" or httpd is not available:
# chkconfig --list httpd
httpd 0:off 1:off 2:off 3:off 4:off 5:off 6:off
</t>
  </si>
  <si>
    <t xml:space="preserve">HTTPD HTTP Service is disabled.  Output contains the following:    
disabled
</t>
  </si>
  <si>
    <t>HTTPD service has not been disabled.</t>
  </si>
  <si>
    <t>2.2.10</t>
  </si>
  <si>
    <t>Unless there is a need to run the system as a web server, it is recommended that the service be disabled to reduce the potential attack surface.</t>
  </si>
  <si>
    <t>OEL6-65</t>
  </si>
  <si>
    <t xml:space="preserve">Disable IMAP and POP3. </t>
  </si>
  <si>
    <t>dovecot is an open source IMAP and POP3 server for Linux based systems.</t>
  </si>
  <si>
    <t xml:space="preserve">Run the following command and verify all runlevels are listed as "off" or dovecot is not available.:
# chkconfig --list dovecot
dovecot 0:off 1:off 2:off 3:off 4:off 5:off 6:off
</t>
  </si>
  <si>
    <t xml:space="preserve">Dovecot is disabled.  Output contains the following:    
disabled
</t>
  </si>
  <si>
    <t>Dovecot IMAP and POP3 service has not been disabled.</t>
  </si>
  <si>
    <t>2.2.11</t>
  </si>
  <si>
    <t>Unless POP3 and/or IMAP servers are to be provided by this system, it is recommended that the service be disabled to reduce the potential attack surface.</t>
  </si>
  <si>
    <t>OEL6-66</t>
  </si>
  <si>
    <t xml:space="preserve">Disable the Samba daemon. </t>
  </si>
  <si>
    <t>The Samba daemon allows system administrators to configure their Linux systems to share file systems and directories with Windows desktops. Samba will advertise the file systems and directories via the Small Message Block (SMB) protocol. Windows desktop users will be able to mount these directories and file systems as letter drives on their systems.</t>
  </si>
  <si>
    <t xml:space="preserve">Run the following command and verify all runlevels are listed as "off" or smb is not available:
# chkconfig --list smb
smb 0:off 1:off 2:off 3:off 4:off 5:off 6:off
</t>
  </si>
  <si>
    <t xml:space="preserve">SMB Samba service is disabled.  Output contains the following:    
disabled
</t>
  </si>
  <si>
    <t>The Samba daemon. service has not been disabled.</t>
  </si>
  <si>
    <t>2.2.12</t>
  </si>
  <si>
    <t>If there is no need to mount directories and file systems to Windows systems, then this service can be disabled to reduce the potential attack surface.</t>
  </si>
  <si>
    <t>OEL6-67</t>
  </si>
  <si>
    <t>Disable the HTTP Proxy Server.</t>
  </si>
  <si>
    <t>Squid is a standard proxy server used in many distributions and environments.</t>
  </si>
  <si>
    <t xml:space="preserve">Run the following command and verify all runlevels are listed as "off" or squid is not available:
# chkconfig --list squid
squid 0:off 1:off 2:off 3:off 4:off 5:off 6:off
</t>
  </si>
  <si>
    <t xml:space="preserve">Squid HTTP Proxy service is disabled.  Output contains the following:    
disabled
</t>
  </si>
  <si>
    <t>Squid HTTP Proxy service has not been disabled.</t>
  </si>
  <si>
    <t>2.2.13</t>
  </si>
  <si>
    <t>If there is no need for a proxy server, it is recommended that the squid proxy be disabled to reduce the potential attack surface.</t>
  </si>
  <si>
    <t>OEL6-68</t>
  </si>
  <si>
    <t xml:space="preserve">Disable the Simple Network Management Protocol (SNMP) Server. </t>
  </si>
  <si>
    <t>The Simple Network Management Protocol (SNMP) server is used to listen for SNMP commands from an SNMP management system, execute the commands or collect the information and then send results back to the requesting system.</t>
  </si>
  <si>
    <t xml:space="preserve">Run the following command and verify all runlevels are listed as "off" or snmpd is not available:
# chkconfig --list snmpd
snmpd 0:off 1:off 2:off 3:off 4:off 5:off 6:off
</t>
  </si>
  <si>
    <t xml:space="preserve">SNMP mail service is disabled.  Output contains the following:    
disabled
</t>
  </si>
  <si>
    <t>SNMP mail service has not been disabled.</t>
  </si>
  <si>
    <t>2.2.14</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</si>
  <si>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disallow SNMP v1.</t>
  </si>
  <si>
    <t xml:space="preserve">Run the following command to disable snmpd:
# chkconfig snmpd off
</t>
  </si>
  <si>
    <t>To close this finding, please provide a screenshot of the Simple Network Management Protocol (SNMP) services have been disabled with the agency's CAP.</t>
  </si>
  <si>
    <t>OEL6-69</t>
  </si>
  <si>
    <t xml:space="preserve">Configure the mail transfer agent for local-only mode. </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</si>
  <si>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</si>
  <si>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 xml:space="preserve">Run the following command and verify that the MTA is not listening on any non-loopback address ( 127.0.0.1 or ::1 ):
# netstat -an | grep LIST | grep ":25[[:space:]]"
tcp 0 0 127.0.0.1:25 0.0.0.0:* LISTEN
</t>
  </si>
  <si>
    <t xml:space="preserve">The mail transfer agent has been configure for local-only mode. 
</t>
  </si>
  <si>
    <t>Mail transfer agents have not been set to Local-Only Mode.</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</si>
  <si>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</si>
  <si>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</si>
  <si>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 xml:space="preserve">Edit /etc/postfix/main.cf and add the following line to the RECEIVING MAIL section. If the line already exists, change it to look like the line below:
inet_interfaces = loopback-only
Restart postfix:
# service postfix restart
</t>
  </si>
  <si>
    <t>OEL6-70</t>
  </si>
  <si>
    <t xml:space="preserve">Disable the Network Information Service (NIS) Server. </t>
  </si>
  <si>
    <t>The Network Information Service (NIS) (formally known as Yellow Pages) is a client-server directory service protocol for distributing system configuration files. The NIS server is a collection of programs that allow for the distribution of configuration files.</t>
  </si>
  <si>
    <t xml:space="preserve">Run the following command and verify all runlevels are listed as "off" or ypserv is not available:
# chkconfig --list ypserv
ypserv 0:off 1:off 2:off 3:off 4:off 5:off 6:off
</t>
  </si>
  <si>
    <t xml:space="preserve">NIS yellow page service is disabled.  Output contains the following:    
disabled
</t>
  </si>
  <si>
    <t>Network Information Service (NIS)has not been disabled.</t>
  </si>
  <si>
    <t>2.2.16</t>
  </si>
  <si>
    <t>The NIS service is inherently an insecure system that has been vulnerable to DOS attacks, buffer overflows and has poor authentication for querying NIS maps. NIS generally been replaced by such protocols as Lightweight Directory Access Protocol (LDAP). It is recommended that the service be disabled and other, more secure services be used</t>
  </si>
  <si>
    <t>OEL6-71</t>
  </si>
  <si>
    <t>AU-8</t>
  </si>
  <si>
    <t>Time Stamps</t>
  </si>
  <si>
    <t xml:space="preserve">Enable time synchronization. </t>
  </si>
  <si>
    <t>System time should be synchronized between all systems in an environment. This is typically done by establishing an authoritative time server or set of servers and having all systems synchronize their clocks to them.</t>
  </si>
  <si>
    <t>On physical systems or virtual systems where host based time synchronization is not available run the following commands and verify either ntp or chrony is installed:
# rpm -q ntp
# rpm -q chrony
On virtual systems where host based time synchronization is available consult your virtualization software documentation and verify that host based synchronization is in use.</t>
  </si>
  <si>
    <t>NTP and Chrony is installed</t>
  </si>
  <si>
    <t>2.2.1</t>
  </si>
  <si>
    <t>2.2.1.1</t>
  </si>
  <si>
    <t>Time synchronization is important to support time sensitive security mechanisms like Kerberos and also ensures log files have consistent time records across the enterprise, which aids in forensic investigations.</t>
  </si>
  <si>
    <t>On physical systems or virtual systems where host based time synchronization is not available run one of the following commands to install either ntp or chrony :
# yum install ntp
# yum install chrony
On virtual systems where host based time synchronization is available consult your virtualization software documentation and setup host based synchronization.</t>
  </si>
  <si>
    <t>To close this finding, please provide a screenshot of the ntp or chrony services enabled with the agency's CAP.</t>
  </si>
  <si>
    <t>OEL6-72</t>
  </si>
  <si>
    <t>Configure the Network Time Protocol (NTP).</t>
  </si>
  <si>
    <t>ntp is a daemon which implements the Network Time Protocol (NTP). It is designed to synchronize system clocks across a variety of systems and use a source that is highly accurate. More information on NTP can be found at http://www.ntp.org [http://www.ntp.org/]. ntp can be configured to be a client and/or a server.
	This recommendation only applies if ntp is in use on the system.</t>
  </si>
  <si>
    <t>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grep "^(server|pool)" /etc/ntp.conf
server 
Multiple servers may be configured.
Run the following command and verify that " -u ntp:ntp " is included in OPTIONS :
# grep "^OPTIONS" /etc/sysconfig/ntpd
OPTIONS="-u ntp:ntp"
Additional options may be present.</t>
  </si>
  <si>
    <t>An authoritative (U.S. IRS approved source) time-server is used. Approved sources include the US Naval Observatory NTP servers or the NIST Internet Time Service.</t>
  </si>
  <si>
    <t>HAU11</t>
  </si>
  <si>
    <t>HAU11:  NTP is not properly implemented</t>
  </si>
  <si>
    <t>2.2.1.2</t>
  </si>
  <si>
    <t>If ntp is in use on the system proper configuration is vital to ensuring time synchronization is working properly.</t>
  </si>
  <si>
    <t xml:space="preserve">Add or edit restrict lines in /etc/ntp.conf to match the following:
restrict -4 default kod nomodify notrap nopeer noquery
restrict -6 default kod nomodify notrap nopeer noquery
Add or edit server or pool lines to /etc/ntp.conf as appropriate:
server 
Add or edit the OPTIONS in /etc/sysconfig/ntpd to include ' -u ntp:ntp ':
OPTIONS="-u ntp:ntp"
</t>
  </si>
  <si>
    <t>OEL6-73</t>
  </si>
  <si>
    <t xml:space="preserve">Configure chrony. </t>
  </si>
  <si>
    <t>chrony is a daemon which implements the Network Time Protocol (NTP) is designed to synchronize system clocks across a variety of systems and use a source that is highly accurate. More information on chrony can be found at http://chrony.tuxfamily.org/ [http://chrony.tuxfamily.org/]. chrony can be configured to be a client and/or a server.</t>
  </si>
  <si>
    <t>Run the following command and verify remote server is configured properly:
# grep "^(server|pool)" /etc/chrony.conf
server 
Multiple servers may be configured.
Run the following command and verify OPTIONS includes "-u chrony":
# grep ^OPTIONS /etc/sysconfig/chronyd
OPTIONS="-u chrony"
Additional options may be present.</t>
  </si>
  <si>
    <t>Chrony has not been configured.</t>
  </si>
  <si>
    <t>2.2.1.3</t>
  </si>
  <si>
    <t>If chrony is in use on the system proper configuration is vital to ensuring time synchronization is working properly.
This recommendation only applies if chrony is in use on the system.</t>
  </si>
  <si>
    <t xml:space="preserve">Add or edit server or pool lines to /etc/chrony.conf as appropriate:
server 
Add or edit the OPTIONS in /etc/sysconfig/chronyd to include '-u chrony':
OPTIONS="-u chrony"
</t>
  </si>
  <si>
    <t>OEL6-74</t>
  </si>
  <si>
    <t xml:space="preserve">Disable the Network Information Service (NIS) Client. </t>
  </si>
  <si>
    <t>The Network Information Service (NIS), formerly known as Yellow Pages, is a client-server directory service protocol used to distribute system configuration files. The NIS client (ypbind) was used to bind a machine to an NIS server and receive the distributed configuration files.</t>
  </si>
  <si>
    <t xml:space="preserve">Run the following command and verify ypbind is not installed:
# rpm -q ypbind
</t>
  </si>
  <si>
    <t>ypbind has been removed from the system.  Output contains the following: 
package ypbind is not installed</t>
  </si>
  <si>
    <t>The Network Information Service (NIS) Client has not been disabled.</t>
  </si>
  <si>
    <t>2.3</t>
  </si>
  <si>
    <t>2.3.1</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</si>
  <si>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</si>
  <si>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 xml:space="preserve">Run the following command to uninstall ypbind :
# yum remove ypbind
</t>
  </si>
  <si>
    <t>To close this finding, please provide a screenshot of the output provided upon executing the yum remove ypbind command with the agency's CAP.</t>
  </si>
  <si>
    <t>OEL6-75</t>
  </si>
  <si>
    <t xml:space="preserve">Disable the rsh client. </t>
  </si>
  <si>
    <t>The rsh package contains the client commands for the rsh services.</t>
  </si>
  <si>
    <t xml:space="preserve">Run the following command and verify rsh is not installed:
# rpm -q rsh
</t>
  </si>
  <si>
    <t>RSH has been removed from the system.  Output contains the following: 
package rsh is not installed</t>
  </si>
  <si>
    <t>The rsh has not been disabled from the system.</t>
  </si>
  <si>
    <t>2.3.2</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</si>
  <si>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 `rcp` and `rlogin` .</t>
  </si>
  <si>
    <t xml:space="preserve">Run the following command to uninstall rsh:
# yum remove rsh
</t>
  </si>
  <si>
    <t>To close this finding, please provide a screenshot of the output provided from executing the yum remove rsh command with the agency's CAP.</t>
  </si>
  <si>
    <t>OEL6-76</t>
  </si>
  <si>
    <t xml:space="preserve">Disable the talk client. </t>
  </si>
  <si>
    <t>The talk software makes it possible for users to send and receive messages across systems through a terminal session. The talk client, which allows initialization of talk sessions, is installed by default.</t>
  </si>
  <si>
    <t xml:space="preserve">Run the following command and verify talk is not installed:
# rpm -q talk
</t>
  </si>
  <si>
    <t>talk has been removed from the system.  Output contains the following: 
package talk is not installed</t>
  </si>
  <si>
    <t>The talk has not been disabled.</t>
  </si>
  <si>
    <t>2.3.3</t>
  </si>
  <si>
    <t xml:space="preserve">Run the following command to uninstall talk:
# yum remove talk
</t>
  </si>
  <si>
    <t>To close this finding, please provide a screenshot of the output provided from executing the yum remove talk command with the agency's CAP.</t>
  </si>
  <si>
    <t>OEL6-77</t>
  </si>
  <si>
    <t xml:space="preserve">Disable the telnet client. </t>
  </si>
  <si>
    <t>The telnet package contains the telnet client, which allows users to start connections to other systems via the telnet protocol.</t>
  </si>
  <si>
    <t xml:space="preserve">Run the following command and verify telnet is not installed:
# rpm -q telnet
</t>
  </si>
  <si>
    <t>telnet has been removed from the system.  Output contains the following: 
package telnet-server is not installed</t>
  </si>
  <si>
    <t>The telnet-server has not been disabled.</t>
  </si>
  <si>
    <t>2.3.4</t>
  </si>
  <si>
    <t>The `telnet` protocol is insecure and unencrypted. The use of an unencrypted transmission medium could allow an unauthorized user to steal credentials. The `ssh` package provides an encrypted session and stronger security and is included in most Linux distributions.</t>
  </si>
  <si>
    <t xml:space="preserve">Run the following command to uninstall telnet :
# yum remove telnet
</t>
  </si>
  <si>
    <t>To close this finding, please provide a screenshot of the output provided from executing the yum remove telnet command the agency's CAP.</t>
  </si>
  <si>
    <t>OEL6-78</t>
  </si>
  <si>
    <t>Disable the Lightweight Directory Access Protocol (LDAP) client.</t>
  </si>
  <si>
    <t xml:space="preserve">Run the following command and verify openldap-clients is not installed:
# rpm -q openldap-clients
</t>
  </si>
  <si>
    <t>telnet-server has been removed from the system.  Output contains the following: 
package telnet is not installed</t>
  </si>
  <si>
    <t xml:space="preserve">Lightweight Directory Access Protocol (LDAP) is not disabled. </t>
  </si>
  <si>
    <t>2.3.5</t>
  </si>
  <si>
    <t>If the system will not need to act as an LDAP client, it is recommended that the software be removed to reduce the potential attack surface.</t>
  </si>
  <si>
    <t xml:space="preserve">Run the following command to uninstall openldap-clients:
# yum remove openldap-clients
</t>
  </si>
  <si>
    <t>To close this finding, please provide a screenshot of output provided from executing the yum remove openldap-clients command the agency's CAP.</t>
  </si>
  <si>
    <t>OEL6-79</t>
  </si>
  <si>
    <t>Disable the use of wireless interfaces.</t>
  </si>
  <si>
    <t xml:space="preserve">Run the following command to determine wireless interfaces on the system:
# iwconfig
Run the following command and verify wireless interfaces are active:
# ip link show up
</t>
  </si>
  <si>
    <t xml:space="preserve">Wireless Interfaces are deactivated.  If any interfaces using wireless are active then this is a finding.    </t>
  </si>
  <si>
    <t>Wireless Interfaces have not been disabled.</t>
  </si>
  <si>
    <t>3</t>
  </si>
  <si>
    <t>3.7</t>
  </si>
  <si>
    <t>If wireless is not to be used, wireless devices can be disabled to reduce the potential attack surface.</t>
  </si>
  <si>
    <t>Run the following command to disable any wireless interfaces:
# ip link set  down
Disable any wireless interfaces in your network configuration.</t>
  </si>
  <si>
    <t>To close this finding, please provide a screenshot of the output provided from executing the ip link set down command the agency's CAP.</t>
  </si>
  <si>
    <t>OEL6-80</t>
  </si>
  <si>
    <t xml:space="preserve">Disable the use of IP forwarding. </t>
  </si>
  <si>
    <t>The net.ipv4.ip_forward flag is used to tell the system whether it can forward packets or not.</t>
  </si>
  <si>
    <t xml:space="preserve">Run the following command and verify output matches:
# sysctl net.ipv4.ip_forward
net.ipv4.ip_forward = 0
# grep "net\.ipv4\.ip_forward" /etc/sysctl.conf /etc/sysctl.d/*
net.ipv4.ip_forward = 0
</t>
  </si>
  <si>
    <t xml:space="preserve">IP Forwarding is disabled.  The net.ipv4.ip_forward flag is set to 0.  
Output contains the following:   
net.ipv4.ip_forward = 0 
</t>
  </si>
  <si>
    <t>IP Forwarding has not been disabled.</t>
  </si>
  <si>
    <t>3.1</t>
  </si>
  <si>
    <t>3.1.1</t>
  </si>
  <si>
    <t>Setting the flag to 0 ensures that a system with multiple interfaces (for example, a hard proxy), will never be able to forward packets, and therefore, never serve as a router.</t>
  </si>
  <si>
    <t>To close this finding, please provide a screenshot of the IP forwarding parameters in /etc/sysctl.conf or a /etc/sysctl.d/* file with the agency's CAP.</t>
  </si>
  <si>
    <t>OEL6-81</t>
  </si>
  <si>
    <t xml:space="preserve">Disable packet redirect sending. </t>
  </si>
  <si>
    <t>ICMP Redirects are used to send routing information to other hosts. As a host itself does not act as a router (in a host only configuration), there is no need to send redirects.</t>
  </si>
  <si>
    <t xml:space="preserve">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
</t>
  </si>
  <si>
    <t>Send Packet Redirects is disabled.  net.ipv4.conf.all.send_redirects and net.ipv4.conf.default.send_redirects parameters is set to 0 in /etc/sysctl.conf. 
Output contains the following:     
net.ipv4.conf.all.send_redirects = 0
net.ipv4.conf.default.send_redirects = 0</t>
  </si>
  <si>
    <t>Send Packet Redirects have not been disabled.</t>
  </si>
  <si>
    <t>3.1.2</t>
  </si>
  <si>
    <t>An attacker could use a compromised host to send invalid ICMP redirects to other router devices in an attempt to corrupt routing and have users access a system set up by the attacker as opposed to a valid system.</t>
  </si>
  <si>
    <t>To close this finding, please provide a screenshot of the IPV4 redirects parameters in /etc/sysctl.conf or a /etc/sysctl.d/* file
with the agency's CAP.</t>
  </si>
  <si>
    <t>OEL6-82</t>
  </si>
  <si>
    <t>SC-7</t>
  </si>
  <si>
    <t>Boundary Protection</t>
  </si>
  <si>
    <t xml:space="preserve">Do not accept source routed packets. </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</si>
  <si>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</si>
  <si>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</si>
  <si>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</si>
  <si>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Source Routed Packet Acceptance has not been disabled.</t>
  </si>
  <si>
    <t>3.2</t>
  </si>
  <si>
    <t>3.2.1</t>
  </si>
  <si>
    <t>Setting `net.ipv4.conf.all.accept_source_route` and `net.ipv4.conf.default.accept_source_route`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</si>
  <si>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 xml:space="preserve">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t>
  </si>
  <si>
    <t>To close this finding, please provide a screenshot of the IPV4 accepted_source_route settings or a copy of the /etc/sysctl.conf or /etc/sysctl.d file with the agency's CAP.</t>
  </si>
  <si>
    <t>OEL6-83</t>
  </si>
  <si>
    <t xml:space="preserve">Reject ICMP redirect messages. </t>
  </si>
  <si>
    <t>ICMP redirect messages are packets that convey routing information and tell the Agency host (acting as a router) to send packets via an alternate path. It is a way of allowing an outside routing device to update the Agency system routing tables. By setting net.ipv4.conf.all.accept_redirects to 0, the system will not accept any ICMP redirect messages, and therefore, won't allow outsiders to update the system's routing tables.</t>
  </si>
  <si>
    <t xml:space="preserve">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t>
  </si>
  <si>
    <t>ICMP Redirect Acceptance is disabled.   net.ipv4.conf.all.accept_redirects and net.ipv4.conf.default.accept_redirects parameters is set to 0 in /etc/sysctl.conf.
Output contains the following:    
net.ipv4.conf.all.accept_redirects = 0
net.ipv4.conf.default.accept_redirects = 0</t>
  </si>
  <si>
    <t>ICMP redirect messages are not being rejected.</t>
  </si>
  <si>
    <t>3.2.2</t>
  </si>
  <si>
    <t>Attackers could use bogus ICMP redirect messages to maliciously alter the system routing tables and get them to send packets to incorrect networks and allow the Agency system packets to be captured.</t>
  </si>
  <si>
    <t>To close this finding, please provide a screenshot of the tcp_wrappers have been set with the agency's CAP.</t>
  </si>
  <si>
    <t>OEL6-84</t>
  </si>
  <si>
    <t xml:space="preserve">Reject secure ICMP redirect messages. </t>
  </si>
  <si>
    <t>Secure ICMP redirects are the same as ICMP redirects, except they come from gateways listed on the default gateway list. It is assumed that these gateways are known to the Agency system, and that they are likely to be secure.</t>
  </si>
  <si>
    <t xml:space="preserve">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
</t>
  </si>
  <si>
    <t>ICMP Redirect Acceptance is disabled.   net.ipv4.conf.all.secure_redirects and net.ipv4.conf.default.secure_redirects parameters is set to 0 in /etc/sysctl.conf.
Output contains the following:    
net.ipv4.conf.all.secure_redirects = 0
net.ipv4.conf.default.secure_redirects = 0</t>
  </si>
  <si>
    <t>ICMP secure redirect messages are not being rejected.</t>
  </si>
  <si>
    <t>3.2.3</t>
  </si>
  <si>
    <t>It is still possible for even known gateways to be compromised. Setting `net.ipv4.conf.all.secure_redirects` to 0 protects the system from routing table updates by possibly compromised known gateways.</t>
  </si>
  <si>
    <t>To close this finding, please provide a screenshot of the "net.ipv4.conf.all.accept_redirects = 0" rejecting ICMP redirect messages settings with the agency's CAP.</t>
  </si>
  <si>
    <t>OEL6-85</t>
  </si>
  <si>
    <t>SC-8</t>
  </si>
  <si>
    <t>Transmission Confidentiality and Integrity</t>
  </si>
  <si>
    <t>Log suspicious packets.</t>
  </si>
  <si>
    <t>When enabled, this feature logs packets with un-routable source addresses to the kernel log.</t>
  </si>
  <si>
    <t xml:space="preserve">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
</t>
  </si>
  <si>
    <t>Suspicious packets are logged and retained for 7 years.   
Output should contain something similar to the following:
net.ipv4.conf.all.log_martians = 1
net.ipv4.conf.default.log_martians = 1</t>
  </si>
  <si>
    <t>Logging is not being performed on the system.</t>
  </si>
  <si>
    <t>3.2.4</t>
  </si>
  <si>
    <t>Enabling this feature and logging these packets allows an administrator to investigate the possibility that an attacker is sending spoofed packets to their system.</t>
  </si>
  <si>
    <t>To close this finding, please provide a screenshot of the IPV4 martians settings or a copy of the /etc/sysctl.conf or /etc/sysctl.d/* file with the agency's CAP.</t>
  </si>
  <si>
    <t>OEL6-86</t>
  </si>
  <si>
    <t>SC-5</t>
  </si>
  <si>
    <t>Denial of Service Protection</t>
  </si>
  <si>
    <t xml:space="preserve">Ignore broadcast ICMP requests. </t>
  </si>
  <si>
    <t>Setting net.ipv4.icmp_echo_ignore_broadcasts to 1 will cause the system to ignore all ICMP echo and timestamp requests to broadcast and multicast addresses.</t>
  </si>
  <si>
    <t xml:space="preserve">Run the following commands and verify output matches:
# sysctl net.ipv4.icmp_echo_ignore_broadcasts
net.ipv4.icmp_echo_ignore_broadcasts = 1
# grep "net\.ipv4\.icmp_echo_ignore_broadcasts" /etc/sysctl.conf /etc/sysctl.d/*
net.ipv4.icmp_echo_ignore_broadcasts = 1
</t>
  </si>
  <si>
    <t>Ignore Broadcast Requests is enabled.  net.ipv4.icmp_echo_ignore_broadcasts parameter is set to 1 in /etc/sysctl.conf.  
Output should contain something similar to the following:
net.ipv4.icmp_echo_ignore_broadcasts = 1</t>
  </si>
  <si>
    <t>Ignore Broadcast Requests has not been enabled.</t>
  </si>
  <si>
    <t>3.2.5</t>
  </si>
  <si>
    <t>Accepting ICMP echo and timestamp requests with broadcast or multicast destinations for the Agency network could be used to trick the Agency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</si>
  <si>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To close this finding, please provide a screenshot of the /etc/hosts.allow settings with the agency's CAP.</t>
  </si>
  <si>
    <t>OEL6-87</t>
  </si>
  <si>
    <t>Ignore bogus ICMP responses.</t>
  </si>
  <si>
    <t>Setting icmp_ignore_bogus_error_responses to 1 prevents the kernel from logging bogus responses (RFC-1122 non-compliant) from broadcast reframes, keeping file systems from filling up with useless log messages.</t>
  </si>
  <si>
    <t xml:space="preserve">Run the following commands and verify output matches:
# sysctl net.ipv4.icmp_ignore_bogus_error_responses
net.ipv4.icmp_ignore_bogus_error_responses = 1
# grep "net\.ipv4\.icmp_ignore_bogus_error_responses" /etc/sysctl.conf /etc/sysctl.d/*
net.ipv4.icmp_ignore_bogus_error_responses = 1
</t>
  </si>
  <si>
    <t>Ignore Bogus ICMP responses is enabled.  net.ipv4.icmp_ignore_bogus_error_responses parameter is set to 1 in /etc/sysctl.conf.  
Output should contain something similar to the following:
net.ipv4.icmp_ignore_bogus_error_responses = 1</t>
  </si>
  <si>
    <t>Ignore bogus ICMP Requests has not been enabled.</t>
  </si>
  <si>
    <t>3.2.6</t>
  </si>
  <si>
    <t>Some routers (and some attackers) will send responses that violate RFC-1122 and attempt to fill up a log file system with many useless error messages.</t>
  </si>
  <si>
    <t>To close this finding, please provide a screenshot of the ignore_bogus_response settings with the agency's CAP.</t>
  </si>
  <si>
    <t>OEL6-88</t>
  </si>
  <si>
    <t xml:space="preserve">Enable Reverse Path Filtering. </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</si>
  <si>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</si>
  <si>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 xml:space="preserve">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
</t>
  </si>
  <si>
    <t>Reverse Path Filtering is enabled.  net.ipv4.conf.all.rp_filter parameter is set to 1 in /etc/sysctl.conf.  
Output should contain something similar to the following:
net.ipv4.conf.all.rp_filter = 1</t>
  </si>
  <si>
    <t>Reverse Path Filtering has not been enabled.</t>
  </si>
  <si>
    <t>3.2.7</t>
  </si>
  <si>
    <t>Setting these flags is a good way to deter attackers from sending the Agency system bogus packets that cannot be responded to. One instance where this feature breaks down is if asymmetrical routing is employed. This would occur when using dynamic routing protocols (bgp, ospf, etc) on the Agency system. If you are using asymmetrical routing on the Agency system, you will not be able to enable this feature without breaking the routing.</t>
  </si>
  <si>
    <t>To close this finding, please provide a screenshot of the reverse path filter  settings with the agency's CAP.</t>
  </si>
  <si>
    <t>OEL6-89</t>
  </si>
  <si>
    <t xml:space="preserve">Enable TCP SYN Cookies. </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</si>
  <si>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</si>
  <si>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 xml:space="preserve">Run the following commands and verify output matches:
# sysctl net.ipv4.tcp_syncookies
net.ipv4.tcp_syncookies = 1
# grep "net\.ipv4\.tcp_syncookies" /etc/sysctl.conf /etc/sysctl.d/*
net.ipv4.tcp_syncookies = 1
</t>
  </si>
  <si>
    <t>TCP SYN Cookies is enabled.  net.ipv4.tcp_syncookies parameter is set to 1 in /etc/sysctl.conf.   
Output should contain something similar to the following:
net.ipv4.tcp_syncookies = 1</t>
  </si>
  <si>
    <t>TCP SYN Cookies has not been enabled.</t>
  </si>
  <si>
    <t>3.2.8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</si>
  <si>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SYN cookies allow the system to keep accepting valid connections, even if under a denial of service attack.</t>
  </si>
  <si>
    <t>To close this finding, please provide a screenshot of the tcp_syncookies settings with the agency's CAP.</t>
  </si>
  <si>
    <t>OEL6-90</t>
  </si>
  <si>
    <t xml:space="preserve">Reject IPv6 router advertisements. </t>
  </si>
  <si>
    <t>This setting disables the system's ability to accept IPv6 router advertisements.</t>
  </si>
  <si>
    <t xml:space="preserve">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
</t>
  </si>
  <si>
    <t>IPv6 Router Advertisements are disabled.   
Output should contain something similar to the following:
net.ipv6.conf.all.accept_ra = 0
net.ipv6.conf.default.accept_ra = 0</t>
  </si>
  <si>
    <t>IPv6 Router Advertisements have not been disabled.</t>
  </si>
  <si>
    <t>3.3</t>
  </si>
  <si>
    <t>3.3.1</t>
  </si>
  <si>
    <t>It is recommended that systems not accept router advertisements as they could be tricked into routing traffic to compromised machines. Setting hard routes within the system (usually a single default route to a trusted router) protects the system from bad routes.</t>
  </si>
  <si>
    <t>To close this finding, please provide a screenshot of the IPV6 router advertisement settings with the agency's CAP.</t>
  </si>
  <si>
    <t>OEL6-91</t>
  </si>
  <si>
    <t>Do not accept IPv6 redirects.</t>
  </si>
  <si>
    <t>This setting prevents the system from accepting ICMP redirects. ICMP redirects tell the system about alternate routes for sending traffic.</t>
  </si>
  <si>
    <t xml:space="preserve">Run the following commands and verify output matches:
# sysctl net.ipv6.conf.all.accept_redirects
net.ipv6.conf.all.accept_redirect = 0
# sysctl net.ipv6.conf.default.accept_redirects
net.ipv6.conf.default.accept_redirect = 0
# grep "net\.ipv6\.conf\.all\.accept_redirect" /etc/sysctl.conf /etc/sysctl.d/*
net.ipv6.conf.all.accept_redirect = 0
# grep "net\.ipv6\.conf\.default\.accept_redirect" /etc/sysctl.conf /etc/sysctl.d/*
net.ipv6.conf.default.accept_redirect = 0
</t>
  </si>
  <si>
    <t>IPv6 Redirect Acceptance is disabled.
Output should contain something similar to the following:
net.ipv6.conf.all.accept_redirect = 0
net.ipv6.conf.default.accept_redirect = 0</t>
  </si>
  <si>
    <t>IPv6 Redirect Acceptance have not been disabled.</t>
  </si>
  <si>
    <t>3.3.2</t>
  </si>
  <si>
    <t>It is recommended that systems not accept ICMP redirects as they could be tricked into routing traffic to compromised machines. Setting hard routes within the system (usually a single default route to a trusted router) protects the system from bad routes.</t>
  </si>
  <si>
    <t>OEL6-92</t>
  </si>
  <si>
    <t>Disable IPv6.</t>
  </si>
  <si>
    <t>Although IPv6 has many advantages over IPv4, few organizations have implemented IPv6.</t>
  </si>
  <si>
    <t xml:space="preserve">Run the following command and verify that each kernel line has the ipv6.disable=1 parameter set:
# grep "^\s*kernel" /boot/grub/grub.conf
</t>
  </si>
  <si>
    <t>IPv6 is disabled.  
If the output contains any of the following then this is a finding:
NETWORKING_IPV6=no 
IPV6INIT=no
options ipv6 disable=1</t>
  </si>
  <si>
    <t>IPv6 has not been disabled.</t>
  </si>
  <si>
    <t>3.3.3</t>
  </si>
  <si>
    <t>If IPv6 is not to be used, it is recommended that it be disabled to reduce the attack surface of the system.</t>
  </si>
  <si>
    <t>Edit /boot/grub/grub.conf to include ipv6.disable=1 on all kernel lines.</t>
  </si>
  <si>
    <t>To close this finding, please provide a screenshot of the IPV6 settings in the /etc/default/grub file with the agency's CAP.</t>
  </si>
  <si>
    <t>OEL6-93</t>
  </si>
  <si>
    <t xml:space="preserve">Install TCP Wrappers. </t>
  </si>
  <si>
    <t>TCP Wrappers provides a simple access list and standardized logging method for services capable of supporting it. In the past, services that were called from inetd and xinetd supported the use of tcp wrappers. As inetd and xinetd have been falling in disuse, any service that can support tcp wrappers will have the libwrap.so library attached to it.</t>
  </si>
  <si>
    <t xml:space="preserve">Run the following command and verify tcp_wrappers is installed:
# rpm -q tcp_wrappers
tcp_wrappers-
Run the following command and verify libwrap.so is installed:
# rpm -q tcp_wrappers-libs
tcp_wrappers-libs-
</t>
  </si>
  <si>
    <t xml:space="preserve">TCP Wrappers are enabled. 
Output contains the following:
tcp_wrappers
</t>
  </si>
  <si>
    <t>TCP Wrappers have not been enabled.</t>
  </si>
  <si>
    <t>3.4</t>
  </si>
  <si>
    <t>3.4.1</t>
  </si>
  <si>
    <t>TCP Wrappers provide a good simple access list mechanism to services that may not have that support built in. It is recommended that all services that can support TCP Wrappers, use it.</t>
  </si>
  <si>
    <t xml:space="preserve">Run the following command to install tcp_wrappers :
# yum install tcp_wrappers
</t>
  </si>
  <si>
    <t>To close this finding, please provide a screenshot of the output provided upon executing the yum install tcp_wrappers command with the agency's CAP.</t>
  </si>
  <si>
    <t>OEL6-94</t>
  </si>
  <si>
    <t>Configure the /etc/host.allow file.</t>
  </si>
  <si>
    <t>The /etc/hosts.allow file specifies which IP addresses are permitted to connect to the host. It is intended to be used in conjunction with the /etc/hosts.deny file.</t>
  </si>
  <si>
    <t xml:space="preserve">Run the following command and verify the contents of the /etc/hosts.allow file:
# cat /etc/hosts.allow
</t>
  </si>
  <si>
    <t>The access control program is configured to grant system access to specific hosts.</t>
  </si>
  <si>
    <t>The /etc/hosts.allow has not been configured appropriately.</t>
  </si>
  <si>
    <t>3.4.2</t>
  </si>
  <si>
    <t>The `/etc/hosts.allow` file supports access control by IP and helps ensure that only authorized systems can connect to the system.</t>
  </si>
  <si>
    <t>To close this finding, please provide a screenshot of the /etc/hosts.allow whitelist settings with the agency's CAP.</t>
  </si>
  <si>
    <t>OEL6-95</t>
  </si>
  <si>
    <t>Configure the /etc/hosts.deny file.</t>
  </si>
  <si>
    <t>The /etc/hosts.deny file specifies which IP addresses are NOT permitted to connect to the host. It is intended to be used in conjunction with the /etc/hosts.allow file.</t>
  </si>
  <si>
    <t xml:space="preserve">Run the following command and verify the contents of the /etc/hosts.deny file:
# cat /etc/hosts.deny
ALL: ALL
</t>
  </si>
  <si>
    <t>The access control program is configured to deny all systems besides those listed in the /etc/hosts.allow file.</t>
  </si>
  <si>
    <t>The /etc/hosts.deny has not been configured appropriately.</t>
  </si>
  <si>
    <t>3.4.3</t>
  </si>
  <si>
    <t>The `/etc/hosts.deny` file serves as a failsafe so that any host not specified in `/etc/hosts.allow` is denied access to the system.</t>
  </si>
  <si>
    <t>OEL6-96</t>
  </si>
  <si>
    <t>Configure permissions on the /etc/hosts.allow file.</t>
  </si>
  <si>
    <t>The /etc/hosts.allow file contains networking information that is used by many applications and therefore must be readable for these applications to operate.</t>
  </si>
  <si>
    <t xml:space="preserve">Run the following command and verify Uid and Gid are both 0/root and Access is 644 :
# stat /etc/hosts.allow
Access: (0644/-rw-r--r--) Uid: ( 0/ root) Gid: ( 0/ root)
</t>
  </si>
  <si>
    <t>Permission on /etc/hosts.allow is not more permissive than 644.</t>
  </si>
  <si>
    <t>Permissions are excessive on /etc/hosts.allow.</t>
  </si>
  <si>
    <t>3.4.4</t>
  </si>
  <si>
    <t>It is critical to ensure that the `/etc/hosts.allow` file is protected from unauthorized write access. Although it is protected by default, the file permissions could be changed either inadvertently or through malicious actions.</t>
  </si>
  <si>
    <t>To close this finding, please provide a screenshot of the /etc/hosts.allow permission and ownership settings with the agency's CAP.</t>
  </si>
  <si>
    <t>OEL6-97</t>
  </si>
  <si>
    <t>Configure the 644 permission on the /etc/host.deny file.</t>
  </si>
  <si>
    <t>The /etc/hosts.deny file contains network information that is used by many system applications and therefore must be readable for these applications to operate.</t>
  </si>
  <si>
    <t xml:space="preserve">Run the following command and verify Uid and Gid are both 0/root and Access is 644 :
# stat /etc/hosts.deny
Access: (0644/-rw-r--r--) Uid: ( 0/ root) Gid: ( 0/ root)
</t>
  </si>
  <si>
    <t>Permission on /etc/hosts.deny is not more permissive than 644.</t>
  </si>
  <si>
    <t>Permissions are excessive on /etc/hosts.deny.</t>
  </si>
  <si>
    <t>3.4.5</t>
  </si>
  <si>
    <t>It is critical to ensure that the `/etc/hosts.deny` file is protected from unauthorized write access. Although it is protected by default, the file permissions could be changed either inadvertently or through malicious actions.</t>
  </si>
  <si>
    <t>To close this finding, please provide a screenshot of the /etc/hosts.deny permissions  and ownership settings with the agency's CAP.</t>
  </si>
  <si>
    <t>OEL6-98</t>
  </si>
  <si>
    <t>Disable the Datagram Congestion Control Protocol (DCCP).</t>
  </si>
  <si>
    <t>The Datagram Congestion Control Protocol (DCCP) is a transport layer protocol that supports streaming media and telephony. DCCP provides a way to gain access to congestion control, without having to do it at the application layer, but does not provide in-sequence delivery.</t>
  </si>
  <si>
    <t xml:space="preserve">Run the following commands and verify the output is as indicated:
# modprobe -n -v dccp
install /bin/true
# lsmod | grep dccp
</t>
  </si>
  <si>
    <t xml:space="preserve">DCCP is disabled.  
Output contains the following:
# modprobe -n -v dccp
install /bin/true
# lsmod | grep dccp
&lt;No output&gt;
</t>
  </si>
  <si>
    <t>Datagram Congestion Control Protocol (DCCP) has not been disabled.</t>
  </si>
  <si>
    <t>3.5</t>
  </si>
  <si>
    <t>3.5.1</t>
  </si>
  <si>
    <t>If the protocol is not required, it is recommended that the drivers not be installed to reduce the potential attack surface.</t>
  </si>
  <si>
    <t>To close this finding, please provide a screenshot of the /etc/modprobe.d/CIS.conf' settings with the agency's CAP.</t>
  </si>
  <si>
    <t>OEL6-99</t>
  </si>
  <si>
    <t>Disable the Stream Control Transmission Protocol (SCTP).</t>
  </si>
  <si>
    <t>The Stream Control Transmission Protocol (SCTP) is a transport layer protocol used to support message oriented communication, with several streams of messages in one connection. It serves a similar function as TCP and UDP, incorporating features of both. It is message-oriented like UDP, and ensures reliable in-sequence transport of messages with congestion control like TCP.</t>
  </si>
  <si>
    <t xml:space="preserve">Run the following commands and verify the output is as indicated:
# modprobe -n -v sctp
install /bin/true
# lsmod | grep sctp
</t>
  </si>
  <si>
    <t>SCTP is disabled.  
Output contains the following:
# modprobe -n -v sctp
install /bin/true
# lsmod | grep sctp
&lt;No output&gt;</t>
  </si>
  <si>
    <t>Stream Control Transmission Protocol (SCTP) has not been disabled.</t>
  </si>
  <si>
    <t>3.5.2</t>
  </si>
  <si>
    <t>If the protocol is not being used, it is recommended that kernel module not be loaded, disabling the service to reduce the potential attack surface.</t>
  </si>
  <si>
    <t>OEL6-100</t>
  </si>
  <si>
    <t xml:space="preserve">Disable the Reliable Datagram Sockets (RDS) protocol. </t>
  </si>
  <si>
    <t>The Reliable Datagram Sockets (RDS) protocol is a transport layer protocol designed to provide low-latency, high-bandwidth communications between cluster nodes. It was developed by the Oracle Corporation.</t>
  </si>
  <si>
    <t xml:space="preserve">Run the following commands and verify the output is as indicated:
# modprobe -n -v rds
install /bin/true
# lsmod | grep rds
</t>
  </si>
  <si>
    <t>RDS is disabled.  
Output contains the following:
# modprobe -n -v rds
install /bin/true
# lsmod | grep rds
&lt;No output&gt;</t>
  </si>
  <si>
    <t>Reliable Datagram Sockets (RDS) protocol has not been disabled.</t>
  </si>
  <si>
    <t>3.5.3</t>
  </si>
  <si>
    <t>To close this finding, please provide a screenshot of the /etc/modprobe.d/CIS.conf' file settings with the agency's CAP.</t>
  </si>
  <si>
    <t>OEL6-101</t>
  </si>
  <si>
    <t>Disable the Transparent Inter-Process Communication (TIPC) protocol.</t>
  </si>
  <si>
    <t>The Transparent Inter-Process Communication (TIPC) protocol is designed to provide communication between cluster nodes.</t>
  </si>
  <si>
    <t xml:space="preserve">Run the following commands and verify the output is as indicated:
# modprobe -n -v tipc
install /bin/true
# lsmod | grep tipc
</t>
  </si>
  <si>
    <t>TIPC is disabled.  
Output contains the following:
# modprobe -n -v tipc
install /bin/true
# lsmod | grep tipc
&lt;No output&gt;</t>
  </si>
  <si>
    <t>Transparent Inter-Process Communication (TIPC) protocol has not been disabled.</t>
  </si>
  <si>
    <t>3.5.4</t>
  </si>
  <si>
    <t>OEL6-102</t>
  </si>
  <si>
    <t xml:space="preserve">Install IPtables. </t>
  </si>
  <si>
    <t xml:space="preserve">Run the following command and verify iptables is installed:
# rpm -q iptables
iptables-
</t>
  </si>
  <si>
    <t>IPtables is installed
Output contains the following:
iptables-_&lt;version&gt;_</t>
  </si>
  <si>
    <t>IPtables has not been enabled.</t>
  </si>
  <si>
    <t>3.6</t>
  </si>
  <si>
    <t>3.6.1</t>
  </si>
  <si>
    <t>iptables is required for firewall management and configuration.</t>
  </si>
  <si>
    <t>To close this finding, please provide a screenshot of the output produced from executing the yum install iptables command with the agency's CAP.</t>
  </si>
  <si>
    <t>OEL6-103</t>
  </si>
  <si>
    <t xml:space="preserve">Configure the default deny firewall policy. </t>
  </si>
  <si>
    <t>A default deny all policy on connections ensures that any unconfigured network usage will be rejected.</t>
  </si>
  <si>
    <t xml:space="preserve">Run the following command and verify that the policy for the INPUT , OUTPUT , and FORWARD chains is DROP or REJECT :
# iptables -L
Chain INPUT (policy DROP)
Chain FORWARD (policy DROP)
Chain OUTPUT (policy DROP)
</t>
  </si>
  <si>
    <t>The default deny policy exists. Allow access rules are added as needed.
Chain INPUT (policy DROP)
Chain FORWARD (policy DROP)
Chain OUTPUT (policy DROP)</t>
  </si>
  <si>
    <t>IPTables is not configured with a default deny policy.</t>
  </si>
  <si>
    <t>3.6.2</t>
  </si>
  <si>
    <t>With a default accept policy the firewall will accept any packet that is not configured to be denied. It is easier to white list acceptable usage than to black list unacceptable usage.</t>
  </si>
  <si>
    <t>To close this finding, please provide a screenshot of the iptables settings with the agency's CAP.</t>
  </si>
  <si>
    <t>OEL6-104</t>
  </si>
  <si>
    <t>Configure the loopback interface.</t>
  </si>
  <si>
    <t>Configure the loopback interface to accept traffic. Configure all other interfaces to deny traffic to the loopback network (127.0.0.0/8).</t>
  </si>
  <si>
    <t xml:space="preserve">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
</t>
  </si>
  <si>
    <t>The loopback subnet has access to itself, all other networks cannot access it.</t>
  </si>
  <si>
    <t>Loopback interface has excessive permissions granted.</t>
  </si>
  <si>
    <t>3.6.3</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</si>
  <si>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t>
  </si>
  <si>
    <t>OEL6-105</t>
  </si>
  <si>
    <t xml:space="preserve">Configure outbound and established connections. </t>
  </si>
  <si>
    <t>Configure the firewall rules for new outbound, and established connections.</t>
  </si>
  <si>
    <t xml:space="preserve">Run the following command and verify all rules for new outbound, and established connections match site policy:
# iptables -L -v -n
</t>
  </si>
  <si>
    <t>Ensure only necessary connections are allowed into the system.</t>
  </si>
  <si>
    <t>Excessive connections are allowed into the system.</t>
  </si>
  <si>
    <t>3.6.4</t>
  </si>
  <si>
    <t>If rules are not in place for new outbound, and established connections all packets will be dropped by the default policy preventing network usage.</t>
  </si>
  <si>
    <t>OEL6-106</t>
  </si>
  <si>
    <t xml:space="preserve">Confirm that firewall rules exist for all open ports. </t>
  </si>
  <si>
    <t>Any ports that have been opened on non-loopback addresses need firewall rules to govern traffic.</t>
  </si>
  <si>
    <t>Run the following command to determine open ports:
# netstat -ln
Active Internet connections (only servers)
Proto Recv-Q Send-Q Local Address Foreign Address State
tcp 0 0 0.0.0.0:22 0.0.0.0:* LISTEN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</si>
  <si>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 xml:space="preserve">All ports listening on non-loopback addresses have firewall rules. </t>
  </si>
  <si>
    <t xml:space="preserve">All ports listening on non-loopback addresses do not have firewall rules. </t>
  </si>
  <si>
    <t>3.6.5</t>
  </si>
  <si>
    <t>Without a firewall rule configured for open ports default firewall policy will drop all packets to these ports.</t>
  </si>
  <si>
    <t>To close this finding, please provide a screenshot of the iptables open port rules with the agency's CAP.</t>
  </si>
  <si>
    <t>OEL6-107</t>
  </si>
  <si>
    <t>Audit Review, Analysis and Reporting</t>
  </si>
  <si>
    <t xml:space="preserve">Configure logrotate. </t>
  </si>
  <si>
    <t>The system includes the capability of rotating log files regularly to avoid filling up the system with logs or making the logs unmanageable large. The file /etc/logrotate.d/syslog is the configuration file used to rotate log files created by syslog or rsyslog.</t>
  </si>
  <si>
    <t>Review /etc/logrotate.conf and /etc/logrotate.d/* and verify logs are rotated according to site policy.</t>
  </si>
  <si>
    <t xml:space="preserve">Log files are being rotated.  </t>
  </si>
  <si>
    <t>Systems logs are not being rotated.</t>
  </si>
  <si>
    <t>HAU9</t>
  </si>
  <si>
    <t>HAU9:  No log reduction system exists</t>
  </si>
  <si>
    <t>4</t>
  </si>
  <si>
    <t>4.3</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</si>
  <si>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</si>
  <si>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</si>
  <si>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OEL6-108</t>
  </si>
  <si>
    <t>AU-2</t>
  </si>
  <si>
    <t>Audit Events</t>
  </si>
  <si>
    <t>Install rsyslog or syslog-ng.</t>
  </si>
  <si>
    <t>The rsyslog and syslog-ng software are recommended replacements to the original syslogd daemon which provide improvements over syslogd, such as connection-oriented (i.e. TCP) transmission of logs, the option to log to database formats, and the encryption of log data en route to a central logging server.</t>
  </si>
  <si>
    <t xml:space="preserve">Run the following commands and verify at least one indicates the package is installed:
# rpm -q rsyslog
# rpm -q syslog-ng
</t>
  </si>
  <si>
    <t>rsyslog or syslog-ng services are turned on.
Output contains the following:
enabled</t>
  </si>
  <si>
    <t>The rsyslog or syslog-ng has not been turned on.</t>
  </si>
  <si>
    <t>4.2</t>
  </si>
  <si>
    <t>4.2.3</t>
  </si>
  <si>
    <t>The security enhancements of `rsyslog` and `syslog-ng` such as connection-oriented (i.e. TCP) transmission of logs, the option to log to database formats, and the encryption of log data en route to a central logging server) justify installing and configuring the package.</t>
  </si>
  <si>
    <t>OEL6-109</t>
  </si>
  <si>
    <t xml:space="preserve">Configure permissions on all logfiles. </t>
  </si>
  <si>
    <t>Log files stored in /var/log/ contain logged information from many services on the system, or on log hosts others as well.</t>
  </si>
  <si>
    <t xml:space="preserve">Run the following command and verify that other has no permissions on any files and group does not have write or execute permissions on any files:
# find /var/log -type f -ls
</t>
  </si>
  <si>
    <t xml:space="preserve">Log Files exist and their permissions are not excessive. </t>
  </si>
  <si>
    <t>permissions on /var/log/ log files have not been configured appropriately.</t>
  </si>
  <si>
    <t>HAU2</t>
  </si>
  <si>
    <t>HAU2:  No auditing is being performed on the system</t>
  </si>
  <si>
    <t>4.2.4</t>
  </si>
  <si>
    <t>It is important to ensure that log files have the correct permissions to ensure that sensitive data is archived and protected.</t>
  </si>
  <si>
    <t>To close this finding, please provide a screenshot of the permissions on files under /var/log or output produced from executing the recommendation statement with the agency's CAP.</t>
  </si>
  <si>
    <t>OEL6-110</t>
  </si>
  <si>
    <t xml:space="preserve">Enable the rsyslog Service. </t>
  </si>
  <si>
    <t>Once the rsyslog package is installed it needs to be activated.</t>
  </si>
  <si>
    <t xml:space="preserve">Run the following command and verify runlevels 2 through 5 are "on":
# chkconfig --list rsyslog
rsyslog 0:off 1:off 2:on 3:on 4:on 5:on 6:off
</t>
  </si>
  <si>
    <t>rsyslog service is turned off and the rsyslog service is turned on.
Output contains the following:
enabled</t>
  </si>
  <si>
    <t>Rsyslog has not been turned on.</t>
  </si>
  <si>
    <t>4.2.1</t>
  </si>
  <si>
    <t>4.2.1.1</t>
  </si>
  <si>
    <t>If the `rsyslog` service is not activated the system may default to the `syslogd` service or lack logging instead.</t>
  </si>
  <si>
    <t>To close this finding, please provide a screenshot of the ryslog service settings with the agency's CAP.</t>
  </si>
  <si>
    <t>OEL6-111</t>
  </si>
  <si>
    <t xml:space="preserve">Configure the logging options. </t>
  </si>
  <si>
    <t>The /etc/rsyslog.conf file specifies rules for logging and which files are to be used to log certain classes of messages.</t>
  </si>
  <si>
    <t xml:space="preserve">Review the contents of the /etc/rsyslog.conf and /etc/rsyslog.d/*.conf files to ensure appropriate logging is set. In addition, run the following command and verify that the log files are logging information:
# ls -l /var/log/
</t>
  </si>
  <si>
    <t>rsyslog is capturing important security-related events such as (e.g., successful and failed su attempts, failed login attempts, root login attempts, etc.).
Output should be logging the following: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t>
  </si>
  <si>
    <t>The /etc/rsyslog.conf has not been configured appropriately.</t>
  </si>
  <si>
    <t>HAU4
HAU6</t>
  </si>
  <si>
    <t>HAU4:  System does not audit failed attempts to gain access
HAU6: System does not audit changes to access control settings</t>
  </si>
  <si>
    <t>4.2.1.2</t>
  </si>
  <si>
    <t>A great deal of important security-related information is sent via `rsyslog` (e.g., successful and failed su attempts, failed login attempts, root login attempts, etc.).</t>
  </si>
  <si>
    <t>OEL6-112</t>
  </si>
  <si>
    <t xml:space="preserve">Protection of Audit Information </t>
  </si>
  <si>
    <t xml:space="preserve">Configure the default rsyslog file permissions. </t>
  </si>
  <si>
    <t>rsyslog will create logfiles that do not already exist on the system. This setting controls what permissions will be applied to these newly created files.</t>
  </si>
  <si>
    <t xml:space="preserve">Run the following command and verify that $FileCreateMode is 0640 or more restrictive:
# grep ^\$FileCreateMode /etc/rsyslog.conf /etc/rsyslog.d/*.conf
</t>
  </si>
  <si>
    <t xml:space="preserve">rsyslog Log Files exist and their permissions are not excessive. </t>
  </si>
  <si>
    <t>permissions on /etc/rsyslog.conf log files have not been configured appropriately.</t>
  </si>
  <si>
    <t>HAU10: Audit logs are not properly protected</t>
  </si>
  <si>
    <t>4.2.1.3</t>
  </si>
  <si>
    <t>To close this finding, please provide a screenshot of the $FileCreateMode 0640 setting with the agency's CAP.</t>
  </si>
  <si>
    <t>OEL6-113</t>
  </si>
  <si>
    <t xml:space="preserve">Configure rsyslog to send logs to a remote log host. </t>
  </si>
  <si>
    <t>The rsyslog utility supports the ability to send logs it gathers to a remote log host running syslogd(8) or to receive messages from remote hosts, reducing administrative overhead.</t>
  </si>
  <si>
    <t xml:space="preserve">Review the /etc/rsyslog.conf and /etc/rsyslog.d/*.conf files and verify that logs are sent to a central host (where loghost.example.com is the name of your central log host):
# grep "^*.*[^I][^I]*@" /etc/rsyslog.conf /etc/rsyslog.d/*.conf
*.* @@loghost.example.com
</t>
  </si>
  <si>
    <t xml:space="preserve">Log files are sent to a central host and stored in a secure location. </t>
  </si>
  <si>
    <t>Logs are not being sent to a remote central log host.</t>
  </si>
  <si>
    <t>HAU8</t>
  </si>
  <si>
    <t>HAU8:  Logs are not maintained on a centralized log server</t>
  </si>
  <si>
    <t>4.2.1.4</t>
  </si>
  <si>
    <t>Storing log data on a remote host protects log integrity from local attacks. If an attacker gains root access on the local system, they could tamper with or remove log data that is stored on the local system</t>
  </si>
  <si>
    <t>OEL6-114</t>
  </si>
  <si>
    <t xml:space="preserve">Only accept remote rsyslog messages on designated log hosts. </t>
  </si>
  <si>
    <t>By default, rsyslog does not listen for log messages coming in from remote systems. The ModLoad tells rsyslog to load the imtcp.so module so it can listen over a network via TCP. The InputTCPServerRun option instructs rsyslogd to listen on the specified TCP port.</t>
  </si>
  <si>
    <t xml:space="preserve">Run the following commands and verify the resulting lines are uncommented on designated log hosts and commented or removed on all others:
# grep "$ModLoad imtcp" /etc/rsyslog.conf /etc/rsyslog.d/*.conf
$ModLoad imtcp
# grep "$InputTCPServerRun" /etc/rsyslog.conf /etc/rsyslog.d/*.conf
$InputTCPServerRun 514
</t>
  </si>
  <si>
    <t>rsyslog is listening for remote messages.  
Output contains the following:
$ModLoad imtcp.so
$InputTCPServerRun 514</t>
  </si>
  <si>
    <t>The rsyslog is not listening for remote messages.</t>
  </si>
  <si>
    <t>4.2.1.5</t>
  </si>
  <si>
    <t>The guidance in the section ensures that remote log hosts are configured to only accept `rsyslog` data from hosts within the specified domain and that those systems that are not designed to be log hosts do not accept any remote `rsyslog` messages. This provides protection from spoofed log data and ensures that system administrators are reviewing reasonably complete syslog data in a central location.</t>
  </si>
  <si>
    <t>OEL6-115</t>
  </si>
  <si>
    <t xml:space="preserve">Enable the syslog-ng service. </t>
  </si>
  <si>
    <t>Once the syslog-ng package is installed it needs to be activated.</t>
  </si>
  <si>
    <t xml:space="preserve">Run the following command and verify runlevels 2 through 5 are "on":
# chkconfig --list syslog-ng
syslog-ng 0:off 1:off 2:on 3:on 4:on 5:on 6:off
</t>
  </si>
  <si>
    <t>syslog-ng service is turned on.
Output contains the following:
enabled</t>
  </si>
  <si>
    <t>The syslog-ng has not been turned on.</t>
  </si>
  <si>
    <t>HAU17</t>
  </si>
  <si>
    <t>HAU17: Audit logs do not capture sufficient auditable events</t>
  </si>
  <si>
    <t>4.2.2</t>
  </si>
  <si>
    <t>4.2.2.1</t>
  </si>
  <si>
    <t>If the `syslog-ng` service is not activated the system may default to the `syslogd` service or lack logging instead.</t>
  </si>
  <si>
    <t>To close this finding, please provide a screenshot of the syslog-ng service settings with the agency's CAP.</t>
  </si>
  <si>
    <t>OEL6-116</t>
  </si>
  <si>
    <t>Configure the /etc/syslog-ng/syslog-ng.conf file.</t>
  </si>
  <si>
    <t>The /etc/syslog-ng/syslog-ng.conf file specifies rules for logging and which files are to be used to log certain classes of messages.</t>
  </si>
  <si>
    <t xml:space="preserve">Review the contents of the /etc/syslog-ng/syslog-ng.conf file to ensure appropriate logging is set. In addition, run the following command and ensure that the log files are logging information:
# ls -l /var/log/
</t>
  </si>
  <si>
    <t>rsyslog is capturing important security-related events such as (e.g., successful and failed su attempts, failed login attempts, root login attempts, etc.).
Output should be logging the following: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t>
  </si>
  <si>
    <t>The /etc/syslog-ng/syslog-ng.conf has not been configured appropriately.</t>
  </si>
  <si>
    <t>HAU17:  Audit logs do not capture sufficient auditable events</t>
  </si>
  <si>
    <t>4.2.2.2</t>
  </si>
  <si>
    <t>A great deal of important security-related information is sent via `syslog-ng` (e.g., successful and failed su attempts, failed login attempts, root login attempts, etc.).</t>
  </si>
  <si>
    <t>OEL6-117</t>
  </si>
  <si>
    <t xml:space="preserve">Configure the default syslog-ng file permissions. </t>
  </si>
  <si>
    <t>syslog-ng will create logfiles that do not already exist on the system. This setting controls what permissions will be applied to these newly created files.</t>
  </si>
  <si>
    <t xml:space="preserve">Run the following command and verify the perm option is 0640 or more restrictive:
# grep ^options /etc/syslog-ng/syslog-ng.conf
options { chain_hostnames(off); flush_lines(0); perm(0640); stats_freq(3600); threaded(yes); };
</t>
  </si>
  <si>
    <t xml:space="preserve">syslog-ng Log Files exist and their permissions are not excessive. </t>
  </si>
  <si>
    <t>Permissions on /etc/syslog-ng/syslog-ng.conf log files have not been configured appropriately.</t>
  </si>
  <si>
    <t>4.2.2.3</t>
  </si>
  <si>
    <t>It is important to ensure that log files exist and have the correct permissions to ensure that sensitive `syslog-ng` data is archived and protected.</t>
  </si>
  <si>
    <t>OEL6-118</t>
  </si>
  <si>
    <t xml:space="preserve">Configure syslog-ng to send logs to a remote host. </t>
  </si>
  <si>
    <t>The syslog-ng utility supports the ability to send logs it gathers to a remote log host or to receive messages from remote hosts, reducing administrative overhead.</t>
  </si>
  <si>
    <t xml:space="preserve">Review the /etc/syslog-ng/syslog-ng.conf file and verify that logs are sent to a central host (where logfile.example.com is the name of your central log host):
destination logserver { tcp("logfile.example.com" port(514)); };
log { source(src); destination(logserver); };
</t>
  </si>
  <si>
    <t>4.2.2.4</t>
  </si>
  <si>
    <t>OEL6-119</t>
  </si>
  <si>
    <t xml:space="preserve">Only accept remote syslog-ng messages from designated log hosts. </t>
  </si>
  <si>
    <t>By default, syslog-ng does not listen for log messages coming in from remote systems.</t>
  </si>
  <si>
    <t xml:space="preserve">Review the /etc/syslog-ng/syslog-ng.conf file and verify the following lines are configured appropriately on designated log hosts:
source net{ tcp(); };
destination remote { file("/var/log/remote/${FULLHOST}-log"); };
log { source(net); destination(remote); };
</t>
  </si>
  <si>
    <t>rsyslog is listening for remote messages.  
Output contains the following:
source net{ tcp(); };
destination remote { file("/var/log/remote/${FULLHOST}-log"); };
log { source(net); destination(remote); };</t>
  </si>
  <si>
    <t>Rsyslog is not listening for remote messages.</t>
  </si>
  <si>
    <t>4.2.2.5</t>
  </si>
  <si>
    <t>The guidance in the section ensures that remote log hosts are configured to only accept `syslog-ng` data from hosts within the specified domain and that those systems that are not designed to be log hosts do not accept any remote `syslog-ng` messages. This provides protection from spoofed log data and ensures that system administrators are reviewing reasonably complete syslog data in a central location.</t>
  </si>
  <si>
    <t>OEL6-120</t>
  </si>
  <si>
    <t xml:space="preserve">Restrict root login to the system console. </t>
  </si>
  <si>
    <t>The file /etc/securetty contains a list of valid terminals that may be logged in directly as root.</t>
  </si>
  <si>
    <t xml:space="preserve">
# cat /etc/securetty
</t>
  </si>
  <si>
    <t>All consoles are in a physically secure location and any unauthorized consoles have not been defined.</t>
  </si>
  <si>
    <t>Root login has not been restricted on the system console.</t>
  </si>
  <si>
    <t>5</t>
  </si>
  <si>
    <t>5.5</t>
  </si>
  <si>
    <t>Since the system console has special properties to handle emergency situations, it is important to ensure that the console is in a physically secure location and that unauthorized consoles have not been defined.</t>
  </si>
  <si>
    <t>Remove entries for any consoles that are not in a physically secure location.</t>
  </si>
  <si>
    <t>Restrict root login to the system console by removing entries in the in the /etc/securetty file that are not in a physically secure location (e.g. a locked datacenter).</t>
  </si>
  <si>
    <t>To close this finding, please provide a screenshot of the /etc/securetty file along with an explanation for each vty entry with the agency's CAP.</t>
  </si>
  <si>
    <t>OEL6-121</t>
  </si>
  <si>
    <t xml:space="preserve">Restrict access to the su command. </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</si>
  <si>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the wheel group to execute su.</t>
  </si>
  <si>
    <t xml:space="preserve">Run the following command and verify output includes matching line:
# grep pam_wheel.so /etc/pam.d/su
auth required pam_wheel.so use_uid
Run the following command and verify users in wheel group match site policy:
# grep wheel /etc/group
wheel:x:10:root,
</t>
  </si>
  <si>
    <t>Access has been restricted to the su Command
Output contains the following:
auth required pam_wheel.so use_uid
wheel:x:10:root,</t>
  </si>
  <si>
    <t>Access to the su command has not been restricted.</t>
  </si>
  <si>
    <t>HRM8</t>
  </si>
  <si>
    <t>HRM8:  Direct root access is enabled on the system</t>
  </si>
  <si>
    <t>5.6</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</si>
  <si>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</si>
  <si>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OEL6-122</t>
  </si>
  <si>
    <t xml:space="preserve">Enable the cron daemon. </t>
  </si>
  <si>
    <t>The cron daemon is used to execute batch jobs on the system.</t>
  </si>
  <si>
    <t xml:space="preserve">Run the following command and verify runlevels 2 through 5 are "on":
# chkconfig --list crond
crond 0:off 1:off 2:on 3:on 4:on 5:on 6:off
</t>
  </si>
  <si>
    <t xml:space="preserve">The crond service is enabled.  Output contains the following:    
enabled
</t>
  </si>
  <si>
    <t>Crond scheduling service has not been enabled.</t>
  </si>
  <si>
    <t>5.1</t>
  </si>
  <si>
    <t>5.1.1</t>
  </si>
  <si>
    <t>While there may not be user jobs that need to be run on the system, the system does have maintenance jobs that may include security monitoring that have to run, and `cron` is used to execute them.</t>
  </si>
  <si>
    <t>To close this finding, please provide a screenshot of the cron settings with the agency's CAP.</t>
  </si>
  <si>
    <t>OEL6-123</t>
  </si>
  <si>
    <t xml:space="preserve">Configure permissions on the /etc/crontab file. </t>
  </si>
  <si>
    <t>The /etc/crontab file is used by cron to control its own jobs. The commands in this item make sure that root is the user and group owner of the file and that only the owner can access the file.</t>
  </si>
  <si>
    <t xml:space="preserve">Run the following command and verify Uid and Gid are both 0/root and Access does not grant permissions to group or other :
# stat /etc/crontab
Access: (0600/-rw-------) Uid: ( 0/ root) Gid: ( 0/ root)
</t>
  </si>
  <si>
    <t>Output is emitted and /etc/crontab is user and group owned by root and has permissions of 600 or more restrictive.</t>
  </si>
  <si>
    <t>User/Group Owner or File permissions on /etc/crontab have not been configured appropriately.</t>
  </si>
  <si>
    <t>5.1.2</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</si>
  <si>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</si>
  <si>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OEL6-124</t>
  </si>
  <si>
    <t xml:space="preserve">Configure permissions on the /etc/cron.hourly file. </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</si>
  <si>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</si>
  <si>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/etc/cron.hourly
Access: (0700/-rw-------) Uid: ( 0/ root) Gid: ( 0/ root)
</t>
  </si>
  <si>
    <t>Output is emitted and /etc/cron.hourly is User and Group owned by root and has permissions of 600 or more restrictive.</t>
  </si>
  <si>
    <t>User/Group Owner or File permissions on /etc/cron.hourly have not been configured appropriately.</t>
  </si>
  <si>
    <t>5.1.3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</si>
  <si>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</si>
  <si>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OEL6-125</t>
  </si>
  <si>
    <t xml:space="preserve">Configure permissions on the /etc/cron.daily file. </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</si>
  <si>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</si>
  <si>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/etc/cron.daily
Access: (0700/-rw-------) Uid: ( 0/ root) Gid: ( 0/ root)
</t>
  </si>
  <si>
    <t xml:space="preserve">Output is emitted and /etc/cron.daily is User and Group owned by root and has permissions of 600 or more restrictive. </t>
  </si>
  <si>
    <t>User/Group Owner or File permissions on /etc/cron.daily have not been configured appropriately.</t>
  </si>
  <si>
    <t>5.1.4</t>
  </si>
  <si>
    <t>OEL6-126</t>
  </si>
  <si>
    <t xml:space="preserve">Configure permissions on the /etc/cron.weekly file. </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</si>
  <si>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</si>
  <si>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/etc/cron.weekly
Access: (0700/-rw-------) Uid: ( 0/ root) Gid: ( 0/ root)
</t>
  </si>
  <si>
    <t xml:space="preserve">Output is emitted and /etc/cron.weekly is User and Group owned by root and has permissions of 600 or more restrictive. </t>
  </si>
  <si>
    <t>User/Group Owner or File permissions on /etc/cron.weekly have not been configured appropriately.</t>
  </si>
  <si>
    <t>5.1.5</t>
  </si>
  <si>
    <t>OEL6-127</t>
  </si>
  <si>
    <t xml:space="preserve">Configure permissions on the /etc/cron.monthly file. </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</si>
  <si>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</si>
  <si>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/etc/cron.monthly
Access: (0700/-rw-------) Uid: ( 0/ root) Gid: ( 0/ root)
</t>
  </si>
  <si>
    <t>Output is emitted and /etc/cron.monthly is User and Group owned by root and has permissions of 600 or more restrictive.</t>
  </si>
  <si>
    <t>User/Group Owner or File permissions on /etc/cron.monthly have not been configured appropriately.</t>
  </si>
  <si>
    <t>5.1.6</t>
  </si>
  <si>
    <t>OEL6-128</t>
  </si>
  <si>
    <t xml:space="preserve">Configure permissions on the /etc/cron.d file. </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</si>
  <si>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</si>
  <si>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/etc/cron.d
Access: (0700/-rw-------) Uid: ( 0/ root) Gid: ( 0/ root)
</t>
  </si>
  <si>
    <t>Output is emitted and /etc/cron.d is User and Group owned by root and has permissions of 600 or more restrictive.</t>
  </si>
  <si>
    <t>User/Group Owner or File permissions on /etc/cron.d have not been configured appropriately.</t>
  </si>
  <si>
    <t>5.1.7</t>
  </si>
  <si>
    <t>OEL6-129</t>
  </si>
  <si>
    <t xml:space="preserve">Restrict at/cron to authorized users only. </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</si>
  <si>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</si>
  <si>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</si>
  <si>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</si>
  <si>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At/cron has not been restricted to authorized users or has excessive permissions on its configuration files.</t>
  </si>
  <si>
    <t>5.1.8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</si>
  <si>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</si>
  <si>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To close this finding, please provide a screenshot of the contents of the /etc/cron.allow and /etc/at.allow file settings with the agency's CAP.</t>
  </si>
  <si>
    <t>OEL6-130</t>
  </si>
  <si>
    <t xml:space="preserve">Configure permissions on the /etc/ssh/sshd_config file. </t>
  </si>
  <si>
    <t>The /etc/ssh/sshd_config file contains configuration specifications for sshd. The command below sets the owner and group of the file to root.</t>
  </si>
  <si>
    <t xml:space="preserve">Run the following command and verify Uid and Gid are both 0/root and Access does not grant permissions to group or other:
# stat /etc/ssh/sshd_config
Access: (0600/-rw-------) Uid: ( 0/ root) Gid: ( 0/ root)
</t>
  </si>
  <si>
    <t>/etc/ssh/sshd_config file only allows read and write access to root.  The file must be less permissive than 600.
Output should look like the following:
-rw------- 1 root root</t>
  </si>
  <si>
    <t>User/Group Owner permissions on /etc/ssh/sshd_config have not been configured appropriately.</t>
  </si>
  <si>
    <t>5.2</t>
  </si>
  <si>
    <t>5.2.1</t>
  </si>
  <si>
    <t>The `/etc/ssh/sshd_config` file needs to be protected from unauthorized changes by non-privileged users.</t>
  </si>
  <si>
    <t>OEL6-131</t>
  </si>
  <si>
    <t xml:space="preserve">Set SSH Protocol to '2'. </t>
  </si>
  <si>
    <t>SSH supports two different and incompatible protocols: SSH1 and SSH2. SSH1 was the original protocol and was subject to security issues. SSH2 is more advanced and secure.</t>
  </si>
  <si>
    <t xml:space="preserve">Run the following command and verify that output matches:
# grep "^Protocol" /etc/ssh/sshd_config
Protocol 2
</t>
  </si>
  <si>
    <t>SSH is not using v1 compatibility, only v2 connections are accepted.
Output contains the following:
Protocol 2</t>
  </si>
  <si>
    <t>SSH v2 is not being utilized on the system.</t>
  </si>
  <si>
    <t>HSC15</t>
  </si>
  <si>
    <t>5.2.2</t>
  </si>
  <si>
    <t>SSH v1 suffers from insecurities that do not affect SSH v2.</t>
  </si>
  <si>
    <t>OEL6-132</t>
  </si>
  <si>
    <t>Set SSH LogLevel to 'INFO.'</t>
  </si>
  <si>
    <t>The INFO parameter specifies that login and logout activity will be logged.</t>
  </si>
  <si>
    <t xml:space="preserve">Run the following command and verify that output matches:
# grep "^LogLevel" /etc/ssh/sshd_config
LogLevel INFO
</t>
  </si>
  <si>
    <t>LogLevel is set to INFO
Output contains the following:
LogLevel INFO</t>
  </si>
  <si>
    <t>LogLevel has not been set to INFO.</t>
  </si>
  <si>
    <t>HAU4</t>
  </si>
  <si>
    <t>HAU4:  System does not audit failed attempts to gain access</t>
  </si>
  <si>
    <t>5.2.3</t>
  </si>
  <si>
    <t>SSH provides several logging levels with varying amounts of verbosity. `DEBUG` is specifically _not_ recommended other than strictly for debugging SSH communications since it provides so much data that it is difficult to identify important security information.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t>
  </si>
  <si>
    <t>OEL6-133</t>
  </si>
  <si>
    <t xml:space="preserve">Disable SSH X11 forwarding. </t>
  </si>
  <si>
    <t>The X11Forwarding parameter provides the ability to tunnel X11 traffic through the connection to enable remote graphic connections.</t>
  </si>
  <si>
    <t xml:space="preserve">Run the following command and verify that output matches:
# grep "^X11Forwarding" /etc/ssh/sshd_config
X11Forwarding no
</t>
  </si>
  <si>
    <t>SSH X11 Forwarding has been disabled.  
Output contains the following:
X11Forwarding no</t>
  </si>
  <si>
    <t>SSH X11 forwarding has not been disabled.</t>
  </si>
  <si>
    <t>5.2.4</t>
  </si>
  <si>
    <t>Disable X11 forwarding unless there is an operational requirement to use X11 applications directly. There is a small risk that the remote X11 servers of users who are logged in via SSH with X11 forwarding could be compromised by other users on the X11 server. Note that even if X11 forwarding is disabled, users can always install their own forwarders.</t>
  </si>
  <si>
    <t>To close this finding, please provide a screenshot of the X11 forwarding setting in the /etc/ssh/sshd_config file with the agency's CAP.</t>
  </si>
  <si>
    <t>OEL6-134</t>
  </si>
  <si>
    <t>Set MaxAuthTries to '3.'</t>
  </si>
  <si>
    <t>The MaxAuthTries parameter specifies the maximum number of authentication attempts permitted per connection. When the login failure count reaches half the number, error messages will be written to the syslog file detailing the login failure.</t>
  </si>
  <si>
    <t>SSH MaxAuthTries is set to 3 or Less
Output contains the following:
MaxAuthTries 3</t>
  </si>
  <si>
    <t>SSH MaxAuthTries has not been set to 3 or less.</t>
  </si>
  <si>
    <t>Update MaxAuth Tries from 4 to 3</t>
  </si>
  <si>
    <t>HAC15</t>
  </si>
  <si>
    <t>HAC15:  User accounts not locked out after 3 unsuccessful login attempts</t>
  </si>
  <si>
    <t>5.2.5</t>
  </si>
  <si>
    <t>Setting the `MaxAuthTries` parameter to a low number will minimize the risk of successful brute force attacks to the SSH server. While the recommended setting is 3 set the number based on site policy.</t>
  </si>
  <si>
    <t>OEL6-135</t>
  </si>
  <si>
    <t xml:space="preserve">Enable SSH IgnoreRhosts. </t>
  </si>
  <si>
    <t>The IgnoreRhosts parameter specifies that .rhosts and .shosts files will not be used in RhostsRSAAuthentication or HostbasedAuthentication.</t>
  </si>
  <si>
    <t xml:space="preserve">Run the following command and verify that output matches:
# grep "^IgnoreRhosts" /etc/ssh/sshd_config
IgnoreRhosts yes
</t>
  </si>
  <si>
    <t>SSH IgnoreRhosts is set to Yes
Output contains the following:
IgnoreRhosts yes</t>
  </si>
  <si>
    <t>SSH IgnoreRhosts has not been set to Yes.</t>
  </si>
  <si>
    <t>5.2.6</t>
  </si>
  <si>
    <t>Setting this parameter forces users to enter a password when authenticating with ssh.</t>
  </si>
  <si>
    <t>To close this finding, please provide a screenshot of the SSH IgnoreRhosts setting in the /etc/ssh/sshd_config file with the agency's CAP.</t>
  </si>
  <si>
    <t>OEL6-136</t>
  </si>
  <si>
    <t>Disable SSH HostbasedAuthentication.</t>
  </si>
  <si>
    <t>The HostbasedAuthentication parameter specifies if authentication is allowed through trusted hosts via the user of .rhosts, or /etc/hosts.equiv, along with successful public key client host authentication. This option only applies to SSH Protocol Version 2.</t>
  </si>
  <si>
    <t xml:space="preserve">Run the following command and verify that output matches:
# grep "^HostbasedAuthentication" /etc/ssh/sshd_config
HostbasedAuthentication no
</t>
  </si>
  <si>
    <t>SSH HostbasedAuthentication is set to No
Output contains the following:
HostbasedAuthentication no</t>
  </si>
  <si>
    <t>SSH HostbasedAuthentication has not been set to No.</t>
  </si>
  <si>
    <t>5.2.7</t>
  </si>
  <si>
    <t>Even though the `.rhosts` files are ineffective if support is disabled in `/etc/pam.conf` , disabling the ability to use `.rhosts` files in SSH provides an additional layer of protection .</t>
  </si>
  <si>
    <t>To close this finding, please provide a screenshot of the .netrc files settings with the agency's CAP.</t>
  </si>
  <si>
    <t>OEL6-137</t>
  </si>
  <si>
    <t>Disable SSH root login.</t>
  </si>
  <si>
    <t>The PermitRootLogin parameter specifies if the root user can log in using ssh(1). The default is no.</t>
  </si>
  <si>
    <t xml:space="preserve">Run the following command and verify that output matches:
# grep "^PermitRootLogin" /etc/ssh/sshd_config
PermitRootLogin no
</t>
  </si>
  <si>
    <t>SSH Root Login is disabled
Output contains the following:
PermitRootLogin no</t>
  </si>
  <si>
    <t>SSH Root Login has not been disabled.</t>
  </si>
  <si>
    <t>HAC22</t>
  </si>
  <si>
    <t>HAC22:  Administrators do not use su or sudo command to access root privileges</t>
  </si>
  <si>
    <t>5.2.8</t>
  </si>
  <si>
    <t>Disallowing root logins over SSH requires system admins to authenticate using their own individual account, then escalating to root via `sudo` or `su` . This in turn limits opportunity for non-repudiation and provides a clear audit trail in the event of a security incident</t>
  </si>
  <si>
    <t>OEL6-138</t>
  </si>
  <si>
    <t>Disable SSH PermitEmptyPasswords.</t>
  </si>
  <si>
    <t>The PermitEmptyPasswords parameter specifies if the SSH server allows login to accounts with empty password strings.</t>
  </si>
  <si>
    <t xml:space="preserve">Run the following command and verify that output matches:
# grep "^PermitEmptyPasswords" /etc/ssh/sshd_config
PermitEmptyPasswords no
</t>
  </si>
  <si>
    <t>SSH PermitEmptyPasswords is set to No
Output contains the following:
PermitEmptyPasswords no</t>
  </si>
  <si>
    <t>SSH PermitEmptyPasswords has not been set to No.</t>
  </si>
  <si>
    <t>5.2.9</t>
  </si>
  <si>
    <t>Disallowing remote shell access to accounts that have an empty password reduces the probability of unauthorized access to the system</t>
  </si>
  <si>
    <t>To close this finding, please provide a screenshot of the PermitEmptyPasswords option in the /etc/ssh/sshd_config file with the agency's CAP.</t>
  </si>
  <si>
    <t>OEL6-139</t>
  </si>
  <si>
    <t>Disable the SSH PermitUserEnvironment.</t>
  </si>
  <si>
    <t>The PermitUserEnvironment option allows users to present environment options to the ssh daemon.</t>
  </si>
  <si>
    <t xml:space="preserve">Run the following command and verify that output matches:
# grep PermitUserEnvironment /etc/ssh/sshd_config
PermitUserEnvironment no
</t>
  </si>
  <si>
    <t>PermitUserEnvironment option is set to No
Output contains the following:
PermitUserEnvironment no</t>
  </si>
  <si>
    <t>PermitUserEnvironment allows Users to Set Environment Options.</t>
  </si>
  <si>
    <t>5.2.10</t>
  </si>
  <si>
    <t>Permitting users the ability to set environment variables through the SSH daemon could potentially allow users to bypass security controls (e.g. setting an execution path that has `ssh` executing trojan'd programs)</t>
  </si>
  <si>
    <t>OEL6-140</t>
  </si>
  <si>
    <t>IA-7</t>
  </si>
  <si>
    <t>Cryptographic Module Authentication</t>
  </si>
  <si>
    <t xml:space="preserve">Use approved MAC algorithms only. </t>
  </si>
  <si>
    <t>This variable limits the types of MAC algorithms that SSH can use during communication.</t>
  </si>
  <si>
    <t xml:space="preserve">Run the following command and verify that output does not contain any unlisted MAC algorithms:
# grep "MACs" /etc/ssh/sshd_config
MACs hmac-sha2-512-etm@openssh.com,hmac-sha2-256-etm@openssh.com,umac-128-etm@openssh.com,hmac-sha2-512,hmac-sha2-256,umac-128@openssh.com,curve25519-sha256@libssh.org,diffie-hellman-group-exchange-sha256
</t>
  </si>
  <si>
    <t>Only approved MAC Algorithms are used. 
Output contains the following:
MACs hmac-sha2-512-etm@openssh.com,hmac-sha2-256-etm@openssh.com,umac-128-etm@openssh.com,hmac-sha2-512,hmac-sha2-256,umac-128@openssh.com,curve25519-sha256@libssh.org,diffie-hellman-group-exchange-sha256</t>
  </si>
  <si>
    <t>Approved MAC algorithms are not being used.</t>
  </si>
  <si>
    <t>5.2.11</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</si>
  <si>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</si>
  <si>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OEL6-141</t>
  </si>
  <si>
    <t>AC-12</t>
  </si>
  <si>
    <t>Session Termination</t>
  </si>
  <si>
    <t xml:space="preserve">Configure SSH Idle Timeout Intervals. </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</si>
  <si>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3, the client ssh session will be terminated after 45 seconds of idle time.</t>
  </si>
  <si>
    <t>Idle timeout has not been configured to meet IRS Requirements.</t>
  </si>
  <si>
    <t>Updated to 30 Minutes (1800 seconds) from 15 minutes (908000 seconds)</t>
  </si>
  <si>
    <t>HSC2</t>
  </si>
  <si>
    <t>5.2.12</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</si>
  <si>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300 seconds (5 minutes), set this timeout value based on site policy. The recommended setting for `ClientAliveCountMax` is 0. In this case, the client session will be terminated after 5 minutes of idle time and no keepalive messages will be sent.</t>
  </si>
  <si>
    <t>OEL6-142</t>
  </si>
  <si>
    <t xml:space="preserve">Set SSH LoginGraceTime to one minute or less. </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</si>
  <si>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</si>
  <si>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 xml:space="preserve">Run the following command and verify that output LoginGraceTime is between 1 and 60:
# grep "^LoginGraceTime" /etc/ssh/sshd_config
LoginGraceTime 60
</t>
  </si>
  <si>
    <t>Verify that output LoginGraceTime is 60 or less:
Output contains the following:
LoginGraceTime 60</t>
  </si>
  <si>
    <t>Login timeout has not been configured to meet IRS Requirements.</t>
  </si>
  <si>
    <t>HSC25</t>
  </si>
  <si>
    <t>HSC25: Network sessions do not timeout per Publication 1075 requirements</t>
  </si>
  <si>
    <t>5.2.13</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</si>
  <si>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</si>
  <si>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To close this finding, please provide a screenshot showing LoginGrace time has been set to 60 or less with the agency's CAP.</t>
  </si>
  <si>
    <t>OEL6-143</t>
  </si>
  <si>
    <t xml:space="preserve">Limit SSH access. </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</si>
  <si>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</si>
  <si>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 xml:space="preserve">Run the following commands and verify that output matches for at least one:
# grep "^AllowUsers" /etc/ssh/sshd_config
AllowUsers 
# grep "^AllowGroups" /etc/ssh/sshd_config
AllowGroups 
# grep "^DenyUsers" /etc/ssh/sshd_config
DenyUsers 
# grep "^DenyGroups" /etc/ssh/sshd_config
DenyGroups 
</t>
  </si>
  <si>
    <t xml:space="preserve">Review output and ensure that at least one of these options is being leveraged AllowUsers, AllowGroups, DenyUsers, and/or DenyGroups.  </t>
  </si>
  <si>
    <t>Remote access via SSH has not been restricted.</t>
  </si>
  <si>
    <t>5.2.14</t>
  </si>
  <si>
    <t>Restricting which users can remotely access the system via SSH will help ensure that only authorized users access the system.</t>
  </si>
  <si>
    <t>To close this finding, please provide a screenshot of the allowed users and groups in the /etc/ssh/sshd_config file with the agency's CAP.</t>
  </si>
  <si>
    <t>OEL6-144</t>
  </si>
  <si>
    <t xml:space="preserve">Configure the SSH warning banner. </t>
  </si>
  <si>
    <t>The Banner parameter specifies a file whose contents must be sent to the remote user before authentication is permitted. By default, no banner is displayed.</t>
  </si>
  <si>
    <t xml:space="preserve">Run the following command and verify that output matches:
# grep "^Banner" /etc/ssh/sshd_config
Banner /etc/issue.net
</t>
  </si>
  <si>
    <t>warning banner is not Publication 1075 compliant.</t>
  </si>
  <si>
    <t>Updated to IRS Warning Banner</t>
  </si>
  <si>
    <t>5.2.15</t>
  </si>
  <si>
    <t>Banners are used to warn connecting users of the particular site's policy regarding connection. Presenting a warning message prior to the normal user login may assist the prosecution of trespassers on the computer system.</t>
  </si>
  <si>
    <t xml:space="preserve">Edit the /etc/ssh/sshd_config file to set the parameter as follows:
Banner /etc/issue.net, and add the following statements after the two (2) pixmap blocks.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t>
  </si>
  <si>
    <t>OEL6-145</t>
  </si>
  <si>
    <t xml:space="preserve">Configure the password creation requirements. </t>
  </si>
  <si>
    <t>Current password parameters do not meet IRS requirements.</t>
  </si>
  <si>
    <t>HPW3</t>
  </si>
  <si>
    <t>HPW3:  Minimum password length is too short</t>
  </si>
  <si>
    <t>5.3</t>
  </si>
  <si>
    <t>5.3.1</t>
  </si>
  <si>
    <t>Strong passwords protect systems from being hacked through brute force methods.</t>
  </si>
  <si>
    <t>To close this finding, please provide a screenshot of the /etc/pam.d/password-auth file settings with the agency's CAP.</t>
  </si>
  <si>
    <t>OEL6-146</t>
  </si>
  <si>
    <t>AC-7</t>
  </si>
  <si>
    <t>Unsuccessful Logon Attempts</t>
  </si>
  <si>
    <t xml:space="preserve">Configure the lockout for failed password attempts. </t>
  </si>
  <si>
    <t>Lock out users after 3 unsuccessful consecutive login attempts. The first sets of changes are made to the PAM configuration files. The second set of changes are applied to the program specific PAM configuration file. The second set of changes must be applied to each program that will lock out users. Check the documentation for each secondary program for instructions on how to configure them to work with PAM.</t>
  </si>
  <si>
    <t>Lockout for Failed Password Attempts is set to 3</t>
  </si>
  <si>
    <t>Lockout for failed password attempts has not been configured per IRS requirements.</t>
  </si>
  <si>
    <t>Updated from 5 to 3
Updated Unlock time to 900 (120 Minutes)</t>
  </si>
  <si>
    <t>5.3.2</t>
  </si>
  <si>
    <t>Locking out user IDs after _n_ unsuccessful consecutive login attempts mitigates brute force password attacks against the Agency systems.</t>
  </si>
  <si>
    <t>OEL6-147</t>
  </si>
  <si>
    <t xml:space="preserve">Limit password reuse. </t>
  </si>
  <si>
    <t>The /etc/security/opasswd file stores the users' old passwords and can be checked to ensure that users are not recycling recent passwords.</t>
  </si>
  <si>
    <t xml:space="preserve">Password history is set to 24 passwords remembered.  </t>
  </si>
  <si>
    <t>Password History has not been configured per IRS requirements.</t>
  </si>
  <si>
    <t>Updated from 5 to 24</t>
  </si>
  <si>
    <t>HPW6</t>
  </si>
  <si>
    <t>HPW6:  Password history is insufficient</t>
  </si>
  <si>
    <t>5.3.3</t>
  </si>
  <si>
    <t>Forcing users not to reuse their past 24 passwords make it less likely that an attacker will be able to guess the password.
Note that these change only apply to accounts configured on the local system.</t>
  </si>
  <si>
    <t>OEL6-148</t>
  </si>
  <si>
    <t xml:space="preserve">Set the password hashing algorithm to SHA-512. </t>
  </si>
  <si>
    <t>The commands below change password encryption from md5 to sha512 (a much stronger hashing algorithm). All existing accounts will need to perform a password change to upgrade the stored hashes to the new algorithm.</t>
  </si>
  <si>
    <t xml:space="preserve">Run the following commands and ensure the sha512 option is included in all results:
# egrep "^password\s+sufficient\s+pam_unix.so" /etc/pam.d/password-auth
password sufficient pam_unix.so sha512
# egrep "^password\s+sufficient\s+pam_unix.so" /etc/pam.d/system-auth
password sufficient pam_unix.so sha512
</t>
  </si>
  <si>
    <t>Password hashing algorithm is set to SHA-512.  
Output contains the following:
sha51</t>
  </si>
  <si>
    <t>Password-hashing algorithm has not been set to SHA-512.</t>
  </si>
  <si>
    <t>5.3.4</t>
  </si>
  <si>
    <t>The SHA-512 algorithm provides much stronger hashing than MD5, thus providing additional protection to the system by increasing the level of effort for an attacker to successfully determine passwords.
Note that these change only apply to accounts configured on the local system.</t>
  </si>
  <si>
    <t>OEL6-149</t>
  </si>
  <si>
    <t xml:space="preserve">Restrict login privileges for system accounts. </t>
  </si>
  <si>
    <t>Run the following script and verify no results are returned:
egrep -v "^\+" /etc/passwd | awk -F: "($1!="root" &amp;&amp; $1!="sync" &amp;&amp; $1!="shutdown" &amp;&amp; $1!="halt" &amp;&amp; $3</t>
  </si>
  <si>
    <t>System accounts cannot be accessed by users.</t>
  </si>
  <si>
    <t>System accounts may be accessed by regular users.</t>
  </si>
  <si>
    <t>HAC29</t>
  </si>
  <si>
    <t>HAC29:  Access to system functionality without identification and authentication</t>
  </si>
  <si>
    <t>5.4</t>
  </si>
  <si>
    <t>5.4.2</t>
  </si>
  <si>
    <t>To close this finding, please provide a screenshot of the /sbin/nologin file settings with the agency's CAP.</t>
  </si>
  <si>
    <t>OEL6-150</t>
  </si>
  <si>
    <t>Set the default group for the root account to GID 0.</t>
  </si>
  <si>
    <t>The usermod command can be used to specify which group the root user belongs to. This affects permissions of files that are created by the root user.</t>
  </si>
  <si>
    <t xml:space="preserve">Run the following command and verify the result is 0 :
# grep "^root:" /etc/passwd | cut -f4 -d:
0
</t>
  </si>
  <si>
    <t xml:space="preserve">Root Account has a GID 0.  </t>
  </si>
  <si>
    <t>Root account has not been assigned a GID of 0.</t>
  </si>
  <si>
    <t>5.4.3</t>
  </si>
  <si>
    <t>Using GID 0 for the `root` account helps prevent `root` -owned files from accidentally becoming accessible to non-privileged users.</t>
  </si>
  <si>
    <t>To close this finding, please provide a screenshot of the GID 0 for the root account settings with the agency's CAP.</t>
  </si>
  <si>
    <t>OEL6-151</t>
  </si>
  <si>
    <t xml:space="preserve">Set the default user umask to 027 or a value that is more restrictive. </t>
  </si>
  <si>
    <t>The default `umask` determines the permissions of files created by users.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 `.profile` , `.bashrc` , etc.) in their home directories.</t>
  </si>
  <si>
    <t xml:space="preserve">Run the following commands and verify all umask lines returned are 027 or more restrictive.
# grep "umask" /etc/bashrc
umask 027
# grep "umask" /etc/profile /etc/profile.d/*.sh
umask 027
</t>
  </si>
  <si>
    <t>Default users' umask has been set to a value of 027.</t>
  </si>
  <si>
    <t>HAC11</t>
  </si>
  <si>
    <t>HAC11: User access was not established with concept of least privilege</t>
  </si>
  <si>
    <t>5.4.4</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</si>
  <si>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</si>
  <si>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To close this finding, please provide a screenshot of the umask settings in the /etc/bashrc, /etc/profile and /etc/profile.d/*.sh files' with the agency's CAP.</t>
  </si>
  <si>
    <t>OEL6-152</t>
  </si>
  <si>
    <t>The PASS_MAX_DAYS parameter in /etc/login.defs allows an administrator to force passwords to expire once they reach a defined age. It is recommended that the PASS_MAX_DAYS parameter be set to less than or equal to 60 days for privileged user accounts, 90 or less for normal user accounts, but not 0 for each user.</t>
  </si>
  <si>
    <t>Password Expiration has not been configured per IRS requirements.</t>
  </si>
  <si>
    <t>HPW2</t>
  </si>
  <si>
    <t>HPW2:  Password does not expire timely</t>
  </si>
  <si>
    <t>7.1.1</t>
  </si>
  <si>
    <t>To close this finding, please provide a screenshot of the PASS_MAX_DAYS setting with the agency's CAP.</t>
  </si>
  <si>
    <t>OEL6-153</t>
  </si>
  <si>
    <t xml:space="preserve">Set minimum days between password changes to 1 or more days. </t>
  </si>
  <si>
    <t>The `PASS_MIN_DAYS` parameter in `/etc/login.defs` allows an administrator to prevent users from changing their password until a minimum number of days have passed since the last time the user changed their password. It is recommended that `PASS_MIN_DAYS` parameter be set to 7 or more days.</t>
  </si>
  <si>
    <t xml:space="preserve">Run the following command and verify PASS_MIN_DAYS is 7 or more:
# grep PASS_MIN_DAYS /etc/login.defs
PASS_MIN_DAYS 7
Verify all users with a password have their minimum days between password change set to 7 or more:
# egrep ^[^:]+:[^\!*] /etc/shadow | cut -d: -f1
* 
# chage --list 
Minimum number of days between password change : 7
</t>
  </si>
  <si>
    <t xml:space="preserve">Minimum days between password changes has been set to 1 or more days. </t>
  </si>
  <si>
    <t>Password Minimum age has not been configured per IRS requirements.</t>
  </si>
  <si>
    <t>HPW4</t>
  </si>
  <si>
    <t>HPW4:  Minimum password age does not exist</t>
  </si>
  <si>
    <t>5.4.1</t>
  </si>
  <si>
    <t>5.4.1.2</t>
  </si>
  <si>
    <t>By restricting the frequency of password changes, an administrator can prevent users from repeatedly changing their password in an attempt to circumvent password reuse controls.</t>
  </si>
  <si>
    <t>To close this finding, please provide a screenshot of the PASS_MIN_DAYS setting in the /etc/login.defs file with the agency's CAP.</t>
  </si>
  <si>
    <t>OEL6-154</t>
  </si>
  <si>
    <t>Password expiration warning days have not been configured per IRS requirements.</t>
  </si>
  <si>
    <t>Changed to 14 days</t>
  </si>
  <si>
    <t>HPW7</t>
  </si>
  <si>
    <t>HPW7:  Password change notification is not sufficient</t>
  </si>
  <si>
    <t>5.4.1.3</t>
  </si>
  <si>
    <t>Providing an advance warning that a password will be expiring gives users time to think of a secure password. Users caught unaware may choose a simple password or write it down where it may be discovered.</t>
  </si>
  <si>
    <t>OEL6-155</t>
  </si>
  <si>
    <t xml:space="preserve">Set the inactive password lock to 120 days or less. </t>
  </si>
  <si>
    <t>User accounts that have been inactive for over a given period of time can be automatically disabled. It is recommended that accounts that are inactive for 120 days after password expiration be disabled.</t>
  </si>
  <si>
    <t xml:space="preserve">Run the following command and verify INACTIVE is 30 or less:
# useradd -D | grep INACTIVE
INACTIVE=30
Verify all users with a password have Password inactive no more than 30 days after password expires:
# egrep ^[^:]+:[^\!*] /etc/shadow | cut -d: -f1
* 
# chage --list 
Password inactive : 
</t>
  </si>
  <si>
    <t xml:space="preserve">Inactive password lock has been set to 120 days or less. </t>
  </si>
  <si>
    <t>HAC10</t>
  </si>
  <si>
    <t>HAC10:  Accounts do not expire after the correct period of inactivity</t>
  </si>
  <si>
    <t>5.4.1.4</t>
  </si>
  <si>
    <t>Inactive accounts pose a threat to system security since the users are not logging in to notice failed login attempts or other anomalies.</t>
  </si>
  <si>
    <t>OEL6-156</t>
  </si>
  <si>
    <t xml:space="preserve">Confirm that all users last password change date is in the past. </t>
  </si>
  <si>
    <t>All users should have a password change date in the past.</t>
  </si>
  <si>
    <t xml:space="preserve">Verify no users with a have Password change date in the future:
# cat /etc/shadow | cut -d: -f1
* 
# chage --list 
Last Change : 
</t>
  </si>
  <si>
    <t xml:space="preserve">Password change dates have been confirmed to be in the past. </t>
  </si>
  <si>
    <t>HPW12</t>
  </si>
  <si>
    <t>HPW12: Passwords do not meet complexity requirements</t>
  </si>
  <si>
    <t>5.4.1.5</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</si>
  <si>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</si>
  <si>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</si>
  <si>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Investigate any users with a password change date in the future and correct them.  Locking the account, expiring the password, or resetting the password manually should be the course of action.</t>
  </si>
  <si>
    <t>OEL6-157</t>
  </si>
  <si>
    <t>Configure permissions on the /etc/passwd file.</t>
  </si>
  <si>
    <t>The /etc/passwd file contains user account information that is used by many system utilities and therefore must be readable for these utilities to operate.</t>
  </si>
  <si>
    <t xml:space="preserve">Run the following command and verify Uid and Gid are both 0/root and Access is 644 :
# stat /etc/passwd
Access: (0644/-rw-r--r--) Uid: ( 0/ root) Gid: ( 0/ root)
</t>
  </si>
  <si>
    <t xml:space="preserve">The file /etc/passwd is user and group owned by root. </t>
  </si>
  <si>
    <t>User/Group Owner permissions on /etc/passwd have not been configured appropriately.</t>
  </si>
  <si>
    <t>6.1</t>
  </si>
  <si>
    <t>6.1.2</t>
  </si>
  <si>
    <t>It is critical to ensure that the `/etc/passwd` file is protected from unauthorized write access. Although it is protected by default, the file permissions could be changed either inadvertently or through malicious actions.</t>
  </si>
  <si>
    <t>OEL6-158</t>
  </si>
  <si>
    <t>Configure permissions on the /etc/shadow file.</t>
  </si>
  <si>
    <t>The /etc/shadow file is used to store the information about user accounts that is critical to the security of those accounts, such as the hashed password and other security information.</t>
  </si>
  <si>
    <t xml:space="preserve">Run the following command and verify Uid and Gid are 0/root , and Access is 000 :
# stat /etc/shadow
Access: (0000/----------) Uid: ( 0/ root) Gid: ( 0/ root)
</t>
  </si>
  <si>
    <t xml:space="preserve">The file /etc/shadow is user and group owned by root. </t>
  </si>
  <si>
    <t>User/Group Owner permissions on /etc/shadow have not been configured appropriately.</t>
  </si>
  <si>
    <t>6.1.3</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</si>
  <si>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</si>
  <si>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OEL6-159</t>
  </si>
  <si>
    <t>Configure permissions on the /etc/group file.</t>
  </si>
  <si>
    <t>The /etc/group file contains a list of all the valid groups defined in the system. The command below allows read/write access for root and read access for everyone else.</t>
  </si>
  <si>
    <t xml:space="preserve">Run the following command and verify Uid and Gid are both 0/root and Access is 644 :
# stat /etc/group
Access: (0644/-rw-r--r--) Uid: ( 0/ root) Gid: ( 0/ root)
</t>
  </si>
  <si>
    <t xml:space="preserve">The file /etc/group is user and group owned by root. </t>
  </si>
  <si>
    <t>User/Group Owner permissions on /etc/group- have not been configured appropriately.</t>
  </si>
  <si>
    <t>6.1.4</t>
  </si>
  <si>
    <t>The `/etc/group` file needs to be protected from unauthorized changes by non-privileged users, but needs to be readable as this information is used with many non-privileged programs.</t>
  </si>
  <si>
    <t>OEL6-160</t>
  </si>
  <si>
    <t>Configure permissions on the /etc/gshadow file.</t>
  </si>
  <si>
    <t>The /etc/gshadow file is used to store the information about groups that is critical to the security of those accounts, such as the hashed password and other security information.</t>
  </si>
  <si>
    <t xml:space="preserve">Run the following command and verify Uid and Gid are 0/root , and Access is 000:
# stat /etc/gshadow
Access: (0000/----------) Uid: ( 0/ root) Gid: ( 0/ root)
</t>
  </si>
  <si>
    <t xml:space="preserve">The file /etc/gshadow is user and group owned by root. </t>
  </si>
  <si>
    <t>User/Group Owner permissions on /etc/gshadow have not been configured appropriately.</t>
  </si>
  <si>
    <t>6.1.5</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</si>
  <si>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</si>
  <si>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OEL6-161</t>
  </si>
  <si>
    <t>Configure permissions on the /etc/passwd- file.</t>
  </si>
  <si>
    <t>The /etc/passwd- file contains backup user account information.</t>
  </si>
  <si>
    <t xml:space="preserve">Run the following command and verify Uid and Gid are both 0/root and Access is 644 or more restrictive:
# stat /etc/passwd-
Access: (0644/-rw-------) Uid: ( 0/ root) Gid: ( 0/ root)
</t>
  </si>
  <si>
    <t xml:space="preserve">The file /etc/passwd- is user and group owned by root. </t>
  </si>
  <si>
    <t>User/Group Owner permissions on /etc/passwd- have not been configured appropriately.</t>
  </si>
  <si>
    <t>6.1.6</t>
  </si>
  <si>
    <t>It is critical to ensure that the `/etc/passwd-` file is protected from unauthorized access. Although it is protected by default, the file permissions could be changed either inadvertently or through malicious actions.</t>
  </si>
  <si>
    <t>OEL6-162</t>
  </si>
  <si>
    <t>Configure permissions on the /etc/shadow- file.</t>
  </si>
  <si>
    <t>The /etc/shadow- file is used to store backup information about user accounts that is critical to the security of those accounts, such as the hashed password and other security information.</t>
  </si>
  <si>
    <t xml:space="preserve">The file /etc/shadow- is user and group owned by root. </t>
  </si>
  <si>
    <t>User/Group Owner permissions on /etc/shadow- have not been configured appropriately.</t>
  </si>
  <si>
    <t>6.1.7</t>
  </si>
  <si>
    <t>It is critical to ensure that the `/etc/shadow-` file is protected from unauthorized access. Although it is protected by default, the file permissions could be changed either inadvertently or through malicious actions.</t>
  </si>
  <si>
    <t>OEL6-163</t>
  </si>
  <si>
    <t>Configure permissions on the /etc/group- file.</t>
  </si>
  <si>
    <t>The /etc/group- file contains a backup list of all the valid groups defined in the system.</t>
  </si>
  <si>
    <t xml:space="preserve">Run the following command and verify Uid and Gid are both 0/root and Access is 644 or more restrictive:
# stat /etc/group-
Access: (0644/-rw-------) Uid: ( 0/ root) Gid: ( 0/ root)
</t>
  </si>
  <si>
    <t xml:space="preserve">The file /etc/group- is user and group owned by root. </t>
  </si>
  <si>
    <t>6.1.8</t>
  </si>
  <si>
    <t>It is critical to ensure that the `/etc/group-` file is protected from unauthorized access. Although it is protected by default, the file permissions could be changed either inadvertently or through malicious actions.</t>
  </si>
  <si>
    <t xml:space="preserve">Run the following command to set permissions on /etc/group- :
# chown root:root /etc/group-
# chmod u-x,go-wx /etc/group-
</t>
  </si>
  <si>
    <t>OEL6-164</t>
  </si>
  <si>
    <t>Configure permissions on the /etc/gshadow- file.</t>
  </si>
  <si>
    <t>The /etc/gshadow- file is used to store backup information about groups that is critical to the security of those accounts, such as the hashed password and other security information.</t>
  </si>
  <si>
    <t xml:space="preserve">The file /etc/gshadow- is user and group owned by root. </t>
  </si>
  <si>
    <t>User/Group Owner permissions on /etc/gshadow- have not been configured appropriately.</t>
  </si>
  <si>
    <t>6.1.9</t>
  </si>
  <si>
    <t>It is critical to ensure that the `/etc/gshadow-` file is protected from unauthorized access. Although it is protected by default, the file permissions could be changed either inadvertently or through malicious actions.</t>
  </si>
  <si>
    <t>OEL6-165</t>
  </si>
  <si>
    <t xml:space="preserve">Confirm that world writable films do not exist. </t>
  </si>
  <si>
    <t>Unix-based systems support variable settings to control access to files. World writable files are the least secure. See the chmod(2) man page for more information.</t>
  </si>
  <si>
    <t xml:space="preserve">Run the following command and verify no files are returned:
# df --local -P | awk {"if (NR!=1) print $6"} | xargs -I "{}" find "{}" -xdev -type f -perm -0002
The command above only searches local filesystems, there may still be compromised items on network mounted partitions. The following command can be run manually for individual partitions if needed:
# find 
	 -xdev -type f -perm -0002
</t>
  </si>
  <si>
    <t xml:space="preserve">World-Writable files do not exist on the system. </t>
  </si>
  <si>
    <t>There are World Writable files on the system.</t>
  </si>
  <si>
    <t>6.1.10</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</si>
  <si>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</si>
  <si>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 chmod o-w  ) is advisable, but always consult relevant vendor documentation to avoid breaking any application dependencies on a given file.</t>
  </si>
  <si>
    <t>OEL6-166</t>
  </si>
  <si>
    <t xml:space="preserve">Confirm that unowned files or directories do not exist. </t>
  </si>
  <si>
    <t>Sometimes when administrators delete users from the password file they neglect to remove all files owned by those users from the system.</t>
  </si>
  <si>
    <t xml:space="preserve">Run the following command and verify no files are returned:
# df --local -P | awk {"if (NR!=1) print $6"} | xargs -I "{}" find "{}" -xdev -nouser
The command above only searches local filesystems, there may still be compromised items on network mounted partitions. The following command can be run manually for individual partitions if needed:
# find 
	 -xdev -nouser
</t>
  </si>
  <si>
    <t xml:space="preserve">All files have a user ownership assigned. </t>
  </si>
  <si>
    <t>There are Un-owned files and Directories on the system.</t>
  </si>
  <si>
    <t>6.1.11</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</si>
  <si>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</si>
  <si>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</si>
  <si>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OEL6-167</t>
  </si>
  <si>
    <t xml:space="preserve">Confirm that ungrouped files or directories do not exist. </t>
  </si>
  <si>
    <t>Sometimes when administrators delete users or groups from the system they neglect to remove all files owned by those users or groups.</t>
  </si>
  <si>
    <t xml:space="preserve">Run the following command and verify no files are returned:
# df --local -P | awk {"if (NR!=1) print $6"} | xargs -I "{}" find "{}" -xdev -nogroup
The command above only searches local filesystems, there may still be compromised items on network mounted partitions. The following command can be run manually for individual partitions if needed:
# find 
	 -xdev -nogroup
</t>
  </si>
  <si>
    <t xml:space="preserve">All files have a group ownership assigned. </t>
  </si>
  <si>
    <t>There are Un-grouped Files and Directories.</t>
  </si>
  <si>
    <t>6.1.12</t>
  </si>
  <si>
    <t>OEL6-168</t>
  </si>
  <si>
    <t>Audit SUID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</si>
  <si>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</si>
  <si>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 xml:space="preserve">Run the following command to list SUID files:
# df --local -P | awk {"if (NR!=1) print $6"} | xargs -I "{}" find "{}" -xdev -type f -perm -4000
The command above only searches local filesystems, there may still be compromised items on network mounted partitions. The following command can be run manually for individual partitions if needed:
# find 
	 -xdev -type f -perm -4000
</t>
  </si>
  <si>
    <t xml:space="preserve">Files within the system do not have the Set User ID (SUID) bit set. </t>
  </si>
  <si>
    <t>SUID programs on the system that have not been approved.</t>
  </si>
  <si>
    <t>6.1.13</t>
  </si>
  <si>
    <t>There are valid reasons for SUID programs, but it is important to identify and review such programs to ensure they are legitimate.</t>
  </si>
  <si>
    <t>Ensure that no rogue SUID programs have been introduced into the system. Review the files returned by the action in the Audit section and confirm the integrity of these binaries.</t>
  </si>
  <si>
    <t>OEL6-169</t>
  </si>
  <si>
    <t>Audit SGID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</si>
  <si>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</si>
  <si>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 xml:space="preserve">Run the following command to list SGID files:
# df --local -P | awk {"if (NR!=1) print $6"} | xargs -I "{}" find "{}" -xdev -type f -perm -2000
The command above only searches local filesystems, there may still be compromised items on network mounted partitions. The following command can be run manually for individual partitions if needed:
# find 
	 -xdev -type f -perm -2000
</t>
  </si>
  <si>
    <t xml:space="preserve">Files within the system do not have the Set Group ID (SGID) bit set. </t>
  </si>
  <si>
    <t>SGID programs on the system that have not been approved.</t>
  </si>
  <si>
    <t>6.1.14</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</si>
  <si>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t>
  </si>
  <si>
    <t>Ensure that no rogue SGID programs have been introduced into the system. Review the files returned by the action in the Audit section and confirm the integrity of these binaries.</t>
  </si>
  <si>
    <t>OEL6-170</t>
  </si>
  <si>
    <t xml:space="preserve">Set passwords for any blank password fields. </t>
  </si>
  <si>
    <t>An account with an empty password field means that anybody may log in as that user without providing a password.</t>
  </si>
  <si>
    <t xml:space="preserve">Run the following command and verify that no output is returned:
# cat /etc/shadow | awk -F: "($2 == "" ) { print $1 " does not have a password "}"
</t>
  </si>
  <si>
    <t xml:space="preserve">All user accounts have a password assigned. </t>
  </si>
  <si>
    <t>The system has user accounts without passwords.</t>
  </si>
  <si>
    <t>6.2</t>
  </si>
  <si>
    <t>6.2.1</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</si>
  <si>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</si>
  <si>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</si>
  <si>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To close this finding, please provide a screenshot of the /etc/shadow file settings with the agency's CAP.</t>
  </si>
  <si>
    <t>OEL6-171</t>
  </si>
  <si>
    <t>Confirm that no legacy "+" entries exist in the /etc/passwd file.</t>
  </si>
  <si>
    <t>The character + in various files used to be markers for systems to insert data from NIS maps at a certain point in a system configuration file. These entries are no longer required on most systems, but may exist in files that have been imported from other platforms.</t>
  </si>
  <si>
    <t xml:space="preserve">Run the following command and verify that no output is returned:
# grep "^\+:" /etc/passwd
</t>
  </si>
  <si>
    <t>The + flag is not set on entries in /etc/passwd.</t>
  </si>
  <si>
    <t>Legacy "+" entries exist in the /etc/password file.</t>
  </si>
  <si>
    <t>6.2.2</t>
  </si>
  <si>
    <t>These entries may provide an avenue for attackers to gain privileged access on the system.</t>
  </si>
  <si>
    <t>Remove any legacy '+' entries from /etc/passwd if they exist.</t>
  </si>
  <si>
    <t>Remove all legacy '+' entries from the /etc/passwd file.</t>
  </si>
  <si>
    <t>To close this finding, please provide a screenshot of the /etc/passwd file settings with the agency's CAP.</t>
  </si>
  <si>
    <t>OEL6-172</t>
  </si>
  <si>
    <t>Confirm that no legacy "+" entries exist in the /etc/shadow file.</t>
  </si>
  <si>
    <t xml:space="preserve">Run the following command and verify that no output is returned:
# grep "^\+:" /etc/shadow
</t>
  </si>
  <si>
    <t>The + flag is not set on entries in /etc/shadow.</t>
  </si>
  <si>
    <t>Legacy "+" entries exist in the /etc/shadow file.</t>
  </si>
  <si>
    <t>6.2.3</t>
  </si>
  <si>
    <t>Remove all legacy '+' entries from the /etc/shadow file.</t>
  </si>
  <si>
    <t>OEL6-173</t>
  </si>
  <si>
    <t>Confirm that no legacy "+" entries exist in the /etc/group file.</t>
  </si>
  <si>
    <t xml:space="preserve">Run the following command and verify that no output is returned:
# grep "^\+:" /etc/group
</t>
  </si>
  <si>
    <t xml:space="preserve">The + flag is not set on entries in /etc/group. </t>
  </si>
  <si>
    <t>Legacy "+" entries exist in the /etc/group file.</t>
  </si>
  <si>
    <t>6.2.4</t>
  </si>
  <si>
    <t>Remove any legacy '+' entries from /etc/group if they exist.</t>
  </si>
  <si>
    <t>Remove all legacy '+' entries from /etc/group file.</t>
  </si>
  <si>
    <t>To close this finding, please provide a screenshot of the /etc/group file settings with the agency's CAP.</t>
  </si>
  <si>
    <t>OEL6-174</t>
  </si>
  <si>
    <t xml:space="preserve">Set root to be the only UID 0 account. </t>
  </si>
  <si>
    <t>Any account with UID 0 has superuser privileges on the system.</t>
  </si>
  <si>
    <t xml:space="preserve">Run the following command and verify that only "root" is returned:
# cat /etc/passwd | awk -F: "($3 == 0) { print $1 }"
root
</t>
  </si>
  <si>
    <t xml:space="preserve">Root is the only account with a User ID (UID) of 0. </t>
  </si>
  <si>
    <t>Accounts with a UID of 0 exist on the system that are not root.</t>
  </si>
  <si>
    <t>6.2.5</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</si>
  <si>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</si>
  <si>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</si>
  <si>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Remove any users other than `root` with an UID of `0` or assign them a new UID that is appropriate with their job duties.</t>
  </si>
  <si>
    <t>To close this finding, please provide a screenshot of the UIDs shown in the /etc/passwd file with the agency's CAP.</t>
  </si>
  <si>
    <t>OEL6-175</t>
  </si>
  <si>
    <t xml:space="preserve">Confirm that the root PATH is set correctly. </t>
  </si>
  <si>
    <t>The root user can execute any command on the system and could be fooled into executing programs unintentionally if the PATH is not set correctly.</t>
  </si>
  <si>
    <t xml:space="preserve">Run the following script and verify no results are returned:
#!/bin/bash
if [ "echo $PATH | grep ::" != "" ]; then
 echo "Empty Directory in PATH (::)"
fi
if [ "echo $PATH | grep :$" != "" ]; then
 echo "Trailing : in PATH"
fi
p=echo $PATH | sed -e "s/::/:/" -e "s/:$//" -e "s/:/ /g"
set -- $p
while [ "$1" != "" ]; do
 if [ "$1" = "." ]; then
 echo "PATH contains ."
 shift
 continue
 fi
 if [ -d $1 ]; then
 dirperm=ls -ldH $1 | cut -f1 -d" "
 if [ echo $dirperm | cut -c6 != "-" ]; then
 echo "Group Write permission set on directory $1"
 fi
 if [ echo $dirperm | cut -c9 != "-" ]; then
 echo "Other Write permission set on directory $1"
 fi
 dirown=ls -ldH $1 | awk "{print $3}"
 if [ "$dirown" != "root" ] ; then
 echo $1 is not owned by root
 fi
 else
 echo $1 is not a directory
 fi
 shift
done
</t>
  </si>
  <si>
    <t xml:space="preserve">All files or directories that are PATH variables, are owned by root. </t>
  </si>
  <si>
    <t>The root PATH has not been set correctly.</t>
  </si>
  <si>
    <t>6.2.6</t>
  </si>
  <si>
    <t>Including the current working directory (.) or other writable directory in `root` 's executable path makes it likely that an attacker can gain superuser access by forcing an administrator operating as `root` to execute a Trojan horse program.</t>
  </si>
  <si>
    <t>Correct or justify any items discovered in the Audit step.</t>
  </si>
  <si>
    <t>Make root the owner of all system path files and directories.</t>
  </si>
  <si>
    <t>To close this finding, please provide a screenshot of the root PATH settings with the agency's CAP.</t>
  </si>
  <si>
    <t>OEL6-176</t>
  </si>
  <si>
    <t xml:space="preserve">Set home directories for all users. </t>
  </si>
  <si>
    <t>Users can be defined in /etc/passwd without a home directory or with a home directory that does not actually exist.</t>
  </si>
  <si>
    <t xml:space="preserve">Run the following script and verify no results are returned:
#!/bin/bash 
cat /etc/passwd | egrep -v "^(root|halt|sync|shutdown)" | awk -F: "($7 != "/sbin/nologin" &amp; do
 if [ ! -d "$dir" ]; then
 echo "The home directory ($dir) of user $user does not exist."
 fi
done
</t>
  </si>
  <si>
    <t>All system users have a valid home directory.</t>
  </si>
  <si>
    <t>All users on the system do not have valid home directories.</t>
  </si>
  <si>
    <t>6.2.7</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</si>
  <si>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</si>
  <si>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an assigned home directory should be removed or assigned a home directory as appropriate.</t>
  </si>
  <si>
    <t>Set home directories for all users.</t>
  </si>
  <si>
    <t>To close this finding, please provide a screenshot that shows all home directory ownership with the agency's CAP.</t>
  </si>
  <si>
    <t>OEL6-177</t>
  </si>
  <si>
    <t xml:space="preserve">Set the users' home directories permissions to 750 or a value that is more restrictive. </t>
  </si>
  <si>
    <t>While the system administrator can establish secure permissions for users' home directories,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</si>
  <si>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</si>
  <si>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 xml:space="preserve">Users do not have excessive permissions to home directories. </t>
  </si>
  <si>
    <t>Home directories have excessive permissions.</t>
  </si>
  <si>
    <t>6.2.8</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</si>
  <si>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</si>
  <si>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</si>
  <si>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Set the users' home directories permissions to 750 or a value that is more restrictive.</t>
  </si>
  <si>
    <t>OEL6-178</t>
  </si>
  <si>
    <t>Confirm that users own their home directories.</t>
  </si>
  <si>
    <t>The user home directory is space defined for the particular user to set local environment variables and to store personal files.</t>
  </si>
  <si>
    <t xml:space="preserve">Run the following script and verify no results are returned:
#!/bin/bash 
cat /etc/passwd | egrep -v "^(root|halt|sync|shutdown)" | awk -F: "($7 != "/sbin/nologin" &amp; do
 if [ ! -d "$dir" ]; then
 echo "The home directory ($dir) of user $user does not exist."
 else
 owner=$(stat -L -c "%U" "$dir")
 if [ "$owner" != "$user" ]; then
 echo "The home directory ($dir) of user $user is owned by $owner."
 fi
 fi
done
</t>
  </si>
  <si>
    <t xml:space="preserve">For each system user, the /etc/passwd file defines the user owning their home directory. </t>
  </si>
  <si>
    <t>Users are not the owner of their home directory.</t>
  </si>
  <si>
    <t>6.2.9</t>
  </si>
  <si>
    <t>Since the user is accountable for files stored in the user home directory, the user must be the owner of the directory.</t>
  </si>
  <si>
    <t>Change the ownership of any home directories that are not owned by the defined user to the correct user.</t>
  </si>
  <si>
    <t>To close this finding, please provide a screenshot of the users' ownership of any home directories settings with the agency's CAP.</t>
  </si>
  <si>
    <t>OEL6-179</t>
  </si>
  <si>
    <t>Confirm that users' dot files are not group or world writable.</t>
  </si>
  <si>
    <t>While the system administrator can establish secure permissions for users' "dot" files,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</si>
  <si>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</si>
  <si>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 xml:space="preserve">Users do not have excessive permissions to the "dot" files. </t>
  </si>
  <si>
    <t>Dot files have Group or world-writeable permissions.</t>
  </si>
  <si>
    <t>6.2.10</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</si>
  <si>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</si>
  <si>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</si>
  <si>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Change permissions on world writable dot files (e.g. .profile, .cshrc, etc.) to something more restrictive such as 750. </t>
  </si>
  <si>
    <t>OEL6-180</t>
  </si>
  <si>
    <t>Confirm that no users have .forward files.</t>
  </si>
  <si>
    <t>The .forward file specifies an email address to forward the user's mail to.</t>
  </si>
  <si>
    <t xml:space="preserve">Run the following script and verify no results are returned:
#!/bin/bash 
cat /etc/passwd | egrep -v "^(root|halt|sync|shutdown)" | awk -F: "($7 != "/sbin/nologin" &amp; do
 if [ ! -d "$dir" ]; then
 echo "The home directory ($dir) of user $user does not exist."
 else
 if [ ! -h "$dir/.forward" -a -f "$dir/.forward" ]; then
 echo ".forward file $dir/.forward exists"
 fi
 fi
done
</t>
  </si>
  <si>
    <t>The .forward file is not used on the system to forward mail.</t>
  </si>
  <si>
    <t>The .forward file exists on the system.</t>
  </si>
  <si>
    <t>HPW10</t>
  </si>
  <si>
    <t>HPW10:  Passwords are allowed to be stored</t>
  </si>
  <si>
    <t>6.2.11</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</si>
  <si>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</si>
  <si>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</si>
  <si>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Remove .forward files from all user directories.</t>
  </si>
  <si>
    <t>To close this finding, please provide a screenshot showing no .forward file exist with the agency's CAP.</t>
  </si>
  <si>
    <t>OEL6-181</t>
  </si>
  <si>
    <t>Confirm that no users have .netrc files.</t>
  </si>
  <si>
    <t>The .netrc file contains data for logging into a remote host for file transfers via FTP.</t>
  </si>
  <si>
    <t xml:space="preserve">Run the following script and verify no results are returned:
#!/bin/bash
cat /etc/passwd | egrep -v "^(root|halt|sync|shutdown)" | awk -F: "($7 != "/sbin/nologin" &amp; do
 if [ ! -d "$dir" ]; then
 echo "The home directory ($dir) of user $user does not exist."
 else
 if [ ! -h "$dir/.netrc" -a -f "$dir/.netrc" ]; then
 echo ".netrc file $dir/.netrc exists"
 fi
 fi
done
</t>
  </si>
  <si>
    <t xml:space="preserve">The .netrc file is not used on the system to store remote FTP login data. </t>
  </si>
  <si>
    <t>The .netrc file exists on the system.</t>
  </si>
  <si>
    <t>6.2.12</t>
  </si>
  <si>
    <t>The `.netrc` file presents a significant security risk since it stores passwords in unencrypted form. Even if FTP is disabled, user accounts may have brought over `.netrc` files from other systems which could pose a risk to those systems.</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</si>
  <si>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</si>
  <si>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To close this finding, please provide a screenshot showing no .netrc files exist with the agency's CAP.</t>
  </si>
  <si>
    <t>OEL6-182</t>
  </si>
  <si>
    <t>Confirm that users' .netrc Files are not group or world accessible.</t>
  </si>
  <si>
    <t>While the system administrator can establish secure permissions for users' .netrc files,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</si>
  <si>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</si>
  <si>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6.2.13</t>
  </si>
  <si>
    <t>`.netrc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</si>
  <si>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</si>
  <si>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Remove all unencrypted passwords from .netrc files and ensure file permissions are set to prevent unauthorized users from reading the file.</t>
  </si>
  <si>
    <t>To close this finding, please provide a screenshot of the .netrc file settings with the agency's CAP.</t>
  </si>
  <si>
    <t>OEL6-183</t>
  </si>
  <si>
    <t>Confirm that no users have .rhosts files.</t>
  </si>
  <si>
    <t>While no .rhosts files are shipped by default, users can easily create them.</t>
  </si>
  <si>
    <t xml:space="preserve">Run the following script and verify no results are returned:
#!/bin/bash
cat /etc/passwd | egrep -v "^(root|halt|sync|shutdown)" | awk -F: "($7 != "/sbin/nologin" &amp; do
 if [ ! -d "$dir" ]; then
 echo "The home directory ($dir) of user $user does not exist."
 else
 for file in $dir/.rhosts; do
 if [ ! -h "$file" -a -f "$file" ]; then
 echo ".rhosts file in $dir"
 fi
 done
 fi
done
</t>
  </si>
  <si>
    <t>The .rhosts file is not used on the system to provide remote system access without a password.</t>
  </si>
  <si>
    <t>The .rhost files exists on the system.</t>
  </si>
  <si>
    <t>6.2.14</t>
  </si>
  <si>
    <t>This action is only meaningful if `.rhosts` support is permitted in the file `/etc/pam.conf` . Even though the `.rhosts` files are ineffective if support is disabled in `/etc/pam.conf` ,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</si>
  <si>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</si>
  <si>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Locate and remove all .rhosts files.</t>
  </si>
  <si>
    <t>OEL6-184</t>
  </si>
  <si>
    <t>Confirm that all groups in the /etc/passwd file exist in the /etc/group file.</t>
  </si>
  <si>
    <t>Over time, system administration errors and changes can lead to groups being defined in /etc/passwd but not in /etc/group.</t>
  </si>
  <si>
    <t xml:space="preserve">Run the following script and verify no results are returned:
#!/bin/bash
for i in $(cut -s -d: -f4 /etc/passwd | sort -u ); do
 grep -q -P "^.*?:[^:]*:$i:" /etc/group
 if [ $? -ne 0 ]; then
 echo "Group $i is referenced by /etc/passwd but does not exist in /etc/group"
 fi
done
</t>
  </si>
  <si>
    <t>For each group on the system, there must be a definition in /etc/passwd and /etc/group</t>
  </si>
  <si>
    <t>Groups exist in the /etc/password file that are not in the /etc/group.</t>
  </si>
  <si>
    <t>6.2.15</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</si>
  <si>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</si>
  <si>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</si>
  <si>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Confirm all groups in the /etc/passwd file also exist in the /etc/group file.  Sync the files if any entries are identified.</t>
  </si>
  <si>
    <t>To close this finding, please provide a screenshot of the differences between the uid's in /etc/passwd and /etc/group file with the agency's CAP.</t>
  </si>
  <si>
    <t>OEL6-185</t>
  </si>
  <si>
    <t>Delete all duplicate UIDs.</t>
  </si>
  <si>
    <t>Although the useradd program will not let you create a duplicate User ID (UID), it is possible for an administrator to manually edit the /etc/passwd file and change the UID field.</t>
  </si>
  <si>
    <t xml:space="preserve">Run the following script and verify no results are returned:
#!/bin/bash
cat /etc/passwd | cut -f3 -d":" | sort -n | uniq -c | while read x ; do
 [ -z "${x}" ] &amp; then
 users=awk -F: "($3 == n) { print $1 }" n=$2 /etc/passwd | xargs
 echo "Duplicate UID ($2): ${users}"
 fi
done
</t>
  </si>
  <si>
    <t xml:space="preserve">The system does not contain duplicate User IDs in the /etc/passwd file. </t>
  </si>
  <si>
    <t>There are duplicate UID's on the system.</t>
  </si>
  <si>
    <t>6.2.16</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</si>
  <si>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</si>
  <si>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</si>
  <si>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To close this finding, please provide a screenshot of all UIDs in the /etc/passwd file with the agency's CAP.</t>
  </si>
  <si>
    <t>OEL6-186</t>
  </si>
  <si>
    <t>Delete all duplicate GIDs.</t>
  </si>
  <si>
    <t>Although the groupadd program will not let you create a duplicate Group ID (GID), it is possible for an administrator to manually edit the /etc/group file and change the GID field.</t>
  </si>
  <si>
    <t xml:space="preserve">Run the following script and verify no results are returned:
#!/bin/bash 
cat /etc/group | cut -f3 -d":" | sort -n | uniq -c | while read x ; do
 [ -z "${x}" ] &amp; then
 groups=awk -F: "($3 == n) { print $1 }" n=$2 /etc/group | xargs
 echo "Duplicate GID ($2): ${groups}"
 fi
done
</t>
  </si>
  <si>
    <t xml:space="preserve">The system does not contain duplicate Group IDs in the /etc/group file. </t>
  </si>
  <si>
    <t>6.2.17</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</si>
  <si>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</si>
  <si>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</si>
  <si>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To close this finding, please provide a screenshot of all GIDs in the /etc/group file with the agency's CAP.</t>
  </si>
  <si>
    <t>OEL6-187</t>
  </si>
  <si>
    <t>Delete all duplicate user names.</t>
  </si>
  <si>
    <t>Although the useradd program will not let you create a duplicate user name, it is possible for an administrator to manually edit the /etc/passwd file and change the user name.</t>
  </si>
  <si>
    <t xml:space="preserve">Run the following script and verify no results are returned:
#!/bin/bash
cat /etc/passwd | cut -f1 -d":" | sort -n | uniq -c | while read x ; do
 [ -z "${x}" ] &amp; then
 uids=awk -F: "($1 == n) { print $3 }" n=$2 /etc/passwd | xargs
 echo "Duplicate User Name ($2): ${uids}"
 fi
done
</t>
  </si>
  <si>
    <t xml:space="preserve">The system does not contain duplicate names in the /etc/passwd file. </t>
  </si>
  <si>
    <t>There are duplicate User names on the system.</t>
  </si>
  <si>
    <t>6.2.18</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</si>
  <si>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</si>
  <si>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</si>
  <si>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Delete all duplicate user names from the /etc/passwd file.</t>
  </si>
  <si>
    <t>To close this finding, please provide a screenshot of all the user names in the /etc/passwd file with the agency's CAP.</t>
  </si>
  <si>
    <t>OEL6-188</t>
  </si>
  <si>
    <t>Delete all duplicate group names.</t>
  </si>
  <si>
    <t>Although the groupadd program will not let you create a duplicate group name, it is possible for an administrator to manually edit the /etc/group file and change the group name.</t>
  </si>
  <si>
    <t xml:space="preserve">Run the following script and verify no results are returned:
#!/bin/bash
cat /etc/group | cut -f1 -d":" | sort -n | uniq -c | while read x ; do
 [ -z "${x}" ] &amp; then
 gids=gawk -F: "($1 == n) { print $3 }" n=$2 /etc/group | xargs
 echo "Duplicate Group Name ($2): ${gids}"
 fi
done
</t>
  </si>
  <si>
    <t xml:space="preserve">The system does not contain duplicate names in the /etc/group file. </t>
  </si>
  <si>
    <t>There are duplicate Group names on the system.</t>
  </si>
  <si>
    <t>6.2.19</t>
  </si>
  <si>
    <t>If a group is assigned a duplicate group name, it will create and have access to files with the first GID for that group in `/etc/group` . Effectively, the GID is shared, which is a security problem.</t>
  </si>
  <si>
    <t>Based on the results of the audit script, establish unique names for the user groups. File group ownerships will automatically reflect the change as long as the groups have unique GIDs.</t>
  </si>
  <si>
    <t>To close this finding, please provide a screenshot of all group names in the /etc/group file settings with the agency's CAP.</t>
  </si>
  <si>
    <t>OEL7-01</t>
  </si>
  <si>
    <t>OEL7-02</t>
  </si>
  <si>
    <t>The nodev option has not been set on the /tmp partition.</t>
  </si>
  <si>
    <t>OEL7-03</t>
  </si>
  <si>
    <t>The nosuid option has not been set on the /tmp partition.</t>
  </si>
  <si>
    <t>OEL7-04</t>
  </si>
  <si>
    <t>The noexec option has not been set on the /tmp partition.</t>
  </si>
  <si>
    <t>OEL7-05</t>
  </si>
  <si>
    <t>The nodev option has not been set on the /var/tmp partition.</t>
  </si>
  <si>
    <t>OEL7-06</t>
  </si>
  <si>
    <t>OEL7-07</t>
  </si>
  <si>
    <t>The noexec option has not been set on the /var/tmp partition.</t>
  </si>
  <si>
    <t>OEL7-08</t>
  </si>
  <si>
    <t>The nodev option has not been set on the /home partition.</t>
  </si>
  <si>
    <t>OEL7-09</t>
  </si>
  <si>
    <t>The nodev option has not been set on the /dev/shm partition.</t>
  </si>
  <si>
    <t>OEL7-10</t>
  </si>
  <si>
    <t>The nosuid option has not been set on the /dev/shm partition.</t>
  </si>
  <si>
    <t>OEL7-11</t>
  </si>
  <si>
    <t>The noexec option has not been set on the /dev/shm partition.</t>
  </si>
  <si>
    <t>OEL7-12</t>
  </si>
  <si>
    <t xml:space="preserve">Run the following command and verify that the `nodev` option is set on all removable media partitions.
# mount
</t>
  </si>
  <si>
    <t>OEL7-13</t>
  </si>
  <si>
    <t xml:space="preserve">Run the following command and verify that the `nosuid` option is set on all removable media partitions.
# mount
</t>
  </si>
  <si>
    <t>OEL7-14</t>
  </si>
  <si>
    <t xml:space="preserve">Run the following command and verify that the `noexec` option is set on all removable media partitions.
# mount
</t>
  </si>
  <si>
    <t>OEL7-15</t>
  </si>
  <si>
    <t>OEL7-16</t>
  </si>
  <si>
    <t>OEL7-17</t>
  </si>
  <si>
    <t>OEL7-18</t>
  </si>
  <si>
    <t>OEL7-19</t>
  </si>
  <si>
    <t>OEL7-20</t>
  </si>
  <si>
    <t>OEL7-21</t>
  </si>
  <si>
    <t>OEL7-22</t>
  </si>
  <si>
    <t>OEL7-23</t>
  </si>
  <si>
    <t>OEL7-24</t>
  </si>
  <si>
    <t>OEL7-25</t>
  </si>
  <si>
    <t>Edit `/etc/yum.conf` and set '`gpgcheck=1`' in the `[main]` section.
Edit any failing files in `/etc/yum.repos.d/*` and set all instances of `gpgcheck` to '`1`'.</t>
  </si>
  <si>
    <t>OEL7-26</t>
  </si>
  <si>
    <t>Most packages managers implement GPG key signing to verify package integrity during installation.</t>
  </si>
  <si>
    <t>OEL7-27</t>
  </si>
  <si>
    <t>OEL7-28</t>
  </si>
  <si>
    <t>OEL7-29</t>
  </si>
  <si>
    <t>OEL7-30</t>
  </si>
  <si>
    <t>OEL7-31</t>
  </si>
  <si>
    <t>OEL7-32</t>
  </si>
  <si>
    <t>Requiring authentication in single user mode (rescue mode) prevents an unauthorized user from rebooting the system into single user to gain root privileges without credentials.</t>
  </si>
  <si>
    <t>OEL7-33</t>
  </si>
  <si>
    <t>OEL7-34</t>
  </si>
  <si>
    <t>OEL7-35</t>
  </si>
  <si>
    <t>OEL7-36</t>
  </si>
  <si>
    <t>OEL7-37</t>
  </si>
  <si>
    <t>Login Banner is not Publication 1075 compliant.</t>
  </si>
  <si>
    <t>OEL7-38</t>
  </si>
  <si>
    <t>OEL7-39</t>
  </si>
  <si>
    <t>OEL7-40</t>
  </si>
  <si>
    <t>OEL7-41</t>
  </si>
  <si>
    <t>OEL7-42</t>
  </si>
  <si>
    <t>OEL7-43</t>
  </si>
  <si>
    <t>OEL7-44</t>
  </si>
  <si>
    <t>OEL7-45</t>
  </si>
  <si>
    <t>OEL7-46</t>
  </si>
  <si>
    <t>OEL7-47</t>
  </si>
  <si>
    <t>OEL7-48</t>
  </si>
  <si>
    <t>OEL7-49</t>
  </si>
  <si>
    <t>OEL7-50</t>
  </si>
  <si>
    <t>OEL7-51</t>
  </si>
  <si>
    <t>The X Windows System is installed which is traditionally used for workstations.</t>
  </si>
  <si>
    <t>OEL7-52</t>
  </si>
  <si>
    <t>The Avahi daemon service has not been disabled.</t>
  </si>
  <si>
    <t>OEL7-53</t>
  </si>
  <si>
    <t>The Common Unix Printing Daemon (CUPS) has not been disabled.</t>
  </si>
  <si>
    <t>OEL7-54</t>
  </si>
  <si>
    <t xml:space="preserve">The Dynamic Host Configuration Protocol (DHCP) serve has not been disabled. </t>
  </si>
  <si>
    <t>OEL7-55</t>
  </si>
  <si>
    <t>The Lightweight Directory Access Protocol (LDAP) service has not been disabled.</t>
  </si>
  <si>
    <t>OEL7-56</t>
  </si>
  <si>
    <t>OEL7-57</t>
  </si>
  <si>
    <t>The Domain Name Service has not been disabled.</t>
  </si>
  <si>
    <t>OEL7-58</t>
  </si>
  <si>
    <t>The VSFTPD FTP service has not been disabled.</t>
  </si>
  <si>
    <t>OEL7-59</t>
  </si>
  <si>
    <t>The HTTPD service has not been disabled.</t>
  </si>
  <si>
    <t>OEL7-60</t>
  </si>
  <si>
    <t>The Dovecot IMAP and POP3 service has not been disabled.</t>
  </si>
  <si>
    <t>OEL7-61</t>
  </si>
  <si>
    <t>The SMB Samba service has not been disabled.</t>
  </si>
  <si>
    <t>OEL7-62</t>
  </si>
  <si>
    <t>The Squid HTTP Proxy service has not been disabled.</t>
  </si>
  <si>
    <t>OEL7-63</t>
  </si>
  <si>
    <t>The SNMP mail service has not been disabled.</t>
  </si>
  <si>
    <t>OEL7-64</t>
  </si>
  <si>
    <t>OEL7-65</t>
  </si>
  <si>
    <t>The NIS service has not been disabled.</t>
  </si>
  <si>
    <t>OEL7-66</t>
  </si>
  <si>
    <t>2.2.17</t>
  </si>
  <si>
    <t>OEL7-67</t>
  </si>
  <si>
    <t>2.2.18</t>
  </si>
  <si>
    <t>OEL7-68</t>
  </si>
  <si>
    <t>The telnet service has not been disabled.</t>
  </si>
  <si>
    <t>2.2.19</t>
  </si>
  <si>
    <t>To close this finding, please provide a screenshot of the disabled telnet service settings with the agency's CAP.</t>
  </si>
  <si>
    <t>OEL7-69</t>
  </si>
  <si>
    <t>OEL7-70</t>
  </si>
  <si>
    <t>The Rsync service has not been disabled.</t>
  </si>
  <si>
    <t>OEL7-71</t>
  </si>
  <si>
    <t>OEL7-72</t>
  </si>
  <si>
    <t>OEL7-73</t>
  </si>
  <si>
    <t>OEL7-74</t>
  </si>
  <si>
    <t>OEL7-75</t>
  </si>
  <si>
    <t>OEL7-76</t>
  </si>
  <si>
    <t>OEL7-77</t>
  </si>
  <si>
    <t>OEL7-78</t>
  </si>
  <si>
    <t xml:space="preserve">The Lightweight Directory Access Protocol (LDAP) is not disabled. </t>
  </si>
  <si>
    <t>OEL7-79</t>
  </si>
  <si>
    <t>Wireless Interfaces have not been deactivated.</t>
  </si>
  <si>
    <t>OEL7-80</t>
  </si>
  <si>
    <t>OEL7-81</t>
  </si>
  <si>
    <t>OEL7-82</t>
  </si>
  <si>
    <t>OEL7-83</t>
  </si>
  <si>
    <t>OEL7-84</t>
  </si>
  <si>
    <t>OEL7-85</t>
  </si>
  <si>
    <t>OEL7-86</t>
  </si>
  <si>
    <t>OEL7-87</t>
  </si>
  <si>
    <t>OEL7-88</t>
  </si>
  <si>
    <t>OEL7-89</t>
  </si>
  <si>
    <t>OEL7-90</t>
  </si>
  <si>
    <t>OEL7-91</t>
  </si>
  <si>
    <t>OEL7-92</t>
  </si>
  <si>
    <t>OEL7-93</t>
  </si>
  <si>
    <t>OEL7-94</t>
  </si>
  <si>
    <t>OEL7-95</t>
  </si>
  <si>
    <t>OEL7-96</t>
  </si>
  <si>
    <t>OEL7-97</t>
  </si>
  <si>
    <t>OEL7-98</t>
  </si>
  <si>
    <t>OEL7-99</t>
  </si>
  <si>
    <t>OEL7-100</t>
  </si>
  <si>
    <t>OEL7-101</t>
  </si>
  <si>
    <t>OEL7-102</t>
  </si>
  <si>
    <t>OEL7-103</t>
  </si>
  <si>
    <t>OEL7-104</t>
  </si>
  <si>
    <t>The Loopback interface has excessive permissions granted.</t>
  </si>
  <si>
    <t>OEL7-105</t>
  </si>
  <si>
    <t>OEL7-106</t>
  </si>
  <si>
    <t>OEL7-107</t>
  </si>
  <si>
    <t>Edit `/etc/logrotate.conf` and `/etc/logrotate.d/*` to ensure logs are rotated according to site policy.</t>
  </si>
  <si>
    <t>OEL7-108</t>
  </si>
  <si>
    <t>rsyslog or syslog-ng has not been turned on.</t>
  </si>
  <si>
    <t>OEL7-109</t>
  </si>
  <si>
    <t>The permissions on the /var/log/ log files have not been configured appropriately.</t>
  </si>
  <si>
    <t>OEL7-110</t>
  </si>
  <si>
    <t>rsyslog has not been turned on.</t>
  </si>
  <si>
    <t>OEL7-111</t>
  </si>
  <si>
    <t>/etc/rsyslog.conf has not been configured appropriately.</t>
  </si>
  <si>
    <t>OEL7-112</t>
  </si>
  <si>
    <t>The permissions on the /etc/rsyslog.conf log files have not been configured appropriately.</t>
  </si>
  <si>
    <t>OEL7-113</t>
  </si>
  <si>
    <t>Logs are not being sent to a remote log host.</t>
  </si>
  <si>
    <t>OEL7-114</t>
  </si>
  <si>
    <t>rsyslog is not listening for remote messages.</t>
  </si>
  <si>
    <t>OEL7-115</t>
  </si>
  <si>
    <t>OEL7-116</t>
  </si>
  <si>
    <t>OEL7-117</t>
  </si>
  <si>
    <t>OEL7-118</t>
  </si>
  <si>
    <t>OEL7-119</t>
  </si>
  <si>
    <t>OEL7-120</t>
  </si>
  <si>
    <t>OEL7-121</t>
  </si>
  <si>
    <t>OEL7-122</t>
  </si>
  <si>
    <t>The crond scheduling service has not been enabled.</t>
  </si>
  <si>
    <t>OEL7-123</t>
  </si>
  <si>
    <t>OEL7-124</t>
  </si>
  <si>
    <t>OEL7-125</t>
  </si>
  <si>
    <t>OEL7-126</t>
  </si>
  <si>
    <t>OEL7-127</t>
  </si>
  <si>
    <t>OEL7-128</t>
  </si>
  <si>
    <t>OEL7-129</t>
  </si>
  <si>
    <t>at/cron has not been restricted to authorized users or has excessive permissions on its configuration files.</t>
  </si>
  <si>
    <t>OEL7-130</t>
  </si>
  <si>
    <t>OEL7-131</t>
  </si>
  <si>
    <t>OEL7-132</t>
  </si>
  <si>
    <t>OEL7-133</t>
  </si>
  <si>
    <t>OEL7-134</t>
  </si>
  <si>
    <t>Setting the `MaxAuthTries` parameter to a low number will minimize the risk of successful brute force attacks to the SSH server. While the recommended setting is 3, set the number based on site policy.</t>
  </si>
  <si>
    <t>OEL7-135</t>
  </si>
  <si>
    <t>OEL7-136</t>
  </si>
  <si>
    <t>To close this finding, please provide a screenshot of the SSH HostbasedAuthentication setting in the /etc/ssh/sshd_config file with the agency's CAP.</t>
  </si>
  <si>
    <t>OEL7-137</t>
  </si>
  <si>
    <t>OEL7-138</t>
  </si>
  <si>
    <t>OEL7-139</t>
  </si>
  <si>
    <t>Users are allowed to the Set Environment Options.</t>
  </si>
  <si>
    <t>OEL7-140</t>
  </si>
  <si>
    <t>OEL7-141</t>
  </si>
  <si>
    <t>Updated to 30 Minutes (1800 seconds) from 15 minutes (1800 seconds)</t>
  </si>
  <si>
    <t>OEL7-142</t>
  </si>
  <si>
    <t>OEL7-143</t>
  </si>
  <si>
    <t>OEL7-144</t>
  </si>
  <si>
    <t>The warning banner is not Publication 1075 compliant.</t>
  </si>
  <si>
    <t>OEL7-145</t>
  </si>
  <si>
    <t>OEL7-146</t>
  </si>
  <si>
    <t>OEL7-147</t>
  </si>
  <si>
    <t>OEL7-148</t>
  </si>
  <si>
    <t>To close this finding, please provide a screenshot of the /etc/pam.d/password-auth and /etc/pam.d/system-auth file hash algorithm settings with the agency's CAP.</t>
  </si>
  <si>
    <t>OEL7-149</t>
  </si>
  <si>
    <t>OEL7-150</t>
  </si>
  <si>
    <t>The Root account has not been assigned a GID of 0.</t>
  </si>
  <si>
    <t>OEL7-151</t>
  </si>
  <si>
    <t>OEL7-152</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</si>
  <si>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</si>
  <si>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OEL7-153</t>
  </si>
  <si>
    <t>The `PASS_MIN_DAYS` parameter in `/etc/login.defs` allows an administrator to prevent users from changing their password until a minimum number of days have passed since the last time the user changed their password. It is recommended that `PASS_MIN_DAYS` parameter be set to 1 or more days.</t>
  </si>
  <si>
    <t>OEL7-154</t>
  </si>
  <si>
    <t xml:space="preserve">Set password expiration warning days to 14 or more days. </t>
  </si>
  <si>
    <t>The `PASS_WARN_AGE` parameter in `/etc/login.defs` allows an administrator to notify users that their password will expire in a defined number of days. It is recommended that the `PASS_WARN_AGE` parameter be set to 14 or more days.</t>
  </si>
  <si>
    <t xml:space="preserve">Password expiration warning days has been set to 14 or more days. </t>
  </si>
  <si>
    <t>OEL7-155</t>
  </si>
  <si>
    <t>OEL7-156</t>
  </si>
  <si>
    <t>Require all passwords to have an IRS compliant (60 days admins, and 90 days standard users) expiration.</t>
  </si>
  <si>
    <t>OEL7-157</t>
  </si>
  <si>
    <t>OEL7-158</t>
  </si>
  <si>
    <t>OEL7-159</t>
  </si>
  <si>
    <t>OEL7-160</t>
  </si>
  <si>
    <t>OEL7-161</t>
  </si>
  <si>
    <t>OEL7-162</t>
  </si>
  <si>
    <t>OEL7-163</t>
  </si>
  <si>
    <t>OEL7-164</t>
  </si>
  <si>
    <t>OEL7-165</t>
  </si>
  <si>
    <t>Removing write access for the "other" category ( `chmod o-w ` ) is advisable, but always consult relevant vendor documentation to avoid breaking any application dependencies on a given file.</t>
  </si>
  <si>
    <t>OEL7-166</t>
  </si>
  <si>
    <t>OEL7-167</t>
  </si>
  <si>
    <t>OEL7-168</t>
  </si>
  <si>
    <t>There are SUID programs on the system that have not been approved.</t>
  </si>
  <si>
    <t>OEL7-169</t>
  </si>
  <si>
    <t>There are SGID programs on the system that have not been approved.</t>
  </si>
  <si>
    <t>OEL7-170</t>
  </si>
  <si>
    <t>The system has accounts without passwords.</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</si>
  <si>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</si>
  <si>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OEL7-171</t>
  </si>
  <si>
    <t>Remove any legacy '+' entries from `/etc/passwd` if they exist.</t>
  </si>
  <si>
    <t>OEL7-172</t>
  </si>
  <si>
    <t>Remove any legacy '+' entries from `/etc/shadow` if they exist.</t>
  </si>
  <si>
    <t>OEL7-173</t>
  </si>
  <si>
    <t>Remove any legacy '+' entries from `/etc/group` if they exist.</t>
  </si>
  <si>
    <t>OEL7-174</t>
  </si>
  <si>
    <t>Remove any users other than `root` with UID `0` or assign them a new UID if appropriate.</t>
  </si>
  <si>
    <t>OEL7-175</t>
  </si>
  <si>
    <t>OEL7-176</t>
  </si>
  <si>
    <t>OEL7-177</t>
  </si>
  <si>
    <t>OEL7-178</t>
  </si>
  <si>
    <t>OEL7-179</t>
  </si>
  <si>
    <t>OEL7-180</t>
  </si>
  <si>
    <t>.forward file exists on the system.</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</si>
  <si>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</si>
  <si>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OEL7-181</t>
  </si>
  <si>
    <t>.netrc file exists on the system.</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</si>
  <si>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</si>
  <si>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OEL7-182</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</si>
  <si>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</si>
  <si>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OEL7-183</t>
  </si>
  <si>
    <t>.rhost files exists on the system.</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</si>
  <si>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</si>
  <si>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OEL7-184</t>
  </si>
  <si>
    <t>Confirm all groups in the /etc/passwd file also exist in the /etc/group file. Sync the files if any entries are identified.</t>
  </si>
  <si>
    <t>To close this finding, please provide a screenshot of the /etc/passwd file with the agency's CAP.</t>
  </si>
  <si>
    <t>OEL7-185</t>
  </si>
  <si>
    <t>OEL7-186</t>
  </si>
  <si>
    <t>There are duplicate GID's on the system.</t>
  </si>
  <si>
    <t>OEL7-187</t>
  </si>
  <si>
    <t>OEL7-188</t>
  </si>
  <si>
    <t>OEL8-01</t>
  </si>
  <si>
    <t>Install updates, patches, and additional security software</t>
  </si>
  <si>
    <t>Run the following command and verify there are no updates or patches to install:
# dnf check-update --security</t>
  </si>
  <si>
    <t xml:space="preserve">The system is not regularly patched to address security flaws. The system is running %INCLUDE UPDATE LEVEL/PATCH LEVEL AND IF THERE ARE CRITICAL CVEs%". </t>
  </si>
  <si>
    <t>End of General Support:
OEL8 05/07/2031</t>
  </si>
  <si>
    <t>Use your package manager to update all packages on the system according to site policy.
The following command will install all available security updates:
# dnf update --security.</t>
  </si>
  <si>
    <t>Obtain and install the latest security patches from the vendor. One method to achieve the recommended state is to execute the following command(s):
# dnf update --security. (By default, yum will automatically attempt to check all configured repositories to resolve all package dependencies during an installation/upgrade).</t>
  </si>
  <si>
    <t>To close this finding, please provide a screenshot of the updated OEL 8 version and its patch level with the agency's CAP.</t>
  </si>
  <si>
    <t>OEL8-02</t>
  </si>
  <si>
    <t xml:space="preserve">Transmission Confidentiality and Integrity </t>
  </si>
  <si>
    <t>Change the system-wide crypto policy</t>
  </si>
  <si>
    <t>The system-wide crypto-policies followed by the crypto core components allow consistently deprecating and disabling algorithms system-wide.
The individual policy levels (DEFAULT, LEGACY, FUTURE, and FIPS) are included in the crypto-policies(7) package.</t>
  </si>
  <si>
    <t>Run the following command to verify that the system-wide crypto policy is not LEGACY
# grep -E -i '^\s*LEGACY\s*(\s+#.*)?$' /etc/crypto-policies/config
Verify that not lines are returned</t>
  </si>
  <si>
    <t>Verify not lines are returned.</t>
  </si>
  <si>
    <t>System-wide crypto policy has not been changed from Legacy.</t>
  </si>
  <si>
    <t>If the Legacy system-wide crypto policy is selected, it includes support for TLS 1.0, TLS 1.1, and SSH2 protocols or later. The algorithms DSA, 3DES, and RC4 are allowed, while RSA and Diffie-Hellman parameters are accepted if larger than 1023-bits.
These legacy protocols and algorithms can make the system vulnerable to attacks, including those listed in RFC 7457</t>
  </si>
  <si>
    <t>Run the following command to change the system-wide crypto policy
# update-crypto-policies --set 
**Example:**
# update-crypto-policies --set DEFAULT
Run the following to make the updated system-wide crypto policy active
# update-crypto-policies.</t>
  </si>
  <si>
    <t>To close this finding, please provide a screenshot showing system-wide crypto policy is not LEGACY with the agency's CAP.</t>
  </si>
  <si>
    <t>OEL8-03</t>
  </si>
  <si>
    <t xml:space="preserve">Configure /tmp directory </t>
  </si>
  <si>
    <t>The `/tmp` directory is a world-writable directory used for temporary storage by all users and some applications.</t>
  </si>
  <si>
    <t>Run the following command and verify output shows `/tmp` is mounted:
# mount | grep -E '\s/tmp\s'
tmpfs on /tmp type tmpfs (rw,nosuid,nodev,noexec,relatime)
Run the following command and verify that tmpfs has been mounted to, or a system partition has been created for `/tmp`
# grep -E '\s/tmp\s' /etc/fstab | grep -E -v '^\s*#'
tmpfs /tmp tmpfs defaults,noexec,nosuid,nodev 0 0
OR
# systemctl is-enabled tmp.mount
enabled</t>
  </si>
  <si>
    <t>/tmp directory has been configured.</t>
  </si>
  <si>
    <t>/tmp directory has not been configured.</t>
  </si>
  <si>
    <t>1.1.2</t>
  </si>
  <si>
    <t>Making /tmp its own file system allows an administrator to set the noexec option on the mount, making /tmp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</si>
  <si>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Configure `/etc/fstab` as appropriate.
example:
tmpfs /tmp tmpfs defaults,rw,nosuid,nodev,noexec,relatime 0 0
OR
Run the following commands to enable systemd `/tmp` mounting:
# systemctl unmask tmp.mount
# systemctl enable tmp.mount
Edit `/etc/systemd/system/local-fs.target.wants/tmp.mount` to configure the `/tmp` mount:
[Mount]
What=tmpfs
Where=/tmp
Type=tmpfs
Options=mode=1777,strictatime,noexec,nodev,nosuid.</t>
  </si>
  <si>
    <t>Enable the /tmp partition. One method to achieve the recommended state is to configure `/etc/fstab` as appropriate.
tmpfs /tmp tmpfs defaults,rw,nosuid,nodev,noexec,relatime 0 0.</t>
  </si>
  <si>
    <t>To close this finding, please provide a screenshot showing /tmp directory has been configured with the agency's CAP.</t>
  </si>
  <si>
    <t>OEL8-04</t>
  </si>
  <si>
    <t>Set the nodev option on the /tmp partition</t>
  </si>
  <si>
    <t>Verify that the `nodev` option is set if a `/tmp` partition exists
Run the following command and verify that nothing is returned:
# mount | grep -E '\s/tmp\s' | grep -v nodev</t>
  </si>
  <si>
    <t>Edit the `/etc/fstab` file and add `nodev` to the fourth field (mounting options) for the `/tmp` partition. 
Run the following command to remount `/tmp`:
# mount -o remount,nodev /tmp
OR
Edit `/etc/systemd/system/local-fs.target.wants/tmp.mount` to add `nodev` to the `/tmp` mount options:
[Mount]
Options=mode=1777,strictatime,noexec,nodev,nosuid
Run the following command to remount `/tmp`:
# mount -o remount,nodev /tmp.</t>
  </si>
  <si>
    <t>Set the nodev option on the /tmp partition to ensure that users cannot attempt to create block or character special devices in `/tmp`. One method to achieve the recommended state is to execute the following command(s):
Edit the `/etc/fstab` file and add `nodev` to the fourth field (mounting options) for the `/tmp` partition. 
Run the following command to remount `/tmp`:
# mount -o remount,nodev /tmp.\\\</t>
  </si>
  <si>
    <t>To close this finding, please provide a screenshot showing nodev option settings on the /tmp partition with the agency's CAP.</t>
  </si>
  <si>
    <t>OEL8-05</t>
  </si>
  <si>
    <t>Set the nosuid option on the /tmp partition</t>
  </si>
  <si>
    <t>Verify that the `nosuid` option is set if a `/tmp` partition exists
Run the following command and verify that nothing is returned:
# mount | grep -E '\s/tmp\s' | grep -v nosuid</t>
  </si>
  <si>
    <t>Edit the `/etc/fstab` file and add `nosuid` to the fourth field (mounting options) for the `/tmp` partition. 
Run the following command to remount `/tmp`:
# mount -o remount,nosuid /tmp
or
Edit `/etc/systemd/system/local-fs.target.wants/tmp.mount` to add `nosuid` to the `/tmp` mount options:
[Mount]
Options=mode=1777,strictatime,noexec,nodev,nosuid
Run the following command to remount `/tmp`:
# mount -o remount,nosuid /tmp.</t>
  </si>
  <si>
    <t>Set the nosuid option on the /tmp partition to ensure that users cannot create `setuid` files in `/tmp` . One method to achieve the recommended state is to execute the following command(s):
Edit the `/etc/fstab` file and add `nosuid` to the fourth field (mounting options) for the `/tmp` partition. 
Run the following command to remount `/tmp`:
# mount -o remount,nosuid /tmp.</t>
  </si>
  <si>
    <t>To close this finding, please provide a screenshot showing nosuid option settings on the /tmp partition with the agency's CAP.</t>
  </si>
  <si>
    <t>OEL8-06</t>
  </si>
  <si>
    <t xml:space="preserve">Set the noexec option on the /tmp partition </t>
  </si>
  <si>
    <t>Verify that the `noexec` option is set if a `/tmp` partition exists
Run the following command and verify that nothing is returned: 
# mount | grep -E '\s/tmp\s' | grep -v noexec</t>
  </si>
  <si>
    <t>Edit the `/etc/fstab` file and add `noexec` to the fourth field (mounting options) for the `/tmp` partition. 
Run the following command to remount `/tmp`:
# mount -o remount,noexec /tmp
or
Edit `/etc/systemd/system/local-fs.target.wants/tmp.mount` to add `noexec` to the `/tmp` mount options:
[Mount]
Options=mode=1777,strictatime,noexec,nodev,nosuid
Run the following command to remount `/tmp`:
# mount -o remount,noexec /tmp.</t>
  </si>
  <si>
    <t>Set the noexec option on the /tmp partition to ensure that users cannot run executable binaries from `/tmp`. One method to achieve the recommended state is to execute the following command(s):
Edit the `/etc/fstab` file and add `noexec` to the fourth field (mounting options) for the `/tmp` partition. 
Run the following command to remount `/tmp`:
# mount -o remount,noexec /tmp.</t>
  </si>
  <si>
    <t>To close this finding, please provide a screenshot showing noexec option settings on the /tmp partition with the agency's CAP.</t>
  </si>
  <si>
    <t>OEL8-07</t>
  </si>
  <si>
    <t>Set the nodev option on the /var/tmp partition</t>
  </si>
  <si>
    <t>Verify that the `nodev` option is set if a `/var/tmp` partition exists.
Run the following command and verify that nothing is returned:
# mount | grep -E '\s/var/tmp\s' | grep -v nodev</t>
  </si>
  <si>
    <t>Edit the `/etc/fstab` file and add `nodev` to the fourth field (mounting options) for the `/var/tmp` partition. 
Run the following command to remount `/var/tmp`:
# mount -o remount,nodev /var/tmp.</t>
  </si>
  <si>
    <t>Set the nodev option on the /var/tmp partition to ensure that users cannot attempt to create block or character special devices in `/var/tmp`. One method to achieve the recommended state is to execute the following command(s): 
Edit the `/etc/fstab` file and add `nodev` to the fourth field (mounting options) for the `/var/tmp` partition. 
Run the following command to remount `/var/tmp`:
# mount -o remount,nodev /var/tmp.</t>
  </si>
  <si>
    <t>OEL8-08</t>
  </si>
  <si>
    <t>Set the nosuid option on the /var/tmp partition</t>
  </si>
  <si>
    <t>Verify that the `nosuid` option is set if a `/var/tmp` partition exists.
Run the following command and verify that nothing is returned:
# mount | grep -E '\s/var/tmp\s' | grep -v nosuid</t>
  </si>
  <si>
    <t>Edit the `/etc/fstab` file and add `nosuid` to the fourth field (mounting options) for the `/var/tmp` partition. 
Run the following command to remount `/var/tmp`:
# mount -o remount,nosuid /var/tmp.</t>
  </si>
  <si>
    <t>Set the nosuid option on the /var/tmp partition to ensure that users cannot create `setuid` files in `/var/tmp`. One method to achieve the recommended state is to execute the following command(s):
Edit the `/etc/fstab` file and add `nosuid` to the fourth field (mounting options) for the `/var/tmp` partition. 
Run the following command to remount `/var/tmp`:
# mount -o remount,nosuid /var/tmp.</t>
  </si>
  <si>
    <t>OEL8-09</t>
  </si>
  <si>
    <t>Set the no exec option on the /var/tmp partition</t>
  </si>
  <si>
    <t>Verify that the `noexec` option is set if a `/var/tmp` partition exists.
Run the following command and verify that nothing is returned:
# mount | grep -E '\s/var/tmp\s' | grep -v noexec</t>
  </si>
  <si>
    <t>Edit the `/etc/fstab` file and add `noexec` to the fourth field (mounting options) for the `/var/tmp` partition. 
Run the following command to remount `/var/tmp`:
# mount -o remount,noexec /var/tmp.</t>
  </si>
  <si>
    <t>Set the no exec option on the /var/tmp partition to ensure that users cannot run executable binaries from `/var/tmp`. One method to achieve the recommended state is to execute the following command(s):
Edit the `/etc/fstab` file and add `noexec` to the fourth field (mounting options) for the `/var/tmp` partition. 
Run the following command to remount `/var/tmp`:
# mount -o remount,noexec /var/tmp.</t>
  </si>
  <si>
    <t>To close this finding, please provide a screenshot showing no exec option settings on the /var/tmp partition with the agency's CAP.</t>
  </si>
  <si>
    <t>OEL8-10</t>
  </si>
  <si>
    <t>Set the nodev option on the /home partition</t>
  </si>
  <si>
    <t>Verify that the `nodev` option is set if a `/home` partition exists.
Run the following command and verify that nothing is returned:
# mount | grep -E '\s/home\s' | grep -v nodev</t>
  </si>
  <si>
    <t>Edit the `/etc/fstab` file and add `nodev` to the fourth field (mounting options) for the `/home` partition. 
# mount -o remount,nodev /home.</t>
  </si>
  <si>
    <t xml:space="preserve">Set the nodev option on the /home partition to ensure that users cannot attempt to create block or character special devices. One method to achieve the recommended state is to execute the following command(s):
Edit the `/etc/fstab` file and add `nodev` to the fourth field (mounting options) for the `/home` partition. 
# mount -o remount,nodev /home. </t>
  </si>
  <si>
    <t>To close this finding, please provide a screenshot showing nodev option settings on the /home partition with the agency's CAP.</t>
  </si>
  <si>
    <t>OEL8-11</t>
  </si>
  <si>
    <t>Set the nodev option on the /dev/shm partition</t>
  </si>
  <si>
    <t>Verify that the `nodev` option is set if a `/dev/shm` partition exists.
Run the following command and verify that nothing is returned:
# mount | grep -E '\s/dev/shm\s' | grep -v nodev</t>
  </si>
  <si>
    <t>Edit the `/etc/fstab` file and add `nodev` to the fourth field (mounting options) for the `/dev/shm` partition. 
Run the following command to remount `/dev/shm`:
# mount -o remount,nodev /dev/shm.</t>
  </si>
  <si>
    <t>Set the nodev option on the /dev/shm partition to ensure that users cannot attempt to create special devices in `/dev/shm` partitions. One method to achieve the recommended state is to execute the following command(s):
Edit the `/etc/fstab` file and add `nodev` to the fourth field (mounting options) for the `/dev/shm` partition. 
Run the following command to remount `/dev/shm`:
# mount -o remount,nodev /dev/shm.</t>
  </si>
  <si>
    <t>To close this finding, please provide a screenshot showing  nodev option settings on the /dev/shm partition with the agency's CAP.</t>
  </si>
  <si>
    <t>OEL8-12</t>
  </si>
  <si>
    <t xml:space="preserve">Set the nosuid option on the /dev/shm partition </t>
  </si>
  <si>
    <t>Verify that the `nosuid` option is set if a `/dev/shm` partition exists.
Run the following command and verify that nothing is returned:
# mount | grep -E '\s/dev/shm\s' | grep -v nosuid</t>
  </si>
  <si>
    <t>Edit the `/etc/fstab` file and add `nosuid` to the fourth field (mounting options) for the `/dev/shm` partition. 
Run the following command to remount `/dev/shm`:
# mount -o remount,nosuid /dev/shm.</t>
  </si>
  <si>
    <t>Set the nosuid option on the /dev/shm partition to prevent users from introducing privileged programs onto the system and allowing non-root users to execute them. One method to achieve the recommended state is to execute the following command(s):
Edit the `/etc/fstab` file and add `nosuid` to the fourth field (mounting options) for the `/dev/shm` partition. 
Run the following command to remount `/dev/shm`:
# mount -o remount,nosuid /dev/shm.</t>
  </si>
  <si>
    <t>To close this finding, please provide a screenshot showing nosuid option settings on the /dev/shm partition with the agency's CAP.</t>
  </si>
  <si>
    <t>OEL8-13</t>
  </si>
  <si>
    <t xml:space="preserve">Verify that the `noexec` option is set if a `/dev/shm` partition exists.
Run the following command and verify that nothing is returned:
# mount | grep -E '\s/dev/shm\s' | grep -v noexec
</t>
  </si>
  <si>
    <t>Edit the `/etc/fstab` file and add `noexec` to the fourth field (mounting options) for the `/dev/shm` partition. 
Run the following command to remount `/dev/shm`:
# mount -o remount,noexec /dev/shm.</t>
  </si>
  <si>
    <t>Set the no exec option on the /dev/shm partition to  prevent users from executing programs from shared memory. One method to achieve the recommended state is to execute the following command(s):
Edit the `/etc/fstab` file and add `noexec` to the fourth field (mounting options) for the `/dev/shm` partition. 
Run the following command to remount `/dev/shm`:
# mount -o remount,noexec /dev/shm.</t>
  </si>
  <si>
    <t>To close this finding, please provide a screenshot showing no exec option settings on the /dev/shm partition with the agency's CAP.</t>
  </si>
  <si>
    <t>OEL8-14</t>
  </si>
  <si>
    <t xml:space="preserve">Set the nodev option on all removable media partitions </t>
  </si>
  <si>
    <t xml:space="preserve">Edit the `/etc/fstab` file and add `nodev` to the fourth field (mounting options) of all removable media partitions. Look for entries that have mount points that contain words such as floppy or cdrom. </t>
  </si>
  <si>
    <t>Set the nodev option on all removable media partitions to prevent users from circumventing security controls and allowing non-root users to access sensitive device files such as `/dev/kmem` or the raw disk partitions. One method to achieve the recommended state is to execute the following command(s):
Edit the `/etc/fstab` file and add `nodev` to the fourth field (mounting options) of all removable media partitions. Look for entries that have mount points that contain words such as floppy or cdrom.</t>
  </si>
  <si>
    <t>OEL8-15</t>
  </si>
  <si>
    <t xml:space="preserve">Set the nosuid on all removable media partitions </t>
  </si>
  <si>
    <t xml:space="preserve">Edit the `/etc/fstab` file and add `nosuid` to the fourth field (mounting options) of all removable media partitions. Look for entries that have mount points that contain words such as floppy or cdrom. </t>
  </si>
  <si>
    <t>Set the nosuid on all removable media partitions to prevent users from introducing privileged programs onto the system and allowing non-root users to execute them. One method to achieve the recommended state is to execute the following command(s):
Edit the `/etc/fstab` file and add `nosuid` to the fourth field (mounting options) of all removable media partitions. Look for entries that have mount points that contain words such as floppy or cdrom.</t>
  </si>
  <si>
    <t>OEL8-16</t>
  </si>
  <si>
    <t xml:space="preserve">Set the noexec option on all removable media partitions </t>
  </si>
  <si>
    <t xml:space="preserve">Edit the `/etc/fstab` file and add `noexec` to the fourth field (mounting options) of all removable media partitions. Look for entries that have mount points that contain words such as floppy or cdrom. </t>
  </si>
  <si>
    <t>Set the noexec option on all removable media partitions to prevent users from executing programs from the removable media. This also deters users from being able to introduce potentially malicious software on the system. One method to achieve the recommended state is to execute the following command(s):
Edit the `/etc/fstab` file and add `noexec` to the fourth field (mounting options) of all removable media partitions. Look for entries that have mount points that contain words such as floppy or cdrom.</t>
  </si>
  <si>
    <t>OEL8-17</t>
  </si>
  <si>
    <t>Set sticky bit on all world-writable directories</t>
  </si>
  <si>
    <t>Run the following command to verify no world writable directories exist without the sticky bit set:
# df --local -P | awk '{if (NR!=1) print $6}' | xargs -I '{}' find '{}' -xdev -type d \( -perm -0002 -a ! -perm -1000 \) 2&gt;/dev/null
No output should be returned.</t>
  </si>
  <si>
    <t>Run the following command to set the sticky bit on all world writable directories:
# df --local -P | awk '{if (NR!=1) print $6}' | xargs -I '{}' find '{}' -xdev -type d \( -perm -0002 -a ! -perm -1000 \) 2&gt;/dev/null | xargs -I '{}' chmod a+t '{}'.</t>
  </si>
  <si>
    <t>Remove sticky bit on all world-writable directories to prevent user ability to delete or rename files in world writable directories (such as `/tmp` ) that are owned by another user. One method to achieve the recommended state is to execute the following command(s):
# df --local -P | awk '{if (NR!=1) print $6}' | xargs -I '{}' find '{}' -xdev -type d \( -perm -0002 -a ! -perm -1000 \) 2&gt;/dev/null | xargs -I '{}' chmod a+t '{}'.</t>
  </si>
  <si>
    <t>To close this finding, please provide a screenshot showing  sticky bit on all world-writable directories with the agency's CAP.</t>
  </si>
  <si>
    <t>OEL8-18</t>
  </si>
  <si>
    <t>Disable Automounting</t>
  </si>
  <si>
    <t>Run the following command to disable `autofs`:
# systemctl --now disable autofs.</t>
  </si>
  <si>
    <t xml:space="preserve">Disable automounting of devices to prevent anyone with physical access could attach a USB drive or disc. One method to achieve the recommended state is to execute the following command(s): Run the following command to disable `autofs`:
# systemctl --now disable autofs </t>
  </si>
  <si>
    <t>To close this finding, please provide a screenshot that shows  automount has been disabled with the agency's CAP.</t>
  </si>
  <si>
    <t>OEL8-19</t>
  </si>
  <si>
    <t>Disable USB Storage</t>
  </si>
  <si>
    <t>USB storage provides a means to transfer and store files insuring persistence and availability of the files independent of network connection status. Its popularity and utility has led to USB-based malware being a simple and common means for network infiltration and a first step to establishing a persistent threat within a networked environment.</t>
  </si>
  <si>
    <t xml:space="preserve">Run the following commands and verify the output is as indicated:
# modprobe -n -v usb-storage
install /bin/true
# lsmod | grep usb-storage
</t>
  </si>
  <si>
    <t>USB Storage has been disabled.</t>
  </si>
  <si>
    <t>USB Storage has not been disabled.</t>
  </si>
  <si>
    <t>1.1.23</t>
  </si>
  <si>
    <t>Restricting USB access on the system will decrease the physical attack surface for a device and diminish the possible vectors to introduce malware.</t>
  </si>
  <si>
    <t>Edit or create a file in the /etc/modprobe.d/ directory ending in .conf
Example: vim /etc/modprobe.d/usb-storage.conf 
and add the following line:
install usb-storage /bin/true
Run the following command to unload the usb-storage module:
rmmod usb-storage.</t>
  </si>
  <si>
    <t>Disable USB storage. One method to achieve the recommended state is to execute the following command(s):
Edit or create a file in the /etc/modprobe.d/ directory ending in .conf and add the following line:
install usb-storage /bin/true
Run the following command to unload the usb-storage module:
rmmod usb-storage.</t>
  </si>
  <si>
    <t>To close this finding, please provide a screenshot showing USB Storage has been disabled with the agency's CAP.</t>
  </si>
  <si>
    <t>OEL8-20</t>
  </si>
  <si>
    <t>The latest security patches have not been installed on the system.</t>
  </si>
  <si>
    <t xml:space="preserve">Register the subscription-manager service. One method to achieve the recommended state is to execute the following command(s):
# subscription-manager register
</t>
  </si>
  <si>
    <t>To close this finding, please provide a screenshot showing Red Hat Subscription Manager connection settings with the agency's CAP.</t>
  </si>
  <si>
    <t>OEL8-21</t>
  </si>
  <si>
    <t>Disable the rhnsd Daemon</t>
  </si>
  <si>
    <t xml:space="preserve">Run the following command and verify the rhnsd service is disabled:
# systemctl is-enabled rhnsd
disabled
</t>
  </si>
  <si>
    <t>rhnsd Daemon is disabled. Output contains the following:    
disabled</t>
  </si>
  <si>
    <t>The rhnsd daemon service has not been disabled.</t>
  </si>
  <si>
    <t>Patch management policies may require that organizations test the impact of a patch before it is deployed in a production environment. Having patches automatically deployed could have a negative impact on the environment. It is best to not allow an action by default but only after appropriate consideration has been made. It is recommended that the service be disabled unless the risk is understood and accepted or you are running your own satellite . This item is not scored because organizations may have addressed the risk.</t>
  </si>
  <si>
    <t>Run the following command to disable `rhnsd`:
# systemctl --now disable rhnsd.</t>
  </si>
  <si>
    <t>Disable the rhnsd daemon. One method to achieve the recommended state is to execute the following command(s):
# systemctl --now disable rhnsd</t>
  </si>
  <si>
    <t>To close this finding, please provide a screenshot showing rhnsd Daemon has been disabled with the agency's CAP.</t>
  </si>
  <si>
    <t>OEL8-22</t>
  </si>
  <si>
    <t>Configure GPG keys</t>
  </si>
  <si>
    <t xml:space="preserve">Verify GPG keys are configured correctly for your package manager. Depending on the package management in use one of the following command groups may provide the needed information:
# rpm -q gpg-pubkey --qf '%{name}-%{version}-%{release} --&gt; %{summary}\n'
</t>
  </si>
  <si>
    <t>To close this finding, please provide a screenshot showing RPM package manager GPG keys' settings with the agency's CAP.</t>
  </si>
  <si>
    <t>OEL8-23</t>
  </si>
  <si>
    <t>Globally activate gpgcheck</t>
  </si>
  <si>
    <t>Run the following command and verify `gpgcheck` is set to ' `1` ':
# grep ^gpgcheck /etc/yum.conf
gpgcheck=1
Run the following command and verify that all instances of `gpgcheck` returned are set to ' `1` ':
# grep ^gpgcheck /etc/yum.repos.d/*</t>
  </si>
  <si>
    <t>Globally activate gpgcheck parameter to ensure that the software is obtained from a trusted source. One method to achieve the recommended state is to execute the following command(s): 
Edit `/etc/yum.conf` and set '`gpgcheck=1`' in the `[main]` section.
Edit any failing files in `/etc/yum.repos.d/*` and set all instances of `gpgcheck` to '`1`'.</t>
  </si>
  <si>
    <t>To close this finding, please provide a screenshot showing all instances of `gpgcheck` to '`1`' settings with the agency's CAP.</t>
  </si>
  <si>
    <t>OEL8-24</t>
  </si>
  <si>
    <t xml:space="preserve">Configure package manager repositories </t>
  </si>
  <si>
    <t xml:space="preserve">Run the following command to verify repositories are configured correctly:
# dnf repolist
</t>
  </si>
  <si>
    <t>1.2.5</t>
  </si>
  <si>
    <t>Configure package manager repositories to identify rogue repository that could introduce compromised software.</t>
  </si>
  <si>
    <t>To close this finding, please provide a screenshot showing RPM package manager repositories settings with the agency's CAP.</t>
  </si>
  <si>
    <t>OEL8-25</t>
  </si>
  <si>
    <t xml:space="preserve">Install sudo </t>
  </si>
  <si>
    <t>sudo allows a permitted user to execute a command as the superuser or another user, as specified by the security policy. The invoking user's real (not effective) user ID is used to determine the user name with which to query the security policy.</t>
  </si>
  <si>
    <t>Verify that sudo in installed.
Run the following command:
# rpm -q sudo
sudo-.</t>
  </si>
  <si>
    <t>Sudo is installed. Output contains the following:    
Sudo</t>
  </si>
  <si>
    <t>Sudo has not been installed.</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</si>
  <si>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</si>
  <si>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Run the following command to install sudo
# dnf install sudo.</t>
  </si>
  <si>
    <t>To close this finding, please provide a screenshot showing sudo has been installed with the agency's CAP.</t>
  </si>
  <si>
    <t>OEL8-26</t>
  </si>
  <si>
    <t>Confirm sudo commands use pty</t>
  </si>
  <si>
    <t>sudo can be configured to run only from a psuedo-pty</t>
  </si>
  <si>
    <t xml:space="preserve">Verify that sudo can only run other commands from a psuedo-pty
Run the following command:
# grep -Ei '^\s*Defaults\s+(\[^#]+,\s*)?use_pty' /etc/sudoers /etc/sudoers.d/*
</t>
  </si>
  <si>
    <t>sudo can only run other commands from a psuedo-pty.</t>
  </si>
  <si>
    <t>sudo commands has not been configured to use psuedo-pty only.</t>
  </si>
  <si>
    <t>Attackers can run a malicious program using sudo which would fork a background process that remains even when the main program has finished executing.</t>
  </si>
  <si>
    <t>edit the file `/etc/sudoers` or a file in `/etc/sudoers.d/` with visudo -f, and add the following line:
Defaults use_pty.</t>
  </si>
  <si>
    <t>To close this finding, please provide a screenshot showing sudo can only run other commands from a psuedo-pty with the agency's CAP.</t>
  </si>
  <si>
    <t>OEL8-27</t>
  </si>
  <si>
    <t xml:space="preserve"> AU-12</t>
  </si>
  <si>
    <t xml:space="preserve">Audit Generation </t>
  </si>
  <si>
    <t>Configure Sudo Custom Log File</t>
  </si>
  <si>
    <t>sudo can use a custom log file</t>
  </si>
  <si>
    <t xml:space="preserve">Verify that sudo has a custom log file configured
Run the following command:
# grep -Ei '^\s*Defaults\s+([^#]+,\s*)?logfile=' /etc/sudoers /etc/sudoers.d/*
</t>
  </si>
  <si>
    <t>sudo custom log file has been configured.</t>
  </si>
  <si>
    <t>sudo custom log file has not been configured.</t>
  </si>
  <si>
    <t>1.3.3</t>
  </si>
  <si>
    <t>A sudo log file simplifies auditing of sudo commands</t>
  </si>
  <si>
    <t>Edit the file `/etc/sudoers` or a file in `/etc/sudoers.d/` with visudo -f, and add the following line:
Defaults logfile=" "
**Example: Defaults logfile="/var/log/sudo.log".</t>
  </si>
  <si>
    <t>Configure a sudo custom log file. One method to achieve the recommended state is to execute the following command(s): 
Edit the file `/etc/sudoers` or a file in `/etc/sudoers.d/` with visudo -f, and add the following line:
Defaults logfile="/var/log/sudo.log" or something equivalent</t>
  </si>
  <si>
    <t>To close this finding, please provide a screenshot showing sudo custom log file has been configured with the agency's CAP.</t>
  </si>
  <si>
    <t>OEL8-28</t>
  </si>
  <si>
    <t>Install AIDE</t>
  </si>
  <si>
    <t xml:space="preserve">Run the following command and verify `aide` is installed:
# rpm -q aide
aide-
</t>
  </si>
  <si>
    <t>Run the following command to install AIDE:
# dnf install aide
Configure AIDE as appropriate for your environment. Consult the AIDE documentation for options.
Initialize AIDE:
Run the following commands:
# aide --init
# mv /var/lib/aide/aide.db.new.gz /var/lib/aide/aide.db.gz.</t>
  </si>
  <si>
    <t>Install and configure AIDE file integrity checking to prevent or limit the exposure of accidental or malicious misconfigurations or modified binaries. One method to achieve the recommended state is to execute the following command(s):
# dnf install aide
Configure AIDE as appropriate for your environment. Consult the AIDE documentation for options.
Initialize AIDE:
Run the following commands:
# aide --init
# mv /var/lib/aide/aide.db.new.gz /var/lib/aide/aide.db.gz.</t>
  </si>
  <si>
    <t>OEL8-29</t>
  </si>
  <si>
    <t xml:space="preserve">Regularly check filesystem integrity </t>
  </si>
  <si>
    <t>Run the following to verify that aidcheck.service and aidcheck.timer are enabled and running
# systemctl is-enabled aidecheck.service
# systemctl status aidecheck.service
# systemctl is-enabled aidecheck.timer
# systemctl status aidecheck.timer
OR
Run the following commands to determine if there is a `cron` job scheduled to run the aide check.
# crontab -u root -l | grep aide
# grep -r aide /etc/cron.* /etc/crontab
Ensure a cron job in compliance with site policy is returned.</t>
  </si>
  <si>
    <t>Run the following commands:
# cp ./config/aidecheck.service /etc/systemd/system/aidecheck.service
# cp ./config/aidecheck.timer /etc/systemd/system/aidecheck.timer
# chmod 0644 /etc/systemd/system/aidecheck.*
# systemctl reenable aidecheck.timer
# systemctl restart aidecheck.timer
# systemctl daemon-reload
OR
Run the following command:
# crontab -u root -e
Add the following line to the crontab:
0 5 * * * /usr/sbin/aide --check.</t>
  </si>
  <si>
    <t>To close this finding, please provide a screenshot showing results of the "# crontab -u root -e" command with the agency's CAP.</t>
  </si>
  <si>
    <t>OEL8-30</t>
  </si>
  <si>
    <t>Configure permissions on the bootloader config file</t>
  </si>
  <si>
    <t>The grub configuration file contains information on boot settings and passwords for unlocking boot options.
The grub configuration is usually `grub.cfg` and `grubenv stored in `/boot/grub2/`</t>
  </si>
  <si>
    <t xml:space="preserve">Run the following commands and verify `Uid` and `Gid` are both `0/root` and `Access` does not grant permissions to `group` or `other`:
# stat /boot/grub2/grub.cfg
Access: (0600/-rw-------) Uid: ( 0/ root) Gid: ( 0/ root)
# stat /boot/grub2/grubenv
Access: (0600/-rw-------) Uid: ( 0/ root) Gid: ( 0/ root)
</t>
  </si>
  <si>
    <t>/etc/grub.conf file only allows read and write access to root. The file must be less permissive than 600.</t>
  </si>
  <si>
    <t>Run the following commands to set permissions on your grub configuration:
# chown root:root /boot/grub2/grub.cfg
# chmod og-rwx /boot/grub2/grub.cfg 
# chown root:root /boot/grub2/grubenv
# chmod og-rwx /boot/grub2/grubenv.</t>
  </si>
  <si>
    <t>Configure permissions on the bootloader config file in order to prevent non-root users from seeing the boot parameters or changing them. One method to achieve the recommended state is to execute the following command(s):
# chown root:root /boot/grub2/grub.cfg
# chmod og-rwx /boot/grub2/grub.cfg 
# chown root:root /boot/grub2/grubenv
# chmod og-rwx /boot/grub2/grubenv.</t>
  </si>
  <si>
    <t>OEL8-31</t>
  </si>
  <si>
    <t xml:space="preserve">Set the bootloader password </t>
  </si>
  <si>
    <t xml:space="preserve">Run the following command:
# grep "^\s*GRUB2_PASSWORD" /boot/grub2/user.cfg
GRUB2_PASSWORD= 
</t>
  </si>
  <si>
    <t>Boot Loader Password is set. Output contains the following:
password --md5</t>
  </si>
  <si>
    <t>Create an encrypted password with `grub2-setpassword`:
# grub2-setpassword
Enter password: 
Confirm password: 
Run the following command to update the `grub2` configuration:
# grub2-mkconfig -o /boot/grub2/grub.cfg.</t>
  </si>
  <si>
    <t xml:space="preserve">Create/set an encrypted bootloader password in order to prevent an unauthorized user from entering boot parameters or changing the boot partition. One method to achieve the recommended state is to execute the following command(s):
# grub2-setpassword
Enter password: 
Confirm password: 
Run the following command to update the `grub2` configuration:
# grub2-mkconfig -o /boot/grub2/grub.cfg.
 </t>
  </si>
  <si>
    <t>To close this finding, please provide a screenshot showing bootloader password with the agency's CAP.</t>
  </si>
  <si>
    <t>OEL8-32</t>
  </si>
  <si>
    <t xml:space="preserve">Require authentication for single user mode </t>
  </si>
  <si>
    <t xml:space="preserve">Run the following commands and verify that `/sbin/sulogin` or `/usr/sbin/sulogin` is used as shown:
# grep /systemd-sulogin-shell /usr/lib/systemd/system/rescue.service
ExecStart=-/usr/lib/systemd/systemd-sulogin-shell rescue
# grep /systemd-sulogin-shell /usr/lib/systemd/system/emergency.service
ExecStart=-/usr/lib/systemd/systemd-sulogin-shell emergency
</t>
  </si>
  <si>
    <t>HPW1</t>
  </si>
  <si>
    <t>HPW1:  No password is required to access an FTI system</t>
  </si>
  <si>
    <t>Edit `/usr/lib/systemd/system/rescue.service` and add/modify the following line:
ExecStart=-/usr/lib/systemd/systemd-sulogin-shell rescue
Edit `/usr/lib/systemd/system/emergency.service` and add/modify the following line:
ExecStart=-/usr/lib/systemd/systemd-sulogin-shell emergency.</t>
  </si>
  <si>
    <t xml:space="preserve">Require authentication for single user mode in order to prevent an unauthorized user from rebooting the system into single user to gain root privileges without credentials. One method to achieve the recommended state is to execute the following command(s):
Edit `/usr/lib/systemd/system/rescue.service` and add/modify the following line:
ExecStart=-/usr/lib/systemd/systemd-sulogin-shell rescue
Edit `/usr/lib/systemd/system/emergency.service` and add/modify the following line:
ExecStart=-/usr/lib/systemd/systemd-sulogin-shell emergency.
</t>
  </si>
  <si>
    <t>To close this finding, please provide a screenshot showing Edited `/usr/lib/systemd/system/rescue.service` and `/usr/lib/systemd/system/emergency.service` and set ExecStart to use `/sbin/sulogin` file settings with the agency's CAP.</t>
  </si>
  <si>
    <t>OEL8-33</t>
  </si>
  <si>
    <t xml:space="preserve">Restrict core dumps </t>
  </si>
  <si>
    <t>Run the following commands and verify output matches:
# grep "hard core" /etc/security/limits.conf /etc/security/limits.d/*
* hard core 0
# sysctl fs.suid_dumpable
fs.suid_dumpable = 0
# grep "fs\.suid_dumpable" /etc/sysctl.conf /etc/sysctl.d/*
fs.suid_dumpable = 0
Run the following command to check if systemd-coredump is installed:
# systemctl is-enabled coredump.service
if `enabled` or `disabled` is returned systemd-coredump is installed</t>
  </si>
  <si>
    <t>Core Dumps are restricted. Output contains the following:
hard core 0
and/or 
fs.suid_dumpable = 0</t>
  </si>
  <si>
    <t>1.6.1</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</si>
  <si>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</si>
  <si>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Restrict core dumps to prevent users from overriding the soft variable. If core dumps are required, consider setting limits for user groups (see `limits.conf(5)` ). In addition, setting the `fs.suid_dumpable` variable to 0 will prevent setuid programs from dumping core. One method to achieve the recommended state is to execute the following command(s):
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</si>
  <si>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To close this finding, please provide a screenshot showing settings of the `fs.suid_dumpable` variable with the agency's CAP.</t>
  </si>
  <si>
    <t>OEL8-34</t>
  </si>
  <si>
    <t>Enable address space layout randomization (ASLR)</t>
  </si>
  <si>
    <t xml:space="preserve">Run the following commands and verify output matches:
# sysctl kernel.randomize_va_space
kernel.randomize_va_space = 2
# grep "kernel\.randomize_va_space" /etc/sysctl.conf /etc/sysctl.d/*
kernel.randomize_va_space = 2
</t>
  </si>
  <si>
    <t>Virtual memory is randomized. Output contains the following:
kernel.randomize_va_space = 2</t>
  </si>
  <si>
    <t>1.6.2</t>
  </si>
  <si>
    <t>Set the following parameter in `/etc/sysctl.conf` or a `/etc/sysctl.d/*` file:
kernel.randomize_va_space = 2
Run the following command to set the active kernel parameter:
# sysctl -w kernel.randomize_va_space=2.</t>
  </si>
  <si>
    <t>Enable address space layout randomization (ASLR) to make it difficult to write memory page exploits as the memory placement will be consistently shifting. One method to achieve the recommended state is to execute the following command(s): 
Set the following parameter in `/etc/sysctl.conf` or a `/etc/sysctl.d/*` file:
kernel.randomize_va_space = 2
Run the following command to set the active kernel parameter:
# sysctl -w kernel.randomize_va_space=2.</t>
  </si>
  <si>
    <t>To close this finding, please provide a screenshot showing Enabled address space layout randomization (ASLR) settings with the agency's CAP.</t>
  </si>
  <si>
    <t>OEL8-35</t>
  </si>
  <si>
    <t xml:space="preserve">Configure the GDM login banner </t>
  </si>
  <si>
    <t xml:space="preserve">If GDM is installed on the system verify that `/etc/gdm3/greeter.dconf-defaults` file exists and contains the following:
[org/gnome/login-screen]
banner-message-enable=true
banner-message-text=''
</t>
  </si>
  <si>
    <t>1.8.2</t>
  </si>
  <si>
    <t>Edit or create the file `/etc/gdm3/greeter.dconf-defaults` and add the following:
[org/gnome/login-screen]
banner-message-enable=true
banner-message-text='Authorized uses only. All activity may be monitored and reported.'.</t>
  </si>
  <si>
    <t>Configure the GDM login banner with an IRS approved message to inform users who are attempting to login to the system of their legal status regarding the system and must include the name of the organization that owns the system and any monitoring policies that are in place.</t>
  </si>
  <si>
    <t>OEL8-36</t>
  </si>
  <si>
    <t xml:space="preserve">Run the following command to verify `xinetd` is not installed:
# rpm -q xinetd
package xinetd is not installed
</t>
  </si>
  <si>
    <t>Verify `xinetd` is not installed.</t>
  </si>
  <si>
    <t>xinetd is installed.</t>
  </si>
  <si>
    <t>If there are no xinetd services required, it is recommended that the package be removed.</t>
  </si>
  <si>
    <t>Run the following command to remove `xinetd`:
# dnf remove xinetd.</t>
  </si>
  <si>
    <t>Disable the eXtended InterNET Daemon (`xinetd`). One method to achieve the recommended state is to execute the following command(s):
# systemctl disable xinetd</t>
  </si>
  <si>
    <t>To close this finding, please provide a screenshot showing the xinetd service has been disabled with the agency's CAP.</t>
  </si>
  <si>
    <t>OEL8-37</t>
  </si>
  <si>
    <t>Disable the X Window system</t>
  </si>
  <si>
    <t xml:space="preserve">Run the following command to Verify X Windows System is not installed.
# rpm -qa xorg-x11*
</t>
  </si>
  <si>
    <t xml:space="preserve">The X Window system is not installed. Output returns no results.
</t>
  </si>
  <si>
    <t>Unless your organization specifically requires graphical login access via X Windows, remove it to reduce the potential attack surface.</t>
  </si>
  <si>
    <t>Run the following command to remove the X Windows System packages.
# dnf remove xorg-x11*.</t>
  </si>
  <si>
    <t>Disable X Windows. One method to achieve the recommended state is to execute the following command(s):
# dnf remove xorg-x11*</t>
  </si>
  <si>
    <t>To close this finding, please provide a screenshot showing disabled X Window system settings with the agency's CAP.</t>
  </si>
  <si>
    <t>OEL8-38</t>
  </si>
  <si>
    <t xml:space="preserve">Disable the rsync service </t>
  </si>
  <si>
    <t>The `rsyncd` service can be used to synchronize files between systems over network links.</t>
  </si>
  <si>
    <t>Run the following command to verify `rsyncd` is not enabled:
# systemctl is-enabled rsyncd
disabled
Verify result is not "enabled"</t>
  </si>
  <si>
    <t xml:space="preserve">Rsync service is disabled. Output contains the following:    
disabled
</t>
  </si>
  <si>
    <t>Run the following command to disable `rsyncd`:
# systemctl --now disable rsyncd.</t>
  </si>
  <si>
    <t>Disable the rsync service. One method to achieve the recommended state is to execute the following command(s):
# systemctl --now disable rsyncd</t>
  </si>
  <si>
    <t>To close this finding, please provide a screenshot showing disabled rsync service settings with the agency's CAP.</t>
  </si>
  <si>
    <t>OEL8-39</t>
  </si>
  <si>
    <t xml:space="preserve">Disable the Avahi Server </t>
  </si>
  <si>
    <t>Run the following command to verify the `avahi-daemon` is not enabled:
# systemctl is-enabled avahi-daemon
disabled
Verify result is not "enabled".</t>
  </si>
  <si>
    <t xml:space="preserve">Avahi-daemon is disabled. Output contains the following:    
disabled
</t>
  </si>
  <si>
    <t>Run the following command to disable `avahi-daemon`:
# systemctl --now disable avahi-daemon.</t>
  </si>
  <si>
    <t>Disable the Avahi Server. One method to achieve the recommended state is to execute the following command(s):
# systemctl --now disable avahi-daemon.</t>
  </si>
  <si>
    <t>To close this finding, please provide a screenshot showing disabled Avahi Server services settings with the agency's CAP.</t>
  </si>
  <si>
    <t>OEL8-40</t>
  </si>
  <si>
    <t>Disable the Simple Network Management Protocol (SNMP) Server</t>
  </si>
  <si>
    <t>Run the following command to verify `snmpd` is not enabled:
# systemctl is-enabled snmpd
disabled
Verify result is not "enabled"</t>
  </si>
  <si>
    <t xml:space="preserve">SNMP mail service is disabled. Output contains the following:    
disabled
</t>
  </si>
  <si>
    <t>Run the following command to disable `snmpd`:
# systemctl --now disable snmpd.</t>
  </si>
  <si>
    <t>Disable the Simple Network Management Protocol (SNMP) Server. One method to achieve the recommended state is to execute the following command(s):
# systemctl --now disable snmpd.</t>
  </si>
  <si>
    <t>To close this finding, please provide a screenshot showing disabled Simple Network Management Protocol (SNMP) Server settings with the agency's CAP.</t>
  </si>
  <si>
    <t>OEL8-41</t>
  </si>
  <si>
    <t>Run the following command to verify `squid` is not enabled:
# systemctl is-enabled squid
disabled
Verify result is not "enabled"</t>
  </si>
  <si>
    <t xml:space="preserve">Squid HTTP Proxy service is disabled. Output contains the following:    
disabled
</t>
  </si>
  <si>
    <t>If there is no need for a proxy server, it is recommended that the squid proxy be deleted to reduce the potential attack surface.</t>
  </si>
  <si>
    <t>Run the following command to disable `squid`:
# systemctl --now disable squid.</t>
  </si>
  <si>
    <t>Disable the HTTP Proxy Server to reduce the potential attack surface. One method to achieve the recommended state is to execute the following command(s): Run the following command to disable `squid`:
# systemctl --now disable squid.</t>
  </si>
  <si>
    <t>To close this finding, please provide a screenshot showing disabled HTTP Proxy Server settings with the agency's CAP.</t>
  </si>
  <si>
    <t>OEL8-42</t>
  </si>
  <si>
    <t>Disable Samba</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</si>
  <si>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</si>
  <si>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Run the following command to verify `smb` is not enabled:
# systemctl is-enabled smb
disabled
Verify result is not "enabled".</t>
  </si>
  <si>
    <t xml:space="preserve">SMB Samba service is disabled. Output contains the following:    
disabled
</t>
  </si>
  <si>
    <t>If there is no need to mount directories and file systems to Windows systems, then this service can be deleted to reduce the potential attack surface.</t>
  </si>
  <si>
    <t>Run the following command to disable `smb`:
# systemctl --now disable smb.</t>
  </si>
  <si>
    <t>Disable the Samba daemon to reduce the potential attack surface. One method to achieve the recommended state is to execute the following command(s): Run the following command to disable `smb`:
# systemctl --now disable smb.</t>
  </si>
  <si>
    <t>To close this finding, please provide a screenshot showing disabled Samba daemon settings with the agency's CAP.</t>
  </si>
  <si>
    <t>OEL8-43</t>
  </si>
  <si>
    <t>Disable IMAP and POP3</t>
  </si>
  <si>
    <t>`dovecot` is an open source IMAP and POP3 server for Linux based systems.</t>
  </si>
  <si>
    <t>Run the following command to verify `dovecot` is not enabled:
# systemctl is-enabled dovecot
disabled
Verify result is not "enabled".</t>
  </si>
  <si>
    <t xml:space="preserve">Dovecot is disabled. Output contains the following:    
disabled
</t>
  </si>
  <si>
    <t>Unless POP3 and/or IMAP servers are to be provided by this system, it is recommended that the service be deleted to reduce the potential attack surface.</t>
  </si>
  <si>
    <t xml:space="preserve">Run the following command to disable `dovecot`:
# systemctl --now disable dovecot.
</t>
  </si>
  <si>
    <t>Disable IMAP and POP3. One method to achieve the recommended state is to execute the following command(s): Run the following command to disable `dovecot`:
# systemctl --now disable dovecot.</t>
  </si>
  <si>
    <t>To close this finding, please provide a screenshot showing disabled IMAP and POP3 settings with the agency's CAP.</t>
  </si>
  <si>
    <t>OEL8-44</t>
  </si>
  <si>
    <t xml:space="preserve">Disable the HTTP Server </t>
  </si>
  <si>
    <t>Run the following command to verify `httpd` is not enabled:
# systemctl is-enabled httpd
disabled
Verify result is not "enabled".</t>
  </si>
  <si>
    <t xml:space="preserve">HTTPD HTTP Service is disabled. Output contains the following:    
disabled
</t>
  </si>
  <si>
    <t>Unless there is a need to run the system as a web server, it is recommended that the package be deleted to reduce the potential attack surface.</t>
  </si>
  <si>
    <t>Run the following command to disable `httpd`:
# systemctl --now disable httpd.</t>
  </si>
  <si>
    <t xml:space="preserve">Disable the HTTP Server. One method to achieve the recommended state is to execute the following command(s): Run the following command to disable `httpd`:
# systemctl --now disable httpd.
 </t>
  </si>
  <si>
    <t>To close this finding, please provide a screenshot showing disabled HTTP Server settings with the agency's CAP.</t>
  </si>
  <si>
    <t>OEL8-45</t>
  </si>
  <si>
    <t xml:space="preserve">Disable the File Transfer Protocol (FTP) Server </t>
  </si>
  <si>
    <t>Run the following command to verify `vsftpd` is not enabled:
# systemctl is-enabled vsftpd
disabled
Verify result is not "enabled".</t>
  </si>
  <si>
    <t xml:space="preserve">The VSFTPD FTP service is disabled. Output contains the following:    
disabled
</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</si>
  <si>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</si>
  <si>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Run the following command to disable `vsftpd`:
# systemctl --now disable vsftpd.</t>
  </si>
  <si>
    <t>Disable the Trivial File Transfer Protocol (TFTP) server to ensure the confidentiality and integrity of data. One method to achieve the recommended state is to execute the following command(s): Run the following command to disable `vsftpd`:
# systemctl --now disable vsftpd.</t>
  </si>
  <si>
    <t>To close this finding, please provide a screenshot showing disabled Trivial File Transfer Protocol (TFTP) server services settings with the agency's CAP.</t>
  </si>
  <si>
    <t>OEL8-46</t>
  </si>
  <si>
    <t xml:space="preserve">Disable the Domain Name System (DNS) Server </t>
  </si>
  <si>
    <t>Run the following command to verify `named` is not enabled:
# systemctl is-enabled named
disabled
Verify result is not "enabled".</t>
  </si>
  <si>
    <t xml:space="preserve">DNS named is disabled. Output contains the following:    
disabled
</t>
  </si>
  <si>
    <t>Unless a system is specifically designated to act as a DNS server, it is recommended that the package be deleted to reduce the potential attack surface.</t>
  </si>
  <si>
    <t>Run the following command to disable `named`:
# systemctl --now disable named.</t>
  </si>
  <si>
    <t xml:space="preserve">Disable the Domain Name System (DNS) Server to reduce the potential attack surface. One method to achieve the recommended state is to execute the following command(s): Run the following command to disable `named`:
# systemctl --now disable named. </t>
  </si>
  <si>
    <t>To close this finding, please provide a screenshot showing disabled Domain Name System (DNS) Server settings with the agency's CAP.</t>
  </si>
  <si>
    <t>OEL8-47</t>
  </si>
  <si>
    <t xml:space="preserve">Disable the Network File System (NFS) </t>
  </si>
  <si>
    <t>Run the following command to verify `nfs` is not enabled:
# systemctl is-enabled nfs
disabled
Verify result is not "enabled".</t>
  </si>
  <si>
    <t>NFS  is disabled. Output contains the following:    
disabled</t>
  </si>
  <si>
    <t>The Network File System (NFS) have not been disabled.</t>
  </si>
  <si>
    <t>If the system does not export NFS shares, it is recommended that the NFS be disabled to reduce the remote attack surface.</t>
  </si>
  <si>
    <t>Run the following commands to disable `NFS`:
# systemctl --now disable nfs.</t>
  </si>
  <si>
    <t>Disable the Network File System (NFS) to reduce the potential attack surface. One method to achieve the recommended state is to execute the following command(s): Run the following commands to disable `NFS`:
# systemctl --now disable nfs</t>
  </si>
  <si>
    <t>To close this finding, please provide a screenshot showing disabled Network File System (NFS) settings with the agency's CAP.</t>
  </si>
  <si>
    <t>OEL8-48</t>
  </si>
  <si>
    <t>Disable the RPC</t>
  </si>
  <si>
    <t>The rpcbind service maps Remote Procedure Call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 service redirects the client to the proper port number so it
can communicate with the requested service.</t>
  </si>
  <si>
    <t>Run the following command to verify rpcbind is not enabled:
# systemctl is-enabled rpcbind
disabled
Verify result is not "enabled".</t>
  </si>
  <si>
    <t xml:space="preserve">NFS and rpcbind is disabled. Output contains the following:    
disabled
</t>
  </si>
  <si>
    <t>The RPCBind services have not been disabled.</t>
  </si>
  <si>
    <t>If the system does not require rpc based services, it is recommended that rpcbind be disabled to reduce the remote attack surface.</t>
  </si>
  <si>
    <t>Run the following commands to disable rpcbind:
# systemctl --now disable rpcbind.</t>
  </si>
  <si>
    <t>Disable RPC to reduce the potential attack surface. One method to achieve the recommended state is to execute the following command(s): Run the following commands to disable rpcbind:
# systemctl --now disable rpcbind</t>
  </si>
  <si>
    <t>To close this finding, please provide a screenshot showing disabled RPC settings with the agency's CAP.</t>
  </si>
  <si>
    <t>OEL8-49</t>
  </si>
  <si>
    <t>Disable the Lightweight Directory Access Protocol (LDAP) server</t>
  </si>
  <si>
    <t>Run the following commands to verify `slapd` is not enabled:
# systemctl is-enabled slapd
disabled
Verify result is not "enabled".</t>
  </si>
  <si>
    <t xml:space="preserve">LDAP is disabled. Output contains the following:    
disabled
</t>
  </si>
  <si>
    <t>Run the following command to disable `slapd`:
# systemctl --now disable slapd.</t>
  </si>
  <si>
    <t xml:space="preserve">Disable the Lightweight Directory Access Protocol (LDAP) server to reduce the potential attack surface. One method to achieve the recommended state is to execute the following command(s): Run the following command to disable `slapd`:
# systemctl --now disable slapd. </t>
  </si>
  <si>
    <t>To close this finding, please provide a screenshot showing disabled  Lightweight Directory Access Protocol (LDAP) server settings with the agency's CAP.</t>
  </si>
  <si>
    <t>OEL8-50</t>
  </si>
  <si>
    <t>Disable the Dynamic Host Configuration Protocol (DHCP) server</t>
  </si>
  <si>
    <t>Run the following command to verify `dhcpd` is not enabled:
# systemctl is-enabled dhcpd
disabled
Verify result is not "enabled".</t>
  </si>
  <si>
    <t xml:space="preserve">DHCP is disabled. Output contains the following:    
disabled
</t>
  </si>
  <si>
    <t>Unless a system is specifically set up to act as a DHCP server, it is recommended that this service be deleted to reduce the potential attack surface.</t>
  </si>
  <si>
    <t>Run the following command to disable `dhcpd`:
# systemctl --now disable dhcpd.</t>
  </si>
  <si>
    <t xml:space="preserve">Disable the Dynamic Host Configuration Protocol (DHCP) server to reduce the potential attack surface. One method to achieve the recommended state is to execute the following command(s): Run the following command to disable `dhcpd`:
# systemctl --now disable dhcpd. </t>
  </si>
  <si>
    <t>To close this finding, please provide a screenshot showing disabled Dynamic Host Configuration Protocol (DHCP) server settings with the agency's CAP.</t>
  </si>
  <si>
    <t>OEL8-51</t>
  </si>
  <si>
    <t>Run the following command to verify `cups` is not enabled:
# systemctl is-enabled cups
disabled
Verify result is not "enabled".</t>
  </si>
  <si>
    <t xml:space="preserve">CUPS is disabled. Output contains the following:    
disabled
</t>
  </si>
  <si>
    <t>Run the following command to disable `cups`:
# systemctl --now disable cups.</t>
  </si>
  <si>
    <t>Disable the Common Unix Print System (CUPS) to reduce the potential attack surface. One method to achieve the recommended state is to execute the following command(s): Run the following command to disable `cups`:
# systemctl --now disable cups.</t>
  </si>
  <si>
    <t>To close this finding, please provide a screenshot showing disabled Common Unix Print System (CUPS) settings with the agency's CAP.</t>
  </si>
  <si>
    <t>OEL8-52</t>
  </si>
  <si>
    <t>Disable the Network Information Service (NIS) Server</t>
  </si>
  <si>
    <t>Run the following command to verify `ypserv` is not enabled:
# systemctl is-enabled ypserv
disabled
Verify result is not "enabled"</t>
  </si>
  <si>
    <t xml:space="preserve">NIS yellow page service is disabled. Output contains the following:    
disabled
</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</si>
  <si>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disabled and other, more secure services be used</t>
  </si>
  <si>
    <t>Run the following command to disable `ypserv`:
# systemctl --now disable ypserv.</t>
  </si>
  <si>
    <t xml:space="preserve">Disable the Network Information Service (NIS) ypserv service. One method to achieve the recommended state is to execute the following command(s): Run the following command to disable `ypserv`:
# systemctl --now disable ypserv. </t>
  </si>
  <si>
    <t>To close this finding, please provide a screenshot showing disabled Network Information Service (NIS) Server ypserv settings with the agency's CAP.</t>
  </si>
  <si>
    <t>OEL8-53</t>
  </si>
  <si>
    <t>Configure the mail transfer agent for local-only mode</t>
  </si>
  <si>
    <t xml:space="preserve">Run the following command to verify that the MTA is not listening on any non-loopback address ( `127.0.0.1` or `::1` )
Nothing should be returned
# ss -lntu | grep -E ':25\s' | grep -E -v '\s(127.0.0.1|::1):25\s'
</t>
  </si>
  <si>
    <t>Edit `/etc/postfix/main.cf` and add the following line to the RECEIVING MAIL section. If the line already exists, change it to look like the line below:
inet_interfaces = loopback-only
Run the following command to restart `postfix`
# systemctl restart postfix.</t>
  </si>
  <si>
    <t xml:space="preserve">Configure the mail transfer agent for local-only mode. One method to achieve the recommended state is to execute the following command(s):
Edit `/etc/postfix/main.cf` and add the following line to the RECEIVING MAIL section. If the line already exists, change it to look like the line below:
inet_interfaces = loopback-only
Run the following command to restart `postfix`
# systemctl restart postfix. </t>
  </si>
  <si>
    <t>To close this finding, please provide a screenshot showing configured mail transfer agent for local-only mode settings with the agency's CAP.</t>
  </si>
  <si>
    <t>OEL8-54</t>
  </si>
  <si>
    <t>The Network Information Service (NIS), formerly known as Yellow Pages, is a client-server directory service protocol used to distribute system configuration files. The NIS client ( `ypbind` ) was used to bind a machine to an NIS server and receive the distributed configuration files.</t>
  </si>
  <si>
    <t xml:space="preserve">Verify `ypbind` is not installed.
Run the following command:
# rpm -q ypbind
package ypbind is not installed
</t>
  </si>
  <si>
    <t>Run the following command to Uninstall `ypbind`
# dnf remove ypbind.</t>
  </si>
  <si>
    <t>Remove the ytbind package. One method to achieve the recommended state is to execute the following command(s):
# dnf remove ypbind.</t>
  </si>
  <si>
    <t>To close this finding, please provide a screenshot showing disabled Network Information Service (NIS) Server settings with the agency's CAP.</t>
  </si>
  <si>
    <t>OEL8-55</t>
  </si>
  <si>
    <t>Disable the telnet server</t>
  </si>
  <si>
    <t>The `telnet` package contains the `telnet` client, which allows users to start connections to other systems via the telnet protocol.</t>
  </si>
  <si>
    <t xml:space="preserve">Verify `telnet` is not installed.
Run the following command:
# rpm -q telnet
package telnet is not installed
</t>
  </si>
  <si>
    <t xml:space="preserve">Telnet.socket service is disabled. Output contains the following:    
disabled
</t>
  </si>
  <si>
    <t>To close this finding, please provide a screenshot showing disabled telnet server settings with the agency's CAP.</t>
  </si>
  <si>
    <t>OEL8-56</t>
  </si>
  <si>
    <t xml:space="preserve">Verify openldap-clients is not installed.
Run the following command:
# rpm -q openldap-clients
package openldap-clients is not installed
</t>
  </si>
  <si>
    <t>telnet-server has been removed from the system. Output contains the following: 
package telnet is not installed</t>
  </si>
  <si>
    <t>Run the following command to uninstall `openldap-clients`.
# dnf remove openldap-clients.</t>
  </si>
  <si>
    <t>Disable the Lightweight Directory Access Protocol (LDAP) client. One method to achieve the recommended state is to execute the following command(s):
# dnf remove openldap-clients.</t>
  </si>
  <si>
    <t>To close this finding, please provide a screenshot showing disabled Lightweight Directory Access Protocol (LDAP) client settings with the agency's CAP.</t>
  </si>
  <si>
    <t>OEL8-57</t>
  </si>
  <si>
    <t xml:space="preserve">Run the following command to verify no wireless interfaces are active on the system:
# nmcli radio all
Output should look like:
WIFI-HW WIFI WWAN-HW WWAN
enabled disabled enabled disabled
</t>
  </si>
  <si>
    <t xml:space="preserve">Wireless Interfaces are deactivated. If any interfaces using wireless are active then this is a finding.   </t>
  </si>
  <si>
    <t>Run the following command to disable any wireless interfaces:
# nmcli radio all off
Disable any wireless interfaces in your network configuration.</t>
  </si>
  <si>
    <t>Disable the use of wireless interfaces. One method to achieve the recommended state is to execute the following command(s): 
# nmcli radio all off
Disable any wireless interfaces in your network configuration.</t>
  </si>
  <si>
    <t>To close this finding, please provide a screenshot showing disabled all wireless interfaces settings with the agency's CAP.</t>
  </si>
  <si>
    <t>OEL8-58</t>
  </si>
  <si>
    <t>Disable the use of IP forwarding</t>
  </si>
  <si>
    <t>The `net.ipv4.ip_forward` and `net.ipv6.conf.all.forwarding` flags are used to tell the system whether it can forward packets or not.</t>
  </si>
  <si>
    <t xml:space="preserve">Run the following command and verify output matches:
# sysctl net.ipv4.ip_forward
net.ipv4.ip_forward = 0
# grep -E -s "^\s*net\.ipv4\.ip_forward\s*=\s*1" /etc/sysctl.conf /etc/sysctl.d/*.conf /usr/lib/sysctl.d/*.conf /run/sysctl.d/*.conf
No value should be returned
# sysctl net.ipv6.conf.all.forwarding
net.ipv6.conf.all.forwarding = 0
# grep -E -s "^\s*net\.ipv6\.conf\.all\.forwarding\s*=\s*1" /etc/sysctl.conf /etc/sysctl.d/*.conf /usr/lib/sysctl.d/*.conf /run/sysctl.d/*.conf
No value should be returned
</t>
  </si>
  <si>
    <t xml:space="preserve">IP Forwarding is disabled. The net.ipv4.ip_forward flag is set to 0. 
Output contains the following:   
net.ipv4.ip_forward = 0 
</t>
  </si>
  <si>
    <t>Setting the flags to 0 ensures that a system with multiple interfaces (for example, a hard proxy), will never be able to forward packets, and therefore, never serve as a router.</t>
  </si>
  <si>
    <t>Run the following commands to restore the default parameters and set the active kernel parameters: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</si>
  <si>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Disable the use of IP forwarding to ensure that a system with multiple interfaces (for example, a hard proxy), will never be able to forward packets, and therefore never serve as a router. One method to achieve the recommended state is to execute the following command(s):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</si>
  <si>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To close this finding, please provide a screenshot showing disabled IP forwarding settings with the agency's CAP.</t>
  </si>
  <si>
    <t>OEL8-59</t>
  </si>
  <si>
    <t>Disable packet redirect sending</t>
  </si>
  <si>
    <t>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t>
  </si>
  <si>
    <t>Send Packet Redirects is disabled. net.ipv4.conf.all.send_redirects and net.ipv4.conf.default.send_redirects parameters is set to 0 in /etc/sysctl.conf. 
Output contains the following:     
net.ipv4.conf.all.send_redirects = 0
net.ipv4.conf.default.send_redirects = 0</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</si>
  <si>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</si>
  <si>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achieve the recommended state is to execute the following command(s):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</si>
  <si>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To close this finding, please provide a screenshot showing disabled packet redirect sending settings with the agency's CAP.</t>
  </si>
  <si>
    <t>OEL8-60</t>
  </si>
  <si>
    <t>Do not accept source routed packets</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</si>
  <si>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</si>
  <si>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</si>
  <si>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</si>
  <si>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</si>
  <si>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Do not accept source routed packets. One method to achieve the recommended state is to execute the following command(s): 
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</si>
  <si>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To close this finding, please provide a screenshot showing disabled "accept_source_route = 0" sending settings with the agency's CAP.</t>
  </si>
  <si>
    <t>OEL8-61</t>
  </si>
  <si>
    <t>Ensure ICMP redirects are not accepted</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</si>
  <si>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and `net.ipv6.conf.all.accept_redirects` to 0, the system will not accept any ICMP redirect messages, and therefore, won't allow outsiders to update the system's routing tables.</t>
  </si>
  <si>
    <t>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t>
  </si>
  <si>
    <t>ICMP Redirect Acceptance is disabled.  net.ipv4.conf.all.accept_redirects and net.ipv4.conf.default.accept_redirects parameters is set to 0 in /etc/sysctl.conf.
Output contains the following:    
net.ipv4.conf.all.accept_redirects = 0
net.ipv4.conf.default.accept_redirects = 0</t>
  </si>
  <si>
    <t xml:space="preserve"> ICMP redirect messages are not being rejected.</t>
  </si>
  <si>
    <t>Attackers could use bogus ICMP redirect messages to maliciously alter the system routing tables and get them to send packets to incorrect networks and allow your system packets to be captured.</t>
  </si>
  <si>
    <t>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</si>
  <si>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Reject ICMP redirect messages. One method to achieve the recommended state is to execute the following command(s): 
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</si>
  <si>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To close this finding, please provide a screenshot showing "net.ipv4.conf.all.accept_redirects = 0" rejecting ICMP redirect messages settings with the agency's CAP.</t>
  </si>
  <si>
    <t>OEL8-62</t>
  </si>
  <si>
    <t>Ensure secure ICMP redirects are not accepted</t>
  </si>
  <si>
    <t>Secure ICMP redirects are the same as ICMP redirects, except they come from gateways listed on the default gateway list. It is assumed that these gateways are known to your system, and that they are likely to be secure.</t>
  </si>
  <si>
    <t>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t>
  </si>
  <si>
    <t>ICMP Redirect Acceptance is disabled.  net.ipv4.conf.all.secure_redirects and net.ipv4.conf.default.secure_redirects parameters is set to 0 in /etc/sysctl.conf.
Output contains the following:    
net.ipv4.conf.all.secure_redirects = 0
net.ipv4.conf.default.secure_redirects = 0</t>
  </si>
  <si>
    <t xml:space="preserve"> ICMP secure redirect messages are not being rejected.</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</si>
  <si>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</si>
  <si>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Reject secure ICMP redirect messages. One method to achieve the recommended state is to execute the following command(s):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</si>
  <si>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To close this finding, please provide a screenshot showing parameters in `/etc/sysctl.conf` or a `/etc/sysctl.d/*` file settings with the agency's CAP.</t>
  </si>
  <si>
    <t>OEL8-63</t>
  </si>
  <si>
    <t>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t>
  </si>
  <si>
    <t>Suspicious packets are logged and retained for 7 years.  
Output should contain something similar to the following:
net.ipv4.conf.all.log_martians = 1
net.ipv4.conf.default.log_martians = 1</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</si>
  <si>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</si>
  <si>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Log suspicious packets to allow an administrator to investigate the possibility that an attacker is sending spoofed packets to their system. One method to achieve the recommended state is to execute the following command(s):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</si>
  <si>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To close this finding, please provide a screenshot showing parameters in `/etc/sysctl.conf` or a `/etc/sysctl.d/*` file with the agency's CAP.</t>
  </si>
  <si>
    <t>OEL8-64</t>
  </si>
  <si>
    <t>Ignore broadcast ICMP requests</t>
  </si>
  <si>
    <t>Setting `net.ipv4.icmp_echo_ignore_broadcasts` to 1 will cause the system to ignore all ICMP echo and timestamp requests to broadcast and multicast addresses.</t>
  </si>
  <si>
    <t>Run the following commands and verify output matches:
# sysctl net.ipv4.icmp_echo_ignore_broadcasts
net.ipv4.icmp_echo_ignore_broadcasts = 1
# grep -E -s "^\s*net\.ipv4\.icmp_echo_ignore_broadcasts\s*=\s*0" /etc/sysctl.conf /etc/sysctl.d/*.conf /usr/lib/sysctl.d/*.conf /run/sysctl.d/*.conf
Nothing should be returned</t>
  </si>
  <si>
    <t>Ignore Broadcast Requests is enabled. net.ipv4.icmp_echo_ignore_broadcasts parameter is set to 1 in /etc/sysctl.conf. 
Output should contain something similar to the following:
net.ipv4.icmp_echo_ignore_broadcasts = 1</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</si>
  <si>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</si>
  <si>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Run the following command to restore the default parameters and set the active kernel parameters:
# grep -Els "^\s*net\.ipv4\.icmp_echo_ignore_broadcasts\s*=\s*0" /etc/sysctl.conf /etc/sysctl.d/*.conf /usr/lib/sysctl.d/*.conf /run/sysctl.d/*.conf | while read filename; do sed -ri "s/^\s*(net\.ipv4\.icmp_echo_ignore_broadcasts\s*)(=)(\s*\S+\b).*$/# *REMOVED* \1/" $filename; done; sysctl -w net.icmp_echo_ignore_broadcasts=1; sysctl -w net.ipv4.route.flush=1.</t>
  </si>
  <si>
    <t>Ignore broadcast ICMP requests to prevent Smurf attacks. One method to achieve the recommended state is to execute the following command(s): Run the following command to restore the default parameters and set the active kernel parameters:
# grep -Els "^\s*net\.ipv4\.icmp_echo_ignore_broadcasts\s*=\s*0" /etc/sysctl.conf /etc/sysctl.d/*.conf /usr/lib/sysctl.d/*.conf /run/sysctl.d/*.conf | while read filename; do sed -ri "s/^\s*(net\.ipv4\.icmp_echo_ignore_broadcasts\s*)(=)(\s*\S+\b).*$/# *REMOVED* \1/" $filename; done; sysctl -w net.icmp_echo_ignore_broadcasts=1; sysctl -w net.ipv4.route.flush=1.</t>
  </si>
  <si>
    <t>OEL8-65</t>
  </si>
  <si>
    <t>Setting `icmp_ignore_bogus_error_responses` to 1 prevents the kernel from logging bogus responses (RFC-1122 non-compliant) from broadcast reframes, keeping file systems from filling up with useless log messages.</t>
  </si>
  <si>
    <t>Run the following commands and verify output matches:
# sysctl net.ipv4.icmp_ignore_bogus_error_responses
net.ipv4.icmp_ignore_bogus_error_responses = 1
# grep -E -s "^\s*net\.ipv4\.icmp_ignore_bogus_error_responses\s*=\s*0" /etc/sysctl.conf /etc/sysctl.d/*.conf /usr/lib/sysctl.d/*.conf /run/sysctl.d/*.conf
Nothing should be returned</t>
  </si>
  <si>
    <t>Ignore Bogus ICMP responses is enabled. net.ipv4.icmp_ignore_bogus_error_responses parameter is set to 1 in /etc/sysctl.conf. 
Output should contain something similar to the following:
net.ipv4.icmp_ignore_bogus_error_responses = 1</t>
  </si>
  <si>
    <t>Run the following commands to restore the default parameters and set the active kernel parameters:
# grep -Els "^\s*net\.ipv4\.icmp_ignore_bogus_error_responses\s*=\s*0" /etc/sysctl.conf /etc/sysctl.d/*.conf /usr/lib/sysctl.d/*.conf /run/sysctl.d/*.conf | while read filename; do sed -ri "s/^\s*(net\.ipv4\.icmp_ignore_bogus_error_responses\s*)(=)(\s*\S+\b).*$/# *REMOVED* \1/" $filename; done; sysctl -w net.ipv4.icmp_ignore_bogus_error_responses=1; sysctl -w net.ipv4.route.flush=1.</t>
  </si>
  <si>
    <t>Ignore bogus ICMP responses. One method to achieve the recommended state is to execute the following command(s): 
# grep -Els "^\s*net\.ipv4\.icmp_ignore_bogus_error_responses\s*=\s*0" /etc/sysctl.conf /etc/sysctl.d/*.conf /usr/lib/sysctl.d/*.conf /run/sysctl.d/*.conf | while read filename; do sed -ri "s/^\s*(net\.ipv4\.icmp_ignore_bogus_error_responses\s*)(=)(\s*\S+\b).*$/# *REMOVED* \1/" $filename; done; sysctl -w net.ipv4.icmp_ignore_bogus_error_responses=1; sysctl -w net.ipv4.route.flush=1.</t>
  </si>
  <si>
    <t>To close this finding, please provide a screenshot showing parameters in  `/etc/sysctl.conf` or a `/etc/sysctl.d/*` file with the agency's CAP.</t>
  </si>
  <si>
    <t>OEL8-66</t>
  </si>
  <si>
    <t>Enable Reverse Path Filtering</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</si>
  <si>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</si>
  <si>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commands and verify output matches:
# sysctl net.ipv4.conf.all.rp_filter
net.ipv4.conf.all.rp_filter = 1
# sysctl net.ipv4.conf.default.rp_filter
net.ipv4.conf.default.rp_filter = 1
# grep -E -s "^\s*net\.ipv4\.conf\.all\.rp_filter\s*=\s*0" /etc/sysctl.conf /etc/sysctl.d/*.conf /usr/lib/sysctl.d/*.conf /run/sysctl.d/*.conf
Nothing should be returned
# grep -E -s "^\s*net\.ipv4\.conf\.default\.rp_filter\s*=\s*1" /etc/sysctl.conf /etc/sysctl.d/*.conf /usr/lib/sysctl.d/*.conf /run/sysctl.d/*.conf
net.ipv4.conf.default.rp_filter = 1</t>
  </si>
  <si>
    <t>Reverse Path Filtering is enabled. net.ipv4.conf.all.rp_filter parameter is set to 1 in /etc/sysctl.conf. 
Output should contain something similar to the following:
net.ipv4.conf.all.rp_filter = 1</t>
  </si>
  <si>
    <t>Setting these flags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</si>
  <si>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Run the following command to restore the default `net.ipv4.conf.all.rp_filter = 1` parameter and set the active kernel parameter:
# grep -Els "^\s*net\.ipv4\.conf\.all\.rp_filter\s*=\s*0" /etc/sysctl.conf /etc/sysctl.d/*.conf /usr/lib/sysctl.d/*.conf /run/sysctl.d/*.conf | while read filename; do sed -ri "s/^\s*(net\.ipv4\.net.ipv4.conf\.all\.rp_filter\s*)(=)(\s*\S+\b).*$/# *REMOVED* \1/" $filename; done; sysctl -w net.ipv4.conf.all.rp_filter=1; sysctl -w net.ipv4.route.flush=1
Set the following parameter in /etc/sysctl.conf or a /etc/sysctl.d/* file:
net.ipv4.conf.default.rp_filter=1
Run the following commands to set the active kernel parameter:
# sysctl -w net.ipv4.conf.default.rp_filter=1
# sysctl -w net.ipv4.route.flush=1.</t>
  </si>
  <si>
    <t>Enable Reverse Path Filtering. One method to achieve the recommended state is to execute the following command(s): Run the following command to restore the default `net.ipv4.conf.all.rp_filter = 1` parameter and set the active kernel parameter:
# grep -Els "^\s*net\.ipv4\.conf\.all\.rp_filter\s*=\s*0" /etc/sysctl.conf /etc/sysctl.d/*.conf /usr/lib/sysctl.d/*.conf /run/sysctl.d/*.conf | while read filename; do sed -ri "s/^\s*(net\.ipv4\.net.ipv4.conf\.all\.rp_filter\s*)(=)(\s*\S+\b).*$/# *REMOVED* \1/" $filename; done; sysctl -w net.ipv4.conf.all.rp_filter=1; sysctl -w net.ipv4.route.flush=1
Set the following parameter in /etc/sysctl.conf or a /etc/sysctl.d/* file:
net.ipv4.conf.default.rp_filter=1
Run the following commands to set the active kernel parameter:
# sysctl -w net.ipv4.conf.default.rp_filter=1
# sysctl -w net.ipv4.route.flush=1.</t>
  </si>
  <si>
    <t>To close this finding, please provide a screenshot showing parameters in   `/etc/sysctl.conf` or a `/etc/sysctl.d/*` file with the agency's CAP.</t>
  </si>
  <si>
    <t>OEL8-67</t>
  </si>
  <si>
    <t>Enable TCP SYN Cookies</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</si>
  <si>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</si>
  <si>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commands and verify output matches:
# sysctl net.ipv4.tcp_syncookies
net.ipv4.tcp_syncookies = 1
# grep -E -r "^\s*net\.ipv4\.tcp_syncookies\s*=\s*[02]" /etc/sysctl.conf /etc/sysctl.d/*.conf /usr/lib/sysctl.d/*.conf /run/sysctl.d/*.conf
Nothing should be returned</t>
  </si>
  <si>
    <t>TCP SYN Cookies is enabled. net.ipv4.tcp_syncookies parameter is set to 1 in /etc/sysctl.conf.  
Output should contain something similar to the following:
net.ipv4.tcp_syncookies = 1</t>
  </si>
  <si>
    <t>Run the following command to restore the default parameter and set the active kernel parameters:
# grep -Els "^\s*net\.ipv4\.tcp_syncookies\s*=\s*[02]*" /etc/sysctl.conf /etc/sysctl.d/*.conf /usr/lib/sysctl.d/*.conf /run/sysctl.d/*.conf | while read filename; do sed -ri "s/^\s*(net\.ipv4\.tcp_syncookies\s*)(=)(\s*\S+\b).*$/# *REMOVED* \1/" $filename; done; sysctl -w net.ipv4.tcp_syncookies=1; sysctl -w net.ipv4.route.flush=1.</t>
  </si>
  <si>
    <t>Enable TCP SYN Cookies.  One method to achieve the recommended state is to execute the following command(s): Run the following command to restore the default parameter and set the active kernel parameters:
# grep -Els "^\s*net\.ipv4\.tcp_syncookies\s*=\s*[02]*" /etc/sysctl.conf /etc/sysctl.d/*.conf /usr/lib/sysctl.d/*.conf /run/sysctl.d/*.conf | while read filename; do sed -ri "s/^\s*(net\.ipv4\.tcp_syncookies\s*)(=)(\s*\S+\b).*$/# *REMOVED* \1/" $filename; done; sysctl -w net.ipv4.tcp_syncookies=1; sysctl -w net.ipv4.route.flush=1.</t>
  </si>
  <si>
    <t>To close this finding, please provide a screenshot showing parameters in    `/etc/sysctl.conf` or a `/etc/sysctl.d/*` file with the agency's CAP.</t>
  </si>
  <si>
    <t>OEL8-68</t>
  </si>
  <si>
    <t>Reject IPv6 router advertisements</t>
  </si>
  <si>
    <t>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t>
  </si>
  <si>
    <t>IPv6 Router Advertisements are disabled.  
Output should contain something similar to the following:
net.ipv6.conf.all.accept_ra = 0
net.ipv6.conf.default.accept_ra = 0</t>
  </si>
  <si>
    <t>3.2.9</t>
  </si>
  <si>
    <t>It is recommended that systems do not accept router advertisements as they could be tricked into routing traffic to compromised machines. Setting hard routes within the system (usually a single default route to a trusted router) protects the system from bad routes.</t>
  </si>
  <si>
    <t>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</si>
  <si>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 xml:space="preserve">Reject source routed IPv6 redirects. One method to achieve the recommended state is to execute the following command(s):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 </t>
  </si>
  <si>
    <t>To close this finding, please provide a screenshot showing parameters in `/etc/sysctl.conf` or a `/etc/sysctl.d/*` file
with the agency's CAP.</t>
  </si>
  <si>
    <t>OEL8-69</t>
  </si>
  <si>
    <t>Configure logrotate</t>
  </si>
  <si>
    <t>The system includes the capability of rotating log files regularly to avoid filling up the system with logs or making the logs unmanageably large. The file `/etc/logrotate.d/syslog` is the configuration file used to rotate log files created by `syslog` or `rsyslog`.</t>
  </si>
  <si>
    <t>Review `/etc/logrotate.conf` and `/etc/logrotate.d/*` and verify logs are rotated according to site policy.</t>
  </si>
  <si>
    <t xml:space="preserve">Log files are being rotated. </t>
  </si>
  <si>
    <t>Configure logrotate to keep log files smaller and more manageable. One method to achieve the recommended state is to execute the following command(s): Edit `/etc/logrotate.conf` and `/etc/logrotate.d/*` to ensure logs are rotated according to site policy.</t>
  </si>
  <si>
    <t>OEL8-70</t>
  </si>
  <si>
    <t>Configure permissions on all logfiles</t>
  </si>
  <si>
    <t>Run the following command and verify that other has no permissions on any files and group does not have write or execute permissions on any files:
# find /var/log -type f -perm /037 -ls -o -type d -perm /026 -ls
No output should be returned</t>
  </si>
  <si>
    <t>Run the following commands to set permissions on all existing log files:
find /var/log -type f -exec chmod g-wx,o-rwx "{}" + -o -type d -exec chmod g-w,o-rwx "{}" +.</t>
  </si>
  <si>
    <t>Configure permissions on all logfiles. One method to achieve the recommended state is to execute the following command(s): Run the following commands to set permissions on all existing log files:
find /var/log -type f -exec chmod g-wx,o-rwx "{}" + -o -type d -exec chmod g-w,o-rwx "{}" +.</t>
  </si>
  <si>
    <t>To close this finding, please provide a screenshot showing permissions on all logfiles file with the agency's CAP.</t>
  </si>
  <si>
    <t>OEL8-71</t>
  </si>
  <si>
    <t>Restrict root login to the system console</t>
  </si>
  <si>
    <t>The file `/etc/securetty` contains a list of valid terminals that may be logged in directly as root.</t>
  </si>
  <si>
    <t>Restrict root login to the system console. One method to achieve the recommended state is to execute the following command(s): Remove entries for any consoles that are not in a physically secure location.</t>
  </si>
  <si>
    <t>To close this finding, please provide a screenshot showing Restricted root login settings with the agency's CAP.</t>
  </si>
  <si>
    <t>OEL8-72</t>
  </si>
  <si>
    <t>Restrict access to the su command</t>
  </si>
  <si>
    <t>The `su` command allows a user to run a command or shell as another user. The program has been superseded by `sudo` , which allows for more granular control over privileged access. Normally, the `su` command can be executed by any user. By uncommenting the `pam_wheel.so` statement in `/etc/pam.d/su` , the `su` command will only allow users in the wheel group to execute `su` .</t>
  </si>
  <si>
    <t>Run the following command and verify output includes matching line:
# grep pam_wheel.so /etc/pam.d/su
auth required pam_wheel.so use_uid
Run the following command and verify users in `wheel` group match site policy. If no users are listed, only root will have access to su.
# grep wheel /etc/group
wheel:x:10:root,</t>
  </si>
  <si>
    <t xml:space="preserve">Add the following line to the `/etc/pam.d/su` file:
auth required pam_wheel.so use_uid
Create a comma separated list of users in the wheel statement in the `/etc/group` file:
wheel:x::root,
**Example:**: wheel:x:10:root,user1,user2,user3.
</t>
  </si>
  <si>
    <t>Restrict access to the su command. One method to achieve the recommended state is to execute the following command(s): 
Add the following line to the `/etc/pam.d/su` file:
auth required pam_wheel.so use_uid
Create a comma separated list of users in the wheel statement in the `/etc/group` file:
wheel:x::root,
**Example:**: wheel:x:10:root,user1,user2,user3.</t>
  </si>
  <si>
    <t>To close this finding, please provide a screenshot showing `/etc/pam.d/su` file settings with the agency's CAP.</t>
  </si>
  <si>
    <t>OEL8-73</t>
  </si>
  <si>
    <t>Enable the cron daemon</t>
  </si>
  <si>
    <t>The `cron` daemon is used to execute batch jobs on the system.</t>
  </si>
  <si>
    <t xml:space="preserve">The crond service is enabled. Output contains the following:    
enabled
</t>
  </si>
  <si>
    <t>Run the following command to enable `cron`:
# systemctl --now enable crond.</t>
  </si>
  <si>
    <t>Enable the cron daemon. One method to achieve the recommended state is to execute the following command(s):
# systemctl --now enable crond.</t>
  </si>
  <si>
    <t>To close this finding, please provide a screenshot showing `cron` file settings with the agency's CAP.</t>
  </si>
  <si>
    <t>OEL8-74</t>
  </si>
  <si>
    <t>Configure permissions on the /etc/crontab file</t>
  </si>
  <si>
    <t>The `/etc/crontab` file is used by `cron` to control its own jobs. The commands in this item make sure that root is the user and group owner of the file and that only the owner can access the file.</t>
  </si>
  <si>
    <t>Run the following command and verify `Uid` and `Gid` are both `0/root` and `Access` does not grant permissions to `group` or `other`:
# stat /etc/crontab
Access: (0600/-rw-------) Uid: ( 0/ root) Gid: ( 0/ root)</t>
  </si>
  <si>
    <t>Run the following commands to set ownership and permissions on `/etc/crontab`:
# chown root:root /etc/crontab
# chmod og-rwx /etc/crontab.</t>
  </si>
  <si>
    <t>Configure permissions on the /etc/crontab to 600 or less. One method to achieve the recommended state is to execute the following command(s):
# chown root:root /etc/crontab
# chmod og-rwx /etc/crontab.</t>
  </si>
  <si>
    <t>OEL8-75</t>
  </si>
  <si>
    <t>Configure permissions on the /etc/cron.hourly file</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</si>
  <si>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</si>
  <si>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/etc/cron.hourly
Access: (0700/drwx------) Uid: ( 0/ root) Gid: ( 0/ root)</t>
  </si>
  <si>
    <t>Run the following commands to set ownership and permissions on `/etc/cron.hourly`:
# chown root:root /etc/cron.hourly
# chmod og-rwx /etc/cron.hourly.</t>
  </si>
  <si>
    <t>Configure ownership and permission settings on the /etc/cron.hourly file to 700 or less. One method to achieve the recommended state is to execute the following command(s):
# chown root:root /etc/cron.hourly
# chmod og-rwx /etc/cron.hourly.</t>
  </si>
  <si>
    <t>OEL8-76</t>
  </si>
  <si>
    <t>Configure permissions on the /etc/cron.daily file</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</si>
  <si>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</si>
  <si>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/etc/cron.daily
Access: (0700/drwx------) Uid: ( 0/ root) Gid: ( 0/ root)</t>
  </si>
  <si>
    <t>Run the following commands to set ownership and permissions on `/etc/cron.daily`:
# chown root:root /etc/cron.daily
# chmod og-rwx /etc/cron.daily.</t>
  </si>
  <si>
    <t>Configure ownership and permission settings on the /etc/cron.daily file to 700 or less. One method to achieve the recommended state is to execute the following command(s):
# chown root:root /etc/cron.daily
# chmod og-rwx /etc/cron.daily.</t>
  </si>
  <si>
    <t>OEL8-77</t>
  </si>
  <si>
    <t>Configure permissions on the /etc/cron.weekly file</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</si>
  <si>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</si>
  <si>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/etc/cron.weekly
Access: (0700/drwx------) Uid: ( 0/ root) Gid: ( 0/ root)</t>
  </si>
  <si>
    <t>Run the following commands to set ownership and permissions on `/etc/cron.weekly`:
# chown root:root /etc/cron.weekly
# chmod og-rwx /etc/cron.weekly.</t>
  </si>
  <si>
    <t>Configure ownership and permission settings on the /etc/cron.weekly file to 700 or less. One method to achieve the recommended state is to execute the following command(s):
# chown root:root /etc/cron.weekly
# chmod og-rwx /etc/cron.weekly.</t>
  </si>
  <si>
    <t>OEL8-78</t>
  </si>
  <si>
    <t>Configure permissions on the /etc/cron.monthly file</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</si>
  <si>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</si>
  <si>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/etc/cron.monthly
Access: (0700/drwx------) Uid: ( 0/ root) Gid: ( 0/ root)</t>
  </si>
  <si>
    <t>Run the following commands to set ownership and permissions on `/etc/cron.monthly`:
# chown root:root /etc/cron.monthly
# chmod og-rwx /etc/cron.monthly.</t>
  </si>
  <si>
    <t>Configure ownership and permission settings on the /etc/cron.monthly file. One method to achieve the recommended state is to execute the following command(s):Run the following commands to set ownership and permissions on `/etc/cron.monthly`:
# chown root:root /etc/cron.monthly
# chmod og-rwx /etc/cron.monthly</t>
  </si>
  <si>
    <t>OEL8-79</t>
  </si>
  <si>
    <t>Configure permissions on the /etc/cron.d file</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</si>
  <si>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</si>
  <si>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stat /etc/cron.d
Access: (0700/drwx------) Uid: ( 0/ root) Gid: ( 0/ root)
</t>
  </si>
  <si>
    <t>Run the following commands to set ownership and permissions on `/etc/cron.d`:
# chown root:root /etc/cron.d
# chmod og-rwx /etc/cron.d.</t>
  </si>
  <si>
    <t>Configure ownership and permission settings on the /etc/cron.d file. One method to achieve the recommended state is to execute the following command(s): 
# chown root:root /etc/cron.d
# chmod og-rwx /etc/cron.d.</t>
  </si>
  <si>
    <t>OEL8-80</t>
  </si>
  <si>
    <t>Restrict at/cron to authorized users only</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</si>
  <si>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</si>
  <si>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</si>
  <si>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</si>
  <si>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</si>
  <si>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Restrict at/cron to authorized users only. One method to achieve the recommended state is to execute the following command(s): 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</si>
  <si>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To close this finding, please provide a screenshot showing `cron.allow` file settings with the agency's CAP.</t>
  </si>
  <si>
    <t>OEL8-81</t>
  </si>
  <si>
    <t>Configure permissions on the /etc/ssh/sshd_config file</t>
  </si>
  <si>
    <t>The `/etc/ssh/sshd_config` file contains configuration specifications for `sshd`. The command below sets the owner and group of the file to root.</t>
  </si>
  <si>
    <t xml:space="preserve">Run the following command and verify `Uid` and `Gid` are both `0/root` and `Access` does not grant permissions to `group` or `other`:
# stat /etc/ssh/sshd_config
Access: (0600/-rw-------) Uid: ( 0/ root) Gid: ( 0/ root)
</t>
  </si>
  <si>
    <t>/etc/ssh/sshd_config file only allows read and write access to root. The file must be less permissive than 600.
Output should look like the following:
-rw------- 1 root root</t>
  </si>
  <si>
    <t>Run the following commands to set ownership and permissions on `/etc/ssh/sshd_config`:
# chown root:root /etc/ssh/sshd_config
# chmod og-rwx /etc/ssh/sshd_config.</t>
  </si>
  <si>
    <t>Configure permissions on the /etc/ssh/sshd_config file to protect from unauthorized changes by non-privileged users. One method to achieve the recommended state is to execute the following command(s): Run the following commands to set ownership and permissions on `/etc/ssh/sshd_config`:
# chown root:root /etc/ssh/sshd_config
# chmod og-rwx /etc/ssh/sshd_config.</t>
  </si>
  <si>
    <t>OEL8-82</t>
  </si>
  <si>
    <t>Limit SSH access</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</si>
  <si>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</si>
  <si>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 xml:space="preserve">Run the following command:
sshd -T | grep -E '^\s*(allow|deny)(users|groups)\s+\S+'
Verify that the output matches at least one of the following lines:
AllowUsers 
AllowGroups 
DenyUsers 
DenyGroups 
</t>
  </si>
  <si>
    <t>Users and group can access has been limited to system via SSH</t>
  </si>
  <si>
    <t>Excessive Users and group have access to the system via SSH.</t>
  </si>
  <si>
    <t>Edit the `/etc/ssh/sshd_config` file to set one or more of the parameter as follows:
AllowUsers 
AllowGroups 
DenyUsers 
DenyGroups.</t>
  </si>
  <si>
    <t>To close this finding, please provide a screenshot showing `/etc/ssh/sshd_config` file settings with the agency's CAP.</t>
  </si>
  <si>
    <t>OEL8-83</t>
  </si>
  <si>
    <t>Set ownership and permissions on the private SSH host key files</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</si>
  <si>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</si>
  <si>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Ownership and permissions have been set on the private SSH host key files.</t>
  </si>
  <si>
    <t>Ownership and permissions have not been set on the private SSH host key files.</t>
  </si>
  <si>
    <t>If an unauthorized user obtains the private SSH host key file, the host could be impersonated</t>
  </si>
  <si>
    <t>Run the following commands to set ownership and permissions on the private SSH host key files
# find /etc/ssh -xdev -type f -name 'ssh_host_*_key' -exec chown root:root {} \;
# find /etc/ssh -xdev -type f -name 'ssh_host_*_key' -exec chmod 0600 {} \;.</t>
  </si>
  <si>
    <t>Set ownership and permissions on the private SSH host key files. One method to achieve the recommended state is to execute the following command(s):
# find /etc/ssh -xdev -type f -name 'ssh_host_*_key' -exec chown root:root {} \;
# find /etc/ssh -xdev -type f -name 'ssh_host_*_key' -exec chmod 0600 {} \;.</t>
  </si>
  <si>
    <t>To close this finding, please provide a screenshot showing ownership and permissions have been set on the private SSH host key files with the agency's CAP.</t>
  </si>
  <si>
    <t>OEL8-84</t>
  </si>
  <si>
    <t>Set permissions and ownership on the SSH host public key files</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</si>
  <si>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</si>
  <si>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Run the following command and verify Access does not grant write or execute permissions to group or other for all returned files
# find /etc/ssh -xdev -type f -name 'ssh_host_*_key.pub' -exec stat {} \;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t>
  </si>
  <si>
    <t>Permissions and ownership have been set on the SSH host public key files.</t>
  </si>
  <si>
    <t>Permissions and ownership have not been set on the SSH host public key files.</t>
  </si>
  <si>
    <t>If a public host key file is modified by an unauthorized user, the SSH service may be compromised.</t>
  </si>
  <si>
    <t>Run the following commands to set permissions and ownership on the SSH host public key files
# find /etc/ssh -xdev -type f -name 'ssh_host_*_key.pub' -exec chmod 0644 {} \;
#find /etc/ssh -xdev -type f -name 'ssh_host_*_key.pub' -exec chown root:root {} \;.</t>
  </si>
  <si>
    <t>Set permissions and ownership on the SSH host public key files. One method to achieve the recommended state is to execute the following command(s):
# find /etc/ssh -xdev -type f -name 'ssh_host_*_key.pub' -exec chmod 0644 {} \;
#find /etc/ssh -xdev -type f -name 'ssh_host_*_key.pub' -exec chown root:root {} \;.</t>
  </si>
  <si>
    <t>To close this finding, please provide a screenshot showing ownership and permissions have been set on the private SSH host public key with the agency's CAP.</t>
  </si>
  <si>
    <t>OEL8-85</t>
  </si>
  <si>
    <t>Set SSH LogLevel to 'INFO.' or 'VERBOSE'</t>
  </si>
  <si>
    <t>`INFO`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`VERBOSE` level specifies that login and logout activity as well as the key fingerprint for any SSH key used for login will be logged. This information is important for SSH key management, especially in legacy environments.</t>
  </si>
  <si>
    <t xml:space="preserve">Run the following command and verify that output matches:
# sshd -T | grep loglevel
LogLevel VERBOSE
OR
loglevel INFO
</t>
  </si>
  <si>
    <t>LogLevel is set to INFO or VERBOSE
Output contains the following:
LogLevel INFO
or 
LogLevel VERBOSE</t>
  </si>
  <si>
    <t>LogLevel has not been set to INFO or VERBOSE.</t>
  </si>
  <si>
    <t>SSH provides several logging levels with varying amounts of verbosity. `DEBUG` is specifically **not** recommended other than strictly for debugging SSH communications since it provides so much data that it is difficult to identify important security information.</t>
  </si>
  <si>
    <t>Edit the `/etc/ssh/sshd_config` file to set the parameter as follows:
LogLevel VERBOSE
OR
LogLevel INFO.</t>
  </si>
  <si>
    <t xml:space="preserve">Set SSH LogLevel to 'INFO' since it SSH provides several logging levels with varying amounts of verbosity. One method to achieve the recommended state is to execute the following command(s):
Edit the `/etc/ssh/sshd_config` file to set the parameter as follows:
LogLevel VERBOSE
OR
LogLevel INFO.
 </t>
  </si>
  <si>
    <t>OEL8-86</t>
  </si>
  <si>
    <t>The `MaxAuthTries` parameter specifies the maximum number of authentication attempts permitted per connection. When the login failure count reaches half the number, error messages will be written to the `syslog` file detailing the login failure.</t>
  </si>
  <si>
    <t xml:space="preserve">Run the following command and verify that output `MaxAuthTries` is 3 or less:
# sshd -T | grep maxauthtries
MaxAuthTries 3
</t>
  </si>
  <si>
    <t>Edit the `/etc/ssh/sshd_config` file to set the parameter as follows:
MaxAuthTries 3.</t>
  </si>
  <si>
    <t>Set MaxAuthTries to '3.' since the logout record can eliminate those users who disconnected, which helps narrow the field. One method to achieve the recommended state is to execute the following command(s):
Edit the `/etc/ssh/sshd_config` file to set the parameter as follows:
MaxAuthTries 3.</t>
  </si>
  <si>
    <t>To close this finding, please provide a screenshot showing `/etc/ssh/sshd_config'  file settings with the agency's CAP.</t>
  </si>
  <si>
    <t>OEL8-87</t>
  </si>
  <si>
    <t>Enable SSH IgnoreRhosts</t>
  </si>
  <si>
    <t>The `IgnoreRhosts` parameter specifies that `.rhosts` and `.shosts` files will not be used in `RhostsRSAAuthentication` or `HostbasedAuthentication`.</t>
  </si>
  <si>
    <t xml:space="preserve">Run the following command and verify that output matches:
# sshd -T | grep ignorerhosts
IgnoreRhosts yes
</t>
  </si>
  <si>
    <t>Edit the `/etc/ssh/sshd_config` file to set the parameter as follows:
IgnoreRhosts yes.</t>
  </si>
  <si>
    <t>Enable SSH IgnoreRhosts since it forces users to enter a password when authenticating with ssh. One method to achieve the recommended state is to execute the following command(s):
Edit the `/etc/ssh/sshd_config` file to set the parameter as follows:
IgnoreRhosts yes.</t>
  </si>
  <si>
    <t>OEL8-88</t>
  </si>
  <si>
    <t>The `HostbasedAuthentication` parameter specifies if authentication is allowed through trusted hosts via the user of `.rhosts`, or `/etc/hosts.equiv`, along with successful public key client host authentication. This option only applies to SSH Protocol Version 2.</t>
  </si>
  <si>
    <t xml:space="preserve">Run the following command and verify that output matches:
# sshd -T | grep hostbasedauthentication
HostbasedAuthentication no
</t>
  </si>
  <si>
    <t>Even though the `.rhosts` files are ineffective if support is disabled in `/etc/pam.conf`, disabling the ability to use `.rhosts` files in SSH provides an additional layer of protection.</t>
  </si>
  <si>
    <t>Edit the `/etc/ssh/sshd_config` file to set the parameter as follows:
HostbasedAuthentication no.</t>
  </si>
  <si>
    <t>Disable SSH HostbasedAuthentication to provide an additional layer of protection. One method to achieve the recommended state is to execute the following command(s):
Edit the `/etc/ssh/sshd_config` file to set the parameter as follows:
HostbasedAuthentication no.</t>
  </si>
  <si>
    <t>OEL8-89</t>
  </si>
  <si>
    <t>The `PermitRootLogin` parameter specifies if the root user can log in using ssh. The default is no.</t>
  </si>
  <si>
    <t xml:space="preserve">Run the following command and verify that output matches:
# sshd -T | grep permitrootlogin
PermitRootLogin no
</t>
  </si>
  <si>
    <t>Disallowing root logins over SSH requires system admins to authenticate using their own individual account, then escalating to root via `sudo` or `su`. This in turn limits opportunity for non-repudiation and provides a clear audit trail in the event of a security incident</t>
  </si>
  <si>
    <t>Edit the `/etc/ssh/sshd_config` file to set the parameter as follows:
PermitRootLogin no.</t>
  </si>
  <si>
    <t>Disable SSH root login to limit opportunity for non-repudiation and provides a clear audit trail in the event of a security incident. One method to achieve the recommended state is to execute the following command(s): Edit the `/etc/ssh/sshd_config` file to set the parameter as follows:
PermitRootLogin no.</t>
  </si>
  <si>
    <t>OEL8-90</t>
  </si>
  <si>
    <t>The `PermitEmptyPasswords` parameter specifies if the SSH server allows login to accounts with empty password strings.</t>
  </si>
  <si>
    <t xml:space="preserve">Run the following command and verify that output matches:
# sshd -T | grep permitemptypasswords
PermitEmptyPasswords no
</t>
  </si>
  <si>
    <t>Edit the `/etc/ssh/sshd_config` file to set the parameter as follows:
PermitEmptyPasswords no.</t>
  </si>
  <si>
    <t>Disable SSH PermitEmptyPasswords. One method to achieve the recommended state is to execute the following command(s):
Edit the `/etc/ssh/sshd_config` file to set the parameter as follows:
PermitEmptyPasswords no.</t>
  </si>
  <si>
    <t>To close this finding, please provide a screenshot showing `/etc/ssh/sshd_config' file settings with the agency's CAP.</t>
  </si>
  <si>
    <t>OEL8-91</t>
  </si>
  <si>
    <t>The `PermitUserEnvironment` option allows users to present environment options to the `ssh` daemon.</t>
  </si>
  <si>
    <t xml:space="preserve">Run the following command and verify that output matches:
# sshd -T | grep permituserenvironment
PermitUserEnvironment no
</t>
  </si>
  <si>
    <t>Edit the `/etc/ssh/sshd_config` file to set the parameter as follows:
PermitUserEnvironment no.</t>
  </si>
  <si>
    <t>Disable the SSH PermitUserEnvironmen. One method to achieve the recommended state is to execute the following command(s):
Edit the `/etc/ssh/sshd_config` file to set the parameter as follows:
PermitUserEnvironment no.</t>
  </si>
  <si>
    <t>OEL8-92</t>
  </si>
  <si>
    <t>Configure SSH Idle Timeout Intervals</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</si>
  <si>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0, the client `ssh` session will be terminated after 1800 seconds of idle time.</t>
  </si>
  <si>
    <t xml:space="preserve">Run the following commands and verify `ClientAliveInterval` is 1800 `ClientAliveCountMax` is 3 or less:
# sshd -T | grep clientaliveinterval
ClientAliveInterval 1800
# sshd -T | grep clientalivecountmax
ClientAliveCountMax 0
</t>
  </si>
  <si>
    <t>Edit the `/etc/ssh/sshd_config` file to set the parameters according to site policy:
ClientAliveInterval 1800
ClientAliveCountMax 0.</t>
  </si>
  <si>
    <t>Configure SSH Idle Timeout Intervals to 1800 seconds or less. One method to achieve the recommended state is to execute the following command(s):
Edit the `/etc/ssh/sshd_config` file to set the parameters according to site policy:
ClientAliveInterval 1800
ClientAliveCountMax 0.</t>
  </si>
  <si>
    <t>OEL8-93</t>
  </si>
  <si>
    <t>Set SSH LoginGraceTime to one minute or less</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</si>
  <si>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</si>
  <si>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 xml:space="preserve">Run the following command and verify that output `LoginGraceTime` is between 1 and 60:
# sshd -T | grep logingracetime
LoginGraceTime 60
</t>
  </si>
  <si>
    <t>Edit the `/etc/ssh/sshd_config` file to set the parameter as follows:
LoginGraceTime 60.</t>
  </si>
  <si>
    <t xml:space="preserve">Set SSH LoginGraceTime to one minute or less to minimize the risk of successful brute force attacks to the SSH server. One method to achieve the recommended state is to execute the following command(s):
Edit the `/etc/ssh/sshd_config` file to set the parameter as follows:
LoginGraceTime 60. </t>
  </si>
  <si>
    <t>OEL8-94</t>
  </si>
  <si>
    <t>Configure the SSH warning banner</t>
  </si>
  <si>
    <t>The `Banner` parameter specifies a file whose contents must be sent to the remote user before authentication is permitted. By default, no banner is displayed.</t>
  </si>
  <si>
    <t xml:space="preserve">Run the following command and verify that output matches:
# sshd -T | grep banner
Banner /etc/issue.net
</t>
  </si>
  <si>
    <t>Edit the `/etc/ssh/sshd_config` file to set the parameter as follows: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</si>
  <si>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for implementing the recommended state is to perform the following: Edit the `/etc/ssh/sshd_config` file to set the parameter as follows:
Banner /etc/issue.net.</t>
  </si>
  <si>
    <t>OEL8-95</t>
  </si>
  <si>
    <t>Enabled SSH PAM</t>
  </si>
  <si>
    <t>UsePAM Enables the Pluggable Authentication Module interface. If set to “yes” this will enable PAM authentication using ChallengeResponseAuthentication and PasswordAuthentication in addition to PAM account and session module processing for all authentication types</t>
  </si>
  <si>
    <t xml:space="preserve">Run the following command and verify that output matches:
# sshd -T | grep -i usepam
usepam yes
</t>
  </si>
  <si>
    <t>SSH PAM is enabled.</t>
  </si>
  <si>
    <t>SSH PAM is disabled.</t>
  </si>
  <si>
    <t>5.2.16</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</si>
  <si>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</si>
  <si>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</si>
  <si>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execute the following command(s): 
Edit the `/etc/ssh/sshd_config` file to set the parameter as follows:
UsePAM yes.</t>
  </si>
  <si>
    <t>To close this finding, please provide a screenshot showing SSH PAM has been enabled with the agency's CAP.</t>
  </si>
  <si>
    <t>OEL8-96</t>
  </si>
  <si>
    <t>AC-10</t>
  </si>
  <si>
    <t xml:space="preserve">Concurrent Session Control </t>
  </si>
  <si>
    <t>Configure SSH MaxStartups</t>
  </si>
  <si>
    <t>The `MaxStartups` parameter specifies the maximum number of concurrent unauthenticated connections to the SSH daemon.</t>
  </si>
  <si>
    <t xml:space="preserve">Run the following command and verify that output `MaxStartups` is `10:30:60` or matches site policy:
# sshd -T | grep -i maxstartups
# maxstartups 10:30:60
</t>
  </si>
  <si>
    <t>MaxStartups has been set to 10:30:60.</t>
  </si>
  <si>
    <t>MaxStartups has not been set to 10:30:60.</t>
  </si>
  <si>
    <t>HSC21</t>
  </si>
  <si>
    <t>HSC21: Number of logon sessions are not managed appropriately</t>
  </si>
  <si>
    <t>5.2.18</t>
  </si>
  <si>
    <t>To protect a system from denial of service due to a large number of pending authentication connection attempts, use the rate limiting function of MaxStartups to protect availability of sshd logins and prevent overwhelming the daemon.</t>
  </si>
  <si>
    <t>Edit the `/etc/ssh/sshd_config` file to set the parameter as follows:
maxstartups 10:30:60.</t>
  </si>
  <si>
    <t>Configure SSH MaxStartups. One method to achieve the recommended state is to execute the following command(s):
Edit the `/etc/ssh/sshd_config` file to set the parameter as follows:
maxstartups 10:30:60</t>
  </si>
  <si>
    <t>OEL8-97</t>
  </si>
  <si>
    <t>Set SSH MaxSessions to 4</t>
  </si>
  <si>
    <t>The `MaxSessions` parameter specifies the maximum number of open sessions permitted from a given connection.</t>
  </si>
  <si>
    <t xml:space="preserve">Run the following command and verify that output `MaxSessions` is 4
# sshd -T | grep -i maxsessions
# maxsessions 4
</t>
  </si>
  <si>
    <t>SSH MaxSessions is set to 4
Output contains the following:
`MaxSessions` is 4</t>
  </si>
  <si>
    <t>SSH MaxSessions has not been set to 4.</t>
  </si>
  <si>
    <t>Kept at 4</t>
  </si>
  <si>
    <t>5.2.19</t>
  </si>
  <si>
    <t>To protect a system from denial of service due to a large number of concurrent sessions, use the rate limiting function of MaxSessions to protect availability of sshd logins and prevent overwhelming the daemon.</t>
  </si>
  <si>
    <t>Edit the `/etc/ssh/sshd_config` file to set the parameter as follows:
MaxSessions 4.</t>
  </si>
  <si>
    <t>Set SSH MaxSessions to 4 or less. One method to achieve the recommended state is to execute the following command(s): Edit the `/etc/ssh/sshd_config` file to set the parameter as follows:
MaxSessions 4.</t>
  </si>
  <si>
    <t>OEL8-98</t>
  </si>
  <si>
    <t>SC-13</t>
  </si>
  <si>
    <t>Cryptographic Protection</t>
  </si>
  <si>
    <t>Ensure system-wide crypto policy is not over-ridden</t>
  </si>
  <si>
    <t>System-wide Crypto policy can be over-ridden or opted out of for openSSH</t>
  </si>
  <si>
    <t>Run the following command:
# grep '^/s*CRYPTO_POLICY=' /etc/sysconfig/sshd'
No output should be returned</t>
  </si>
  <si>
    <t>System-Wide Crypto Policy is not over-ridden.
No output should be returned</t>
  </si>
  <si>
    <t>System-Wide Crypto Policy is over-ridden.</t>
  </si>
  <si>
    <t>5.2.20</t>
  </si>
  <si>
    <t>Over-riding or opting out of the system-wide crypto policy could allow for the use of less secure Ciphers, MACs, KexAlgoritms and GSSAPIKexAlgorithsm</t>
  </si>
  <si>
    <t>Run the following commands:
# sed -ri "s/^\s*(CRYPTO_POLICY\s*=.*)$/# \1/" /etc/sysconfig/sshd
# systemctl reload sshd.</t>
  </si>
  <si>
    <t>Protect system-wide crypto policy from being over-ridden. One method to achieve the recommended state is to execute the following command(s):
# sed -ri "s/^\s*(CRYPTO_POLICY\s*=.*)$/# \1/" /etc/sysconfig/sshd
# systemctl reload sshd.</t>
  </si>
  <si>
    <t>To close this finding, please provide a screenshot showing  system-wide crypto Policy is not over-ridden with the agency's CAP.</t>
  </si>
  <si>
    <t>OEL8-99</t>
  </si>
  <si>
    <t>IA-2</t>
  </si>
  <si>
    <t>Identification and Authentication (Organizational Users)</t>
  </si>
  <si>
    <t>Create custom authselect profile</t>
  </si>
  <si>
    <t>A custom profile can be created by copying and customizing one of the default profiles. The default profiles include: sssd, winbind, or the nis.</t>
  </si>
  <si>
    <t>Run the following command:
# authselect current | grep Profile ID: custom/
Profile ID: custom/
Verify that the custom profile follows local site policy</t>
  </si>
  <si>
    <t>A custom profile has been created.</t>
  </si>
  <si>
    <t>A custom profile has not been created.</t>
  </si>
  <si>
    <t>HAC63</t>
  </si>
  <si>
    <t>HAC63: Security profiles have not been established</t>
  </si>
  <si>
    <t>A custom profile is required to customize many of the pam options</t>
  </si>
  <si>
    <t>Run the following command to create a custom authselect profile:
# authselect create-profile  -b 
**Example:**: # authselect create-profile custom-profile -b sssd --symlink-meta.</t>
  </si>
  <si>
    <t>Create a custom authselect profile. One method to achieve the recommended state is to execute the following command(s):
# authselect create-profile  -b 
**Example:**: # authselect create-profile custom-profile -b sssd --symlink-meta.</t>
  </si>
  <si>
    <t>OEL8-100</t>
  </si>
  <si>
    <t>Select authselect profile</t>
  </si>
  <si>
    <t>You can select a profile for the authselect utility for a specific host. The profile will be applied to every user logging into the host.
You can create and deploy a custom profile by customizing one of the default profiles, the sssd, winbind, or the nis profile.</t>
  </si>
  <si>
    <t xml:space="preserve">Run the following command and verify that the current custom authselect profile follows local site policy:
# authselect current
Output should be similar to:
Profile ID: 
Enabled features:
- with-sudo
- with-faillock
- without-nullok
</t>
  </si>
  <si>
    <t>authselect profile has been selected.</t>
  </si>
  <si>
    <t>An authselect profile has not been selected.</t>
  </si>
  <si>
    <t>When you deploy a profile, the profile is applied to every user logging into the given host</t>
  </si>
  <si>
    <t>Run the following command to select a custom authselect profile
# authselect select custom/ {with-}
**Example:**: # authselect select custom/custom-profile with-sudo with-faillock without-nullok.</t>
  </si>
  <si>
    <t>Select authselect profile which is applied to every user logging into the given host. One method to achieve the recommended state is to execute the following command(s):
# authselect select custom/ {with-}.</t>
  </si>
  <si>
    <t>OEL8-101</t>
  </si>
  <si>
    <t xml:space="preserve">Confirm authselect includes with-faillock </t>
  </si>
  <si>
    <t>The pam_faillock.so module maintains a list of failed authentication attempts per user during a specified interval and locks the account in case there were more than deny consecutive failed authentications. It stores the failure records into per-user files in the tally directory</t>
  </si>
  <si>
    <t xml:space="preserve">Run the following commands to verify that authselect includes the with-faillock feature
# authselect current | grep with-faillock
- with-faillock
# grep with-faillock /etc/authselect/authselect.conf
with-faillock
</t>
  </si>
  <si>
    <t>authselect includes the with-faillock feature.</t>
  </si>
  <si>
    <t>Authselect does not includes the with-faillock feature.</t>
  </si>
  <si>
    <t>HAC2</t>
  </si>
  <si>
    <t>HAC2:  User sessions do not lock after the Publication 1075 required timeframe</t>
  </si>
  <si>
    <t>Locking out user IDs after n unsuccessful consecutive login attempts mitigates brute force password attacks against your systems.</t>
  </si>
  <si>
    <t>Run the following command to include the `with-faillock` option
# authselect select 
with-faillock
**Example:**: # authselect select custom/custom-profile with-sudo with-faillock without-nullok.</t>
  </si>
  <si>
    <t>OEL8-102</t>
  </si>
  <si>
    <t>Configure the password creation requirements</t>
  </si>
  <si>
    <t>To close this finding, please provide a screenshot showing `/etc/pam.d/password-auth` file settings with the agency's CAP.</t>
  </si>
  <si>
    <t>OEL8-103</t>
  </si>
  <si>
    <t>Configure the lockout for failed password attempts</t>
  </si>
  <si>
    <t>Lock out users after _n_ unsuccessful consecutive login attempts. 
- deny= - Number of attempts before the account is locked
- unlock_time= - Time in seconds before the account is unlocked 
Set the lockout number and unlock time to follow local site policy.</t>
  </si>
  <si>
    <t>Verify password lockouts are configured. These settings are commonly configured with the `pam_tally2.so` and `pam_failock.so` modules found in `/etc/pam.d/common-auth` or `/etc/pam.d/system-auth` and `/etc/pam.d/password-auth` . Examples:
Run the following command are review the output to ensure that it follow local site policy. `deny` should be no greater that `3` and `unlock_time` should be no less than 900 seconds
# grep -E '^\s*auth\s+required\s+pam_faillock.so\s+' /etc/pam.d/password-auth /etc/pam.d/system-auth
Output should look similar to:
/etc/pam.d/password-auth:auth required pam_faillock.so preauth silent deny=3 unlock_time=900
/etc/pam.d/password-auth:auth required pam_faillock.so authfail deny=3 unlock_time=900
/etc/pam.d/system-auth:auth required pam_faillock.so preauth silent deny=3 unlock_time=900
/etc/pam.d/system-auth:auth required pam_faillock.so authfail deny=3 unlock_time=900</t>
  </si>
  <si>
    <t>Updated from 5 to 3
Updated Unlock time to 900 (15Minutes)</t>
  </si>
  <si>
    <t>Locking out user IDs after _n_ unsuccessful consecutive login attempts mitigates brute force password attacks against your systems.</t>
  </si>
  <si>
    <t>Run the following to update the `system-auth` and `password-auth` files. This script will update/add the deny=3 and unlock_time=900 options. 
This script should be modified as needed to follow local site policy.
CP=$(authselect current | awk 'NR == 1 {print $3}' | grep custom/)
for FN in system-auth password-auth; do
 [[ -n $CP ]] &amp;&amp; PTF=/etc/authselect/$CP/$FN || PTF=/etc/authselect/$FN
 [[ -n $(grep -E '^\s*auth\s+required\s+pam_faillock.so\s+.*deny=\S+\s*.*$' $PTF) ]] &amp;&amp; sed -ri '/pam_faillock.so/s/deny=\S+/deny=3/g' $PTF || sed -ri 's/^\^\s*(auth\s+required\s+pam_faillock\.so\s+)(.*[^{}])(\{.*\}|)$/\1\2 deny=3 \3/' $PTF
 [[ -n $(grep -E '^\s*auth\s+required\s+pam_faillock.so\s+.*unlock_time=\S+\s*.*$' $PTF) ]] &amp;&amp; sed -ri '/pam_faillock.so/s/unlock_time=\S+/unlock_time=900/g' $PTF || sed -ri 's/^\s*(auth\s+required\s+pam_faillock\.so\s+)(.*[^{}])(\{.*\}|)$/\1\2 unlock_time=900 \3/' $PTF
done
authselect apply-changes.</t>
  </si>
  <si>
    <t>Configure the lockout for failed password attempts to mitigate brute force password attacks against the systems. One method to achieve the recommended state is to execute the following command(s):
Run the following to update the `system-auth` and `password-auth` files. This script will update/add the deny=3 and unlock_time=900 options. 
This script should be modified as needed to follow local site policy.
CP=$(authselect current | awk 'NR == 1 {print $3}' | grep custom/)
for FN in system-auth password-auth; do
 [[ -n $CP ]] &amp;&amp; PTF=/etc/authselect/$CP/$FN || PTF=/etc/authselect/$FN
 [[ -n $(grep -E '^\s*auth\s+required\s+pam_faillock.so\s+.*deny=\S+\s*.*$' $PTF) ]] &amp;&amp; sed -ri '/pam_faillock.so/s/deny=\S+/deny=3/g' $PTF || sed -ri 's/^\^\s*(auth\s+required\s+pam_faillock\.so\s+)(.*[^{}])(\{.*\}|)$/\1\2 deny=3 \3/' $PTF
 [[ -n $(grep -E '^\s*auth\s+required\s+pam_faillock.so\s+.*unlock_time=\S+\s*.*$' $PTF) ]] &amp;&amp; sed -ri '/pam_faillock.so/s/unlock_time=\S+/unlock_time=900/g' $PTF || sed -ri 's/^\s*(auth\s+required\s+pam_faillock\.so\s+)(.*[^{}])(\{.*\}|)$/\1\2 unlock_time=900 \3/' $PTF
done
authselect apply-changes.</t>
  </si>
  <si>
    <t>OEL8-104</t>
  </si>
  <si>
    <t>Limit password reuse</t>
  </si>
  <si>
    <t>The `/etc/security/opasswd` file stores the users' old passwords and can be checked to ensure that users are not recycling recent passwords.
- remember= - Number of old passwords to remember</t>
  </si>
  <si>
    <t xml:space="preserve">Run the following command and verify that the remembered password history is `24` or more.
# grep -E '^\s*password\s+(requisite|sufficient)\s+(pam_pwquality\.so|pam_unix\.so)\s+.*remember=([24-9]|[1-4][0-9])[0-9]*\s*.*$' /etc/pam.d/system-auth
The output should be similar to:
password requisite pam_pwquality.so try_first_pass local_users_only enforce-for-root retry=3 remember=24
password sufficient pam_unix.so sha2412 shadow try_first_pass use_authtok remember=24
</t>
  </si>
  <si>
    <t xml:space="preserve">Password history is set to 24 passwords remembered. </t>
  </si>
  <si>
    <t>OEL8-105</t>
  </si>
  <si>
    <t>Set the password hashing algorithm to SHA-512</t>
  </si>
  <si>
    <t>The commands below change password encryption from `md5` to `sha512` (a much stronger hashing algorithm). All existing accounts will need to perform a password change to upgrade the stored hashes to the new algorithm.</t>
  </si>
  <si>
    <t xml:space="preserve">Verify password hashing algorithm is sha512. This setting is configured with the `pam_unix.so` `sha512` option found in `/etc/pam.d/system-auth` and `/etc/pam.d/password-auth`
Run the following command:
# grep -E '^\s*password\s+sufficient\s+pam_unix.so\s+.*sha512\s*.*$' /etc/pam.d/password-auth /etc/pam.d/system-auth
The output should be similar to:
/etc/pam.d/password-auth:password sufficient pam_unix.so sha512 shadow try_first_pass use_authtok
/etc/pam.d/system-auth:password sufficient pam_unix.so sha512 shadow try_first_pass use_authtok remember=5
</t>
  </si>
  <si>
    <t>Password hashing algorithm is set to SHA-512. 
Output contains the following:
sha51</t>
  </si>
  <si>
    <t>Set password hashing algorithm to sha512. 
Run the following script to dd or modify the `pam_unix.so` lines in the `password-auth` and `system-auth` files to include the sha512 option:
CP=$(authselect current | awk 'NR == 1 {print $3}' | grep custom/)
for FN in system-auth password-auth; do
 [[ -z $(grep -E '^\s*password\s+sufficient\s+pam_unix.so\s+.*sha512\s*.*$' $PTF) ]] &amp;&amp; sed -ri 's/^\s*(password\s+sufficient\s+pam_unix.so\s+)(.*)$/\1\2 sha512/' $PTF
done
authselect apply-changes.</t>
  </si>
  <si>
    <t>Set the password hashing algorithm to SHA-512. One method to achieve the recommended state is to execute the following command(s):
Run the following script to dd or modify the `pam_unix.so` lines in the `password-auth` and `system-auth` files to include the sha512 option:_x000D_
CP=$(authselect current | awk 'NR == 1 {print $3}' | grep custom/)
for FN in system-auth password-auth; do
 [[ -z $(grep -E '^\s*password\s+sufficient\s+pam_unix.so\s+.*sha512\s*.*$' $PTF) ]] &amp;&amp; sed -ri 's/^\s*(password\s+sufficient\s+pam_unix.so\s+)(.*)$/\1\2 sha512/' $PTF
done
authselect apply-changes.</t>
  </si>
  <si>
    <t>OEL8-106</t>
  </si>
  <si>
    <t>AC-6</t>
  </si>
  <si>
    <t>Least Privilege</t>
  </si>
  <si>
    <t xml:space="preserve">Secure System Accounts </t>
  </si>
  <si>
    <t>There are a number of accounts provided with most distributions that are used to manage applications and are not intended to provide an interactive shell.</t>
  </si>
  <si>
    <t>Run the following commands and verify no results are returned:
awk -F: '($1!="root" &amp;&amp; $1!="sync" &amp;&amp; $1!="shutdown" &amp;&amp; $1!="halt" &amp;&amp; $1!~/^\+/ &amp;&amp; $3.</t>
  </si>
  <si>
    <t xml:space="preserve">System Accounts has been secured. </t>
  </si>
  <si>
    <t xml:space="preserve">System Accounts has not been secured. </t>
  </si>
  <si>
    <t>5.5.2</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</si>
  <si>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</si>
  <si>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Run the commands appropriate for your distribution:
Set the shell for any accounts returned by the audit to nologin:
# usermod -s $(which nologin) 
Lock any non root accounts returned by the audit:
# usermod -L 
The following command will set all system accounts to a non login shell:
awk -F: '($1!="root" &amp;&amp; $1!="sync" &amp;&amp; $1!="shutdown" &amp;&amp; $1!="halt" &amp;&amp; $1!~/^\+/ &amp;&amp; $3.</t>
  </si>
  <si>
    <t>OEL8-107</t>
  </si>
  <si>
    <t>The default `TMOUT` determines the shell timeout for users. The TMOUT value is measured in seconds.</t>
  </si>
  <si>
    <t>HRM5</t>
  </si>
  <si>
    <t>HRM5: User sessions do not terminate after the Publication 1075 period of inactivity</t>
  </si>
  <si>
    <t>5.5.3</t>
  </si>
  <si>
    <t>Having no timeout value associated with a shell could allow an unauthorized user access to another user's shell session (e.g. user walks away from their computer and doesn't lock the screen). Setting a timeout value at least reduces the risk of this happening.</t>
  </si>
  <si>
    <t>OEL8-108</t>
  </si>
  <si>
    <t xml:space="preserve">Run the following command and verify the result is `0`:
# grep "^root:" /etc/passwd | cut -f4 -d:
0
</t>
  </si>
  <si>
    <t xml:space="preserve">Root Account has a GID 0. </t>
  </si>
  <si>
    <t>5.5.4</t>
  </si>
  <si>
    <t>Run the following command to set the `root` user default group to GID `0`:
# usermod -g 0 root.</t>
  </si>
  <si>
    <t>Set the default group for the root account to GID 0 to prevent `root` -owned files from accidentally becoming accessible to non-privileged users. One method to achieve the recommended state is to execute the following command(s): Run the following command to set the `root` user default group to GID `0`:
# usermod -g 0 root.</t>
  </si>
  <si>
    <t>To close this finding, please provide a screenshot showing GID 0 for the `root` account settings with the agency's CAP.</t>
  </si>
  <si>
    <t>OEL8-109</t>
  </si>
  <si>
    <t>Set the default user umask to 027 or a value that is more restrictive</t>
  </si>
  <si>
    <t>5.5.5</t>
  </si>
  <si>
    <t>Edit the `/etc/bashrc`, `/etc/profile` and `/etc/profile.d/*.sh` files (and the appropriate files for any other shell supported on your system) and add or edit any umask parameters as follows:
umask 027.</t>
  </si>
  <si>
    <t>Set the default user umask to 027 or a value that is more restrictive to ensures that users make a conscious choice about their file permissions. One method to achieve the recommended state is to execute the following command(s): Edit the `/etc/bashrc`, `/etc/profile` and `/etc/profile.d/*.sh` files (and the appropriate files for any other shell supported on your system) and add or edit any umask parameters as follows:
umask 027.</t>
  </si>
  <si>
    <t>To close this finding, please provide a screenshot showing  `/etc/bashrc`, `/etc/profile` and `/etc/profile.d/*.sh` files' settings with the agency's CAP.</t>
  </si>
  <si>
    <t>OEL8-110</t>
  </si>
  <si>
    <t>The `/etc/passwd` file contains user account information that is used by many system utilities and therefore must be readable for these utilities to operate.</t>
  </si>
  <si>
    <t xml:space="preserve">Run the following command and verify `Uid` and `Gid` are both `0/root` and `Access` is `644`:
# stat /etc/passwd
Access: (0644/-rw-r--r--) Uid: ( 0/ root) Gid: ( 0/ root)
</t>
  </si>
  <si>
    <t>Run the following command to set permissions on `/etc/passwd`:
# chown root:root /etc/passwd
# chmod 644 /etc/passwd.</t>
  </si>
  <si>
    <t>OEL8-111</t>
  </si>
  <si>
    <t>The `/etc/shadow` file is used to store the information about user accounts that is critical to the security of those accounts, such as the hashed password and other security information.</t>
  </si>
  <si>
    <t>Run the one of the following chown commands as appropriate and the chmod to set permissions on `/etc/shadow`:
# chown root:root /etc/shadow
# chown root:shadow /etc/shadow
# chmod o-rwx,g-wx /etc/shadow.</t>
  </si>
  <si>
    <t>Configure permissions on the /etc/gshadow file. One method to achieve the recommended state is to execute the following command(s): Run the one of the following chown commands as appropriate and the chmod to set permissions on `/etc/shadow`:
# chown root:root /etc/shadow
# chown root:shadow /etc/shadow
# chmod o-rwx,g-wx /etc/shadow.</t>
  </si>
  <si>
    <t>OEL8-112</t>
  </si>
  <si>
    <t>The `/etc/group` file contains a list of all the valid groups defined in the system. The command below allows read/write access for root and read access for everyone else.</t>
  </si>
  <si>
    <t xml:space="preserve">Run the following command and verify `Uid` and `Gid` are both `0/root` and `Access` is `644`:
# stat /etc/group
Access: (0644/-rw-r--r--) Uid: ( 0/ root) Gid: ( 0/ root)
</t>
  </si>
  <si>
    <t>Run the following command to set permissions on `/etc/group`:
# chown root:root /etc/group
# chmod 644 /etc/group.</t>
  </si>
  <si>
    <t>Configure permissions on the /etc/group file. One method to achieve the recommended state is to execute the following command(s): Run the following command to set permissions on `/etc/group`:
# chown root:root /etc/group
# chmod 644 /etc/group.</t>
  </si>
  <si>
    <t>OEL8-113</t>
  </si>
  <si>
    <t xml:space="preserve">Authentication Management </t>
  </si>
  <si>
    <t>The `/etc/gshadow` file is used to store the information about groups that is critical to the security of those accounts, such as the hashed password and other security information.</t>
  </si>
  <si>
    <t xml:space="preserve">Run the following command and verify `Uid` is `0/root,` `Gid` is `0/root` or `/shadow,` and `Access` is `640` or more restrictive:
# stat /etc/gshadow
Access: (0640/-rw-r-----) Uid: ( 0/ root) Gid: ( 0/ root)
</t>
  </si>
  <si>
    <t>Run the one of the following chown commands as appropriate and the chmod to set permissions on `/etc/gshadow`:
# chown root:root /etc/gshadow
# chown root:shadow /etc/gshadow
# chmod o-rwx,g-rw /etc/gshadow.</t>
  </si>
  <si>
    <t xml:space="preserve">Configure permissions on the /etc/gshadow file. One method to achieve the recommended state is to execute the following command(s): Run the one of the following chown commands as appropriate and the chmod to set permissions on `/etc/gshadow`:
# chown root:root /etc/gshadow
# chown root:shadow /etc/gshadow
# chmod o-rwx,g-rw /etc/gshadow. </t>
  </si>
  <si>
    <t>OEL8-114</t>
  </si>
  <si>
    <t>Ensure permissions on /etc/passwd- are configured</t>
  </si>
  <si>
    <t>The `/etc/passwd-` file contains backup user account information.</t>
  </si>
  <si>
    <t xml:space="preserve">Run the following command and verify `Uid` and `Gid` are both `0/root` and `Access` is `600` or more restrictive:
# stat /etc/passwd-
Access: (0600/-rw-------) Uid: ( 0/ root) Gid: ( 0/ root)
</t>
  </si>
  <si>
    <t>Run the following command to set permissions on `/etc/passwd-`:
# chown root:root /etc/passwd-
# chmod u-x,go-rwx /etc/passwd-.</t>
  </si>
  <si>
    <t>OEL8-115</t>
  </si>
  <si>
    <t xml:space="preserve">Configure permissions on /etc/shadow- </t>
  </si>
  <si>
    <t>The `/etc/shadow-` file is used to store backup information about user accounts that is critical to the security of those accounts, such as the hashed password and other security information.</t>
  </si>
  <si>
    <t>Run the one of the following chown commands as appropriate and the chmod to set permissions on `/etc/shadow-`:
# chown root:root /etc/shadow-
OR
# chown root:shadow /etc/shadow-
# chmod u-x,go-rwx /etc/shadow-.</t>
  </si>
  <si>
    <t xml:space="preserve">Configure permissions on the /etc/shadow- file since the file permissions could be changed either inadvertently or through malicious actions. One method to achieve the recommended state is to execute the following command(s): Run the one of the following chown commands as appropriate and the chmod to set permissions on `/etc/shadow-`:
# chown root:root /etc/shadow-
</t>
  </si>
  <si>
    <t>OEL8-116</t>
  </si>
  <si>
    <t xml:space="preserve">Configure permissions on /etc/group- </t>
  </si>
  <si>
    <t>The `/etc/group-` file contains a backup list of all the valid groups defined in the system.</t>
  </si>
  <si>
    <t xml:space="preserve">Run the following command and verify `Uid` and `Gid` are both `0/root` and `Access` is `644` or more restrictive:
# stat /etc/group-
Access: (0644/-rw-------) Uid: ( 0/ root) Gid: ( 0/ root)
</t>
  </si>
  <si>
    <t>Run the following command to set permissions on `/etc/group-`:
# chown root:root /etc/group-
# chmod u-x,go-wx /etc/group-.</t>
  </si>
  <si>
    <t>Configure permissions on the /etc/group- file since  the file permissions could be changed either inadvertently or through malicious actions. One method to achieve the recommended state is to execute the following command(s): Run the following command to set permissions on `/etc/group-`:
# chown root:root /etc/group-
# chmod u-x,go-wx /etc/group-.</t>
  </si>
  <si>
    <t>OEL8-117</t>
  </si>
  <si>
    <t xml:space="preserve">Configure permissions on /etc/gshadow- </t>
  </si>
  <si>
    <t>The `/etc/gshadow-` file is used to store backup information about groups that is critical to the security of those accounts, such as the hashed password and other security information.</t>
  </si>
  <si>
    <t>Run the one of the following chown commands as appropriate and the chmod to set permissions on `/etc/gshadow-`:
# chown root:root /etc/gshadow-
# chown root:shadow /etc/gshadow-
# chmod o-rwx,g-rw /etc/gshadow-.</t>
  </si>
  <si>
    <t>Configure permissions on the /etc/gshadow- file since  the file permissions could be changed either inadvertently or through malicious actions. One method to achieve the recommended state is to execute the following command(s): Run the one of the following chown commands as appropriate and the chmod to set permissions on `/etc/gshadow-`:
# chown root:root /etc/gshadow-
# chown root:shadow /etc/gshadow-
# chmod o-rwx,g-rw /etc/gshadow-.</t>
  </si>
  <si>
    <t>OEL8-118</t>
  </si>
  <si>
    <t>Confirm that world writable films do not exist</t>
  </si>
  <si>
    <t>Unix-based systems support variable settings to control access to files. World writable files are the least secure. See the `chmod(2)` man page for more information.</t>
  </si>
  <si>
    <t xml:space="preserve">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-0002
</t>
  </si>
  <si>
    <t>Confirm that world writable films do not exist since World writable files may also indicate an incorrectly written script or program that could potentially be the cause of a larger compromise to the system's integrity. Removing write access for the "other" category ( `chmod o-w ` ) is advisable, but always consult relevant vendor documentation to avoid breaking any application dependencies on a given file.</t>
  </si>
  <si>
    <t>OEL8-119</t>
  </si>
  <si>
    <t xml:space="preserve">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-nouser
</t>
  </si>
  <si>
    <t>OEL8-120</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</si>
  <si>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-nogroup
</t>
  </si>
  <si>
    <t>OEL8-121</t>
  </si>
  <si>
    <t>Audit SUID executables</t>
  </si>
  <si>
    <t xml:space="preserve">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-4000
</t>
  </si>
  <si>
    <t>Audit SUID executables to ensure they are legitimate. Ensure that no rogue SUID programs have been introduced into the system. Review the files returned by the action in the Audit section and confirm the integrity of these binaries.</t>
  </si>
  <si>
    <t>OEL8-122</t>
  </si>
  <si>
    <t>Audit SGID executables</t>
  </si>
  <si>
    <t xml:space="preserve">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-2000
</t>
  </si>
  <si>
    <t>Audit SGID executables to ensure they are legitimate. Ensure that no rogue SGID programs have been introduced into the system. Review the files returned by the action in the Audit section and confirm the integrity of these binaries.</t>
  </si>
  <si>
    <t>OEL8-123</t>
  </si>
  <si>
    <t>Set passwords for any blank password fields</t>
  </si>
  <si>
    <t xml:space="preserve">Run the following command and verify that no output is returned:
# awk -F: '($2 == "" ) { print $1 " does not have a password "}' /etc/shadow
</t>
  </si>
  <si>
    <t>Set passwords for any blank password fields to prevent the account from being used by an unauthorized user. One method to achieve the recommended state is to execute the following command(s): Run the following command to lock the account until it can be determined why it does not have a password:
# passwd -l 
Also, check to see if the account is logged in and investigate what it is being used for to determine if it needs to be forced off.</t>
  </si>
  <si>
    <t>To close this finding, please provide a screenshot showing `/etc/shadow` file settings with the agency's CAP.</t>
  </si>
  <si>
    <t>OEL8-124</t>
  </si>
  <si>
    <t>Confirm that no legacy "+" entries exist in the /etc/passwd file</t>
  </si>
  <si>
    <t xml:space="preserve">Run the following command and verify that no output is returned:
# grep '^\+:' /etc/passwd
</t>
  </si>
  <si>
    <t>Confirm that no legacy "+" entries exist in the /etc/passwd file to prevent users from gaining privileged access on the system. One method to achieve the recommended state is to execute the following command(s): Remove any legacy '+' entries from `/etc/passwd` if they exist.</t>
  </si>
  <si>
    <t>To close this finding, please provide a screenshot showing `/etc/passwd` file settings with the agency's CAP.</t>
  </si>
  <si>
    <t>OEL8-125</t>
  </si>
  <si>
    <t>The `root` user can execute any command on the system and could be fooled into executing programs unintentionally if the `PATH` is not set correctly.</t>
  </si>
  <si>
    <t xml:space="preserve">Run the following script and verify no results are returned:
for x in $(echo $PATH | tr ":" " ") ; do
 if [ -d "$x" ] ; then
 ls -ldH "$x" | awk '
$9 == "." {print "PATH contains current working directory (.)"}
$3 != "root" {print $9, "is not owned by root"}
substr($1,6,1) != "-" {print $9, "is group writable"}
substr($1,9,1) != "-" {print $9, "is world writable"}'
 else
 echo "$x is not a directory"
 fi
done
</t>
  </si>
  <si>
    <t>Root PATH has not been set correctly.</t>
  </si>
  <si>
    <t>Confirm that the root PATH is set correctly to prevent an attacker from gaining superuser access by forcing an administrator operating as `root` to execute a Trojan horse program. Correct or justify any items discovered in the Audit step.</t>
  </si>
  <si>
    <t>To close this finding, please provide a screenshot showing root PATH settings with the agency's CAP.</t>
  </si>
  <si>
    <t>OEL8-126</t>
  </si>
  <si>
    <t xml:space="preserve">Run the following command and verify that no output is returned:
# grep '^\+:' /etc/shadow
</t>
  </si>
  <si>
    <t>Remove all legacy "+" entries in the /etc/shadow file.</t>
  </si>
  <si>
    <t>OEL8-127</t>
  </si>
  <si>
    <t xml:space="preserve">Run the following command and verify that no output is returned:
# grep '^\+:' /etc/group
</t>
  </si>
  <si>
    <t>Remove all legacy "+" entries in the /etc/group file.</t>
  </si>
  <si>
    <t>OEL8-128</t>
  </si>
  <si>
    <t>Set root to be the only UID 0 account</t>
  </si>
  <si>
    <t xml:space="preserve">Run the following command and verify that only "root" is returned:
# awk -F: '($3 == 0) { print $1 }' /etc/passwd
root
</t>
  </si>
  <si>
    <t>Accounts other than root have a UID of 0.</t>
  </si>
  <si>
    <t>Set root to be the only UID 0 account.</t>
  </si>
  <si>
    <t>To close this finding, please provide a screenshot showing  root file settings with the agency's CAP.</t>
  </si>
  <si>
    <t>OEL8-129</t>
  </si>
  <si>
    <t>Set the users' home directories permissions to 750 or a value that is more restrictive</t>
  </si>
  <si>
    <t xml:space="preserve">Run the following script and verify no results are returned:
#!/bin/bash
grep -E -v '^(halt|sync|shutdown)' /etc/passwd | awk -F: '($7 != "'"$(which 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</si>
  <si>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Remove world writable permissions from all users home directories.</t>
  </si>
  <si>
    <t>To close this finding, please provide a screenshot showing  Users do not have excessive permissions to home directories with the agency's CAP.</t>
  </si>
  <si>
    <t>OEL8-130</t>
  </si>
  <si>
    <t xml:space="preserve">Run the following script and verify no results are returned:
#!/bin/bash 
grep -E -v '^(halt|sync|shutdown)' /etc/passwd | awk -F: '($7 != "'"$(which nologin)"'" &amp; do
 if [ ! -d "$dir" ]; then
 echo "The home directory ($dir) of user $user does not exist."
 else
 owner=$(stat -L -c "%U" "$dir")
 if [ "$owner" != "$user" ]; then
 echo "The home directory ($dir) of user $user is owned by $owner."
 fi
 fi
done
</t>
  </si>
  <si>
    <t>To close this finding, please provide a screenshot showing users' ownership of any home directories settings with the agency's CAP.</t>
  </si>
  <si>
    <t>OEL8-131</t>
  </si>
  <si>
    <t xml:space="preserve">Run the following script and verify no results are returned:
#!/bin/bash
grep -E -v '^(halt|sync|shutdown)' /etc/passwd | awk -F: '($7 != "'"$(which 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</si>
  <si>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Remove world writable permissions from all users "dot" (e.g. .profile, .cshrc, etc.) files within their home directories.</t>
  </si>
  <si>
    <t>OEL8-132</t>
  </si>
  <si>
    <t>The `.forward` file specifies an email address to forward the user's mail to.</t>
  </si>
  <si>
    <t xml:space="preserve">Run the following script and verify no results are returned:
#!/bin/bash 
grep -E -v '^(root|halt|sync|shutdown)' /etc/passwd | awk -F: '($7 != "'"$(which nologin)"'" &amp; do
 if [ ! -d "$dir" ]; then
 echo "The home directory ($dir) of user $user does not exist."
 else
 if [ ! -h "$dir/.forward" -a -f "$dir/.forward" ]; then
 echo ".forward file $dir/.forward exists"
 fi
 fi
done
</t>
  </si>
  <si>
    <t>Remove all user added mail .forward files from the system.</t>
  </si>
  <si>
    <t>To close this finding, please provide monitoring policy established to report user `.forward` settings with the agency's CAP.</t>
  </si>
  <si>
    <t>OEL8-133</t>
  </si>
  <si>
    <t>The `.netrc` file contains data for logging into a remote host for file transfers via FTP.</t>
  </si>
  <si>
    <t xml:space="preserve">Run the following script and verify no results are returned:
#!/bin/bash
grep -E -v '^(root|halt|sync|shutdown)' /etc/passwd | awk -F: '($7 != "'"$(which nologin)"'" &amp; do
 if [ ! -d "$dir" ]; then
 echo "The home directory ($dir) of user $user does not exist."
 else
 if [ ! -h "$dir/.netrc" -a -f "$dir/.netrc" ]; then
 echo ".netrc file $dir/.netrc exists"
 fi
 fi
done
</t>
  </si>
  <si>
    <t>Remove .netrc files from all user profiles.</t>
  </si>
  <si>
    <t>To close this finding, please provide a screenshot showing `.netrc` files have been removed with the agency's CAP.</t>
  </si>
  <si>
    <t>OEL8-134</t>
  </si>
  <si>
    <t>While the system administrator can establish secure permissions for users' `.netrc` files, the users can easily override these.</t>
  </si>
  <si>
    <t xml:space="preserve">Run the following script and verify no results are returned:
#!/bin/bash
grep -E -v '^(root|halt|sync|shutdown)' /etc/passwd | awk -F: '($7 != "'"$(which 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</si>
  <si>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Remove .netrc files from all user profiles. In the event a .netrc is required and has a valid business purpose, remove world writable permissions from said file.</t>
  </si>
  <si>
    <t>To close this finding, please provide a screenshot showing `.netrc` file settings with the agency's CAP.</t>
  </si>
  <si>
    <t>OEL8-135</t>
  </si>
  <si>
    <t>While no `.rhosts` files are shipped by default, users can easily create them.</t>
  </si>
  <si>
    <t xml:space="preserve">Run the following script and verify no results are returned:
#!/bin/bash
grep -E -v '^(root|halt|sync|shutdown)' /etc/passwd | awk -F: '($7 != "'"$(which nologin)"'" &amp; do
 if [ ! -d "$dir" ]; then
 echo "The home directory ($dir) of user $user does not exist."
 else
 for file in $dir/.rhosts; do
 if [ ! -h "$file" -a -f "$file" ]; then
 echo ".rhosts file in $dir"
 fi
 done
 fi
done
</t>
  </si>
  <si>
    <t>Remove .rhosts files from all user profiles.</t>
  </si>
  <si>
    <t>To close this finding, please provide a screenshot showing no users have .rhosts files with the agency's CAP.</t>
  </si>
  <si>
    <t>OEL8-136</t>
  </si>
  <si>
    <t>Over time, system administration errors and changes can lead to groups being defined in `/etc/passwd` but not in `/etc/group` .</t>
  </si>
  <si>
    <t xml:space="preserve">Run the following script and verify no results are returned:
#!/bin/bash
for i in $(cut -s -d: -f4 /etc/passwd | sort -u ); do
 grep -q -P "^.*?:[^:]*:$i:" /etc/group
 if [ $? -ne 0 ]; then
 echo "Group $i is referenced by /etc/passwd but does not exist in /etc/group"
 fi
done
</t>
  </si>
  <si>
    <t>Sync groups within the /etc/passwd and /etc/group files.  Remove all orphaned groups.</t>
  </si>
  <si>
    <t>To close this finding, please provide a screenshot showing `/etc/passwd` and /etc/group files with the agency's CAP.</t>
  </si>
  <si>
    <t>OEL8-137</t>
  </si>
  <si>
    <t>Although the `useradd` program will not let you create a duplicate User ID (UID), it is possible for an administrator to manually edit the `/etc/passwd` file and change the UID field.</t>
  </si>
  <si>
    <t xml:space="preserve">Run the following script and verify no results are returned:
#!/bin/bash
cut -f3 -d":" /etc/passwd | sort -n | uniq -c | while read x ; do
 [ -z "$x" ] &amp; then
 users=$(awk -F: '($3 == n) { print $1 }' n=$2 /etc/passwd | xargs)
 echo "Duplicate UID ($2): $users"
 fi
done
</t>
  </si>
  <si>
    <t>Delete all duplicate UIDs for accountability and to ensure appropriate access protections.</t>
  </si>
  <si>
    <t>To close this finding, please provide a screenshot showing UIDs file with the agency's CAP.</t>
  </si>
  <si>
    <t>OEL8-138</t>
  </si>
  <si>
    <t>Although the `groupadd` program will not let you create a duplicate Group ID (GID), it is possible for an administrator to manually edit the `/etc/group` file and change the GID field.</t>
  </si>
  <si>
    <t xml:space="preserve">Run the following script and verify no results are returned:
#!/bin/bash 
cut -d: -f3 /etc/group | sort | uniq -d | while read x ; do
 echo "Duplicate GID ($x) in /etc/group"
done
</t>
  </si>
  <si>
    <t>Delete all duplicate GIDs for accountability and to ensure appropriate access protections.</t>
  </si>
  <si>
    <t>To close this finding, please provide a screenshot showing GIDs file with the agency's CAP.</t>
  </si>
  <si>
    <t>OEL8-139</t>
  </si>
  <si>
    <t>Delete all duplicate user names</t>
  </si>
  <si>
    <t>Although the `useradd` program will not let you create a duplicate user name, it is possible for an administrator to manually edit the `/etc/passwd` file and change the user name.</t>
  </si>
  <si>
    <t xml:space="preserve">Run the following script and verify no results are returned:
#!/bin/bash
cut -d: -f1 /etc/passwd | sort | uniq -d | while read x
do echo "Duplicate login name ${x} in /etc/passwd"
done
</t>
  </si>
  <si>
    <t>Delete all duplicate user names since it will provide access to files with the first UID for that username in `/etc/passwd`.</t>
  </si>
  <si>
    <t>To close this finding, please provide a screenshot showing established unique user names for the users (UID) file with the agency's CAP.</t>
  </si>
  <si>
    <t>OEL8-140</t>
  </si>
  <si>
    <t>Delete all duplicate group names</t>
  </si>
  <si>
    <t>Although the `groupadd` program will not let you create a duplicate group name, it is possible for an administrator to manually edit the `/etc/group` file and change the group name.</t>
  </si>
  <si>
    <t xml:space="preserve">Run the following script and verify no results are returned:
#!/bin/bash
cut -d: -f1 /etc/group | sort | uniq -d | while read x
do echo "Duplicate group name ${x} in /etc/group"
done
</t>
  </si>
  <si>
    <t>Delete all duplicate group names  since it will provide access to files with the first UID for that username in `/etc/passwd`.</t>
  </si>
  <si>
    <t>To close this finding, please provide a screenshot showing established unique group names for the user groups file with the agency's CAP.</t>
  </si>
  <si>
    <t>OEL8-141</t>
  </si>
  <si>
    <t>Confirm shadow group is empty</t>
  </si>
  <si>
    <t>The shadow group allows system programs which require access the ability to read the /etc/shadow file. No users should be assigned to the shadow group.</t>
  </si>
  <si>
    <t xml:space="preserve">Run the following commands and verify no results are returned:
# grep ^shadow:[^:]*:[^:]*:[^:]+ /etc/group
# awk -F: '($4 == "") { print }' /etc/passwd
</t>
  </si>
  <si>
    <t>No users should be assigned to the shadow group.</t>
  </si>
  <si>
    <t>Users have been assigned to /etc/shadow file group.</t>
  </si>
  <si>
    <t>Any users assigned to the shadow group would be granted read access to the /etc/shadow file. If attackers can gain read access to the `/etc/shadow` file, they can easily run a password cracking program against the hashed passwords to break them. Other security information that is stored in the `/etc/shadow` file (such as expiration) could also be useful to subvert additional user accounts.</t>
  </si>
  <si>
    <t>Remove all users from the shadow group, and change the primary group of any users with shadow as their primary group.</t>
  </si>
  <si>
    <t>To close this finding, please provide a screenshot showing shadow group is empty with the agency's CAP.</t>
  </si>
  <si>
    <t>OEL8-142</t>
  </si>
  <si>
    <t>Confirm all users' home directories exist</t>
  </si>
  <si>
    <t>Users can be defined in `/etc/passwd` without a home directory or with a home directory that does not actually exist.</t>
  </si>
  <si>
    <t xml:space="preserve">Run the following script and verify no results are returned:
#!/bin/bash
grep -E -v '^(halt|sync|shutdown)' /etc/passwd | awk -F: '($7 != "'"$(which nologin)"'" &amp; do
 if [ ! -d "$dir" ]; then
 echo "The home directory ($dir) of user $user does not exist."
 fi
done
</t>
  </si>
  <si>
    <t>6.2.20</t>
  </si>
  <si>
    <t>Confirm all users' home directories exist, If the user's home directory does not exist or is unassigned, the user will be placed in "/" and will not be able to write any files or have local environment variables set.</t>
  </si>
  <si>
    <t>To close this finding, please provide a screenshot showing for each system user, the /etc/passwd file defines the user owning their home director with the agency's CAP.</t>
  </si>
  <si>
    <t>OEL8-143</t>
  </si>
  <si>
    <t>Disable the mounting of the cramfs filesystems</t>
  </si>
  <si>
    <t xml:space="preserve">Run the following commands and verify the output is as indicated:
# modprobe -n -v cramfs
install /bin/true
# lsmod | grep cramfs
</t>
  </si>
  <si>
    <t>Edit or create a file in the `/etc/modprobe.d/` directory ending in .conf 
Example: `vim /etc/modprobe.d/cramfs.conf`
and add the following line:
install cramfs /bin/true
Run the following command to unload the `cramfs` module:
# rmmod cramfs.</t>
  </si>
  <si>
    <t>Disable the mounting of the cramfs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/etc/modprobe.d/cramfs.conf`
and add the following line:
install cramfs /bin/true
Run the following command to unload the `cramfs` module:
# rmmod cramfs.</t>
  </si>
  <si>
    <t>To close this finding, please provide a screenshot showing disabled cramfs filesystems settings with the agency's CAP.</t>
  </si>
  <si>
    <t>OEL8-144</t>
  </si>
  <si>
    <t xml:space="preserve">Run the following commands and verify the output is as indicated:
# modprobe -n -v squashfs
install /bin/true
# lsmod | grep squashfs
</t>
  </si>
  <si>
    <t>Edit or create a file in the `/etc/modprobe.d/` directory ending in .conf 
Example: `vim /etc/modprobe.d/squashfs.conf`
and add the following line:
install squashfs /bin/true
Run the following command to unload the `squashfs` module:
# rmmod squashfs.</t>
  </si>
  <si>
    <t>OEL8-145</t>
  </si>
  <si>
    <t>Disable the mounting of the udf filesystems</t>
  </si>
  <si>
    <t xml:space="preserve">Run the following commands and verify the output is as indicated:
# modprobe -n -v udf
install /bin/true
# lsmod | grep udf
</t>
  </si>
  <si>
    <t>Edit or create a file in the `/etc/modprobe.d/` directory ending in .conf 
Example: `vim /etc/modprobe.d/udf.conf`
and add the following line:
install udf /bin/true
Run the following command to unload the `udf` module:
# rmmod udf.</t>
  </si>
  <si>
    <t>Disable the mounting of the udf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/etc/modprobe.d/udf.conf`
and add the following line:
install udf /bin/true
Run the following command to unload the `udf` module:
# rmmod udf.</t>
  </si>
  <si>
    <t>To close this finding, please provide a screenshot showing disabled udf  filesystems settings with the agency's CAP.</t>
  </si>
  <si>
    <t>OEL8-146</t>
  </si>
  <si>
    <t>Configure the message of the day</t>
  </si>
  <si>
    <t xml:space="preserve">Run the following command and verify that the contents match site policy:
# cat /etc/motd
Run the following command and verify no results are returned:
# grep -E -i "(\\\v|\\\r|\\\m|\\\s|$(grep '^ID=' /etc/os-release | cut -d= -f2 | sed -e 's/"//g'))" /etc/motd
</t>
  </si>
  <si>
    <t>1.8.1</t>
  </si>
  <si>
    <t>1.8.1.1</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</si>
  <si>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</si>
  <si>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t>
  </si>
  <si>
    <t>OEL8-147</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</si>
  <si>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</si>
  <si>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 xml:space="preserve">Run the following command and verify that the contents match site policy:
# cat /etc/issue
Run the following command and verify no results are returned:
# grep -E -i "(\\\v|\\\r|\\\m|\\\s|$(grep '^ID=' /etc/os-release | cut -d= -f2 | sed -e 's/"//g'))" /etc/issue
</t>
  </si>
  <si>
    <t>1.8.1.2</t>
  </si>
  <si>
    <t>Edit the `/etc/issue` file with the appropriate contents according to your site policy, remove any instances of `\m` , `\r` , `\s` , `\v` or references to the `OS platform`
# echo "Authorized uses only. All activity may be monitored and reported." &gt; /etc/issue.</t>
  </si>
  <si>
    <t>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t>
  </si>
  <si>
    <t>OEL8-148</t>
  </si>
  <si>
    <t>Configure the remote login warning banner</t>
  </si>
  <si>
    <t xml:space="preserve">Run the following command and verify that the contents match site policy:
# cat /etc/issue.net
Run the following command and verify no results are returned:
# grep -E -i "(\\\v|\\\r|\\\m|\\\s|$(grep '^ID=' /etc/os-release | cut -d= -f2 | sed -e 's/"//g'))" /etc/issue.net
</t>
  </si>
  <si>
    <t>1.8.1.3</t>
  </si>
  <si>
    <t>Edit the `/etc/issue.net` file with the appropriate contents according to your site policy, remove any instances of `\m` , `\r` , `\s` , `\v` or references to the `OS platform`
# echo "Authorized uses only. All activity may be monitored and reported." &gt; /etc/issue.net.</t>
  </si>
  <si>
    <t xml:space="preserve">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 </t>
  </si>
  <si>
    <t>OEL8-149</t>
  </si>
  <si>
    <t xml:space="preserve">Run the following command and verify `Uid` and `Gid` are both `0/root` and `Access` is `644`:
# stat /etc/motd
Access: (0644/-rw-r--r--) Uid: ( 0/ root) Gid: ( 0/ root)
</t>
  </si>
  <si>
    <t>1.8.1.4</t>
  </si>
  <si>
    <t>Run the following commands to set permissions on `/etc/motd`:
# chown root:root /etc/motd
# chmod u-x,go-wx /etc/motd.</t>
  </si>
  <si>
    <t>OEL8-150</t>
  </si>
  <si>
    <t xml:space="preserve">Run the following command and verify `Uid` and `Gid` are both `0/root` and `Access` is `644`:
# stat /etc/issue
Access: (0644/-rw-r--r--) Uid: ( 0/ root) Gid: ( 0/ root)
</t>
  </si>
  <si>
    <t>1.8.1.5</t>
  </si>
  <si>
    <t>Run the following commands to set permissions on `/etc/issue`:
# chown root:root /etc/issue
# chmod u-x,go-wx /etc/issue.</t>
  </si>
  <si>
    <t>Configure permissions on the /etc/issue file since it could be modified by unauthorized users with incorrect or misleading information. One method to achieve the recommended state is to execute the following command(s): Run the following commands to set permissions on `/etc/issue`:
# chown root:root /etc/issue
# chmod u-x,go-wx /etc/issue.</t>
  </si>
  <si>
    <t>OEL8-151</t>
  </si>
  <si>
    <t xml:space="preserve">Run the following command and verify `Uid` and `Gid` are both `0/root` and `Access` is `644`:
# stat /etc/issue.net
Access: (0644/-rw-r--r--) Uid: ( 0/ root) Gid: ( 0/ root)
</t>
  </si>
  <si>
    <t>1.8.1.6</t>
  </si>
  <si>
    <t>Run the following commands to set permissions on `/etc/issue.net`:
# chown root:root /etc/issue.net
# chmod u-x,go-wx /etc/issue.net.</t>
  </si>
  <si>
    <t>Configure permissions on the /etc/issue.net file since  it could be modified by unauthorized users with incorrect or misleading information. One method to achieve the recommended state is to execute the following command(s): Run the following commands to set permissions on `/etc/issue.net`:
# chown root:root /etc/issue.net
# chmod u-x,go-wx /etc/issue.net.</t>
  </si>
  <si>
    <t>OEL8-152</t>
  </si>
  <si>
    <t>Enable time synchronization</t>
  </si>
  <si>
    <t>On physical systems or virtual systems where host based time synchronization is not available verify that chrony is installed. 
Run the following command to verify that chrony is installed
# rpm -q chrony
chrony-
On virtual systems where host based time synchronization is available consult your virtualization software documentation and verify that host based synchronization is in use.</t>
  </si>
  <si>
    <t>NTP is installed</t>
  </si>
  <si>
    <t>NTP Time services have not been enabled.</t>
  </si>
  <si>
    <t>To close this finding, please provide a screenshot showing NTP  has been installed with the agency's CAP.</t>
  </si>
  <si>
    <t>OEL8-153</t>
  </si>
  <si>
    <t>Configure chrony</t>
  </si>
  <si>
    <t>`chrony` is a daemon which implements the Network Time Protocol (NTP) is designed to synchronize system clocks across a variety of systems and use a source that is highly accurate. More information on `chrony` can be found at . `chrony` can be configured to be a client and/or a server.</t>
  </si>
  <si>
    <t xml:space="preserve">Run the following command and verify remote server is configured properly:
# grep -E "^(server|pool)" /etc/chrony.conf
server 
Multiple servers may be configured.
Run the following command and verify the first field for the `chronyd` process is `chrony`:
# ps -ef | grep chronyd
chrony 491 1 0 20:32 ? 00:00:00 /usr/sbin/chronyd
</t>
  </si>
  <si>
    <t>Chrony is installed</t>
  </si>
  <si>
    <t>Chrony Time services have not been enabled.</t>
  </si>
  <si>
    <t>Add or edit server or pool lines to `/etc/chrony.conf` as appropriate:
server 
Configure `chrony` to run as the `chrony` user.</t>
  </si>
  <si>
    <t>Configure chrony since it is vital to ensuring time synchronization is working properly. One method to achieve the recommended state is to execute the following command(s): Add or edit server or pool lines to `/etc/chrony.conf` as appropriate:
server 
Configure `chrony` to run as the `chrony` user.</t>
  </si>
  <si>
    <t>To close this finding, please provide a screenshot showing Chrony has been enabled with the agency's CAP.</t>
  </si>
  <si>
    <t>OEL8-154</t>
  </si>
  <si>
    <t xml:space="preserve">Install Firewall package </t>
  </si>
  <si>
    <t>A Firewall package should be selected. Most firewall configuration utilities operate as a front end to nftables or iptables.</t>
  </si>
  <si>
    <t xml:space="preserve">Run **one** of the following commands to verify the Firewall package is installed:
For firewalld:
# rpm -q firewalld
For nftables:
# rpm -q nftables
For iptables:
# rpm -q iptables
</t>
  </si>
  <si>
    <t>Firewall package has been installed.</t>
  </si>
  <si>
    <t>Firewall package has not been installed.</t>
  </si>
  <si>
    <t>3.4.1.1</t>
  </si>
  <si>
    <t>A Firewall package is required for firewall management and configuration.</t>
  </si>
  <si>
    <t>Run **one** of the following commands to install a Firewall package.
For firewalld:
# dnf install firewalld
For nftables:
# dnf install nftables
For iptables:
# dnf install iptables.</t>
  </si>
  <si>
    <t>Install Firewall package which is required for firewall management and configuration. One method to achieve the recommended state is to execute the following command(s): Run the commands appropriate for your distribution: Run **one** of the following commands to install a Firewall package.
For firewalld:
# dnf install firewalld
For nftables:
# dnf install nftables
For iptables:
# dnf install iptables.</t>
  </si>
  <si>
    <t>To close this finding, please provide a screenshot showing firewall package has been installed with the agency's CAP.</t>
  </si>
  <si>
    <t>OEL8-155</t>
  </si>
  <si>
    <t xml:space="preserve">Ensure firewalld service is enabled and running </t>
  </si>
  <si>
    <t>Ensure that the firewalld service is enabled to protect your system</t>
  </si>
  <si>
    <t xml:space="preserve">Run the following command to verify that firewalld is enabled:
# systemctl is-enabled firewalld
enabled
Run the following command to verify that firewalld is running
# firewall-cmd --state
running
</t>
  </si>
  <si>
    <t>firewalld service has been enabled and running.</t>
  </si>
  <si>
    <t>firewalld service has not been enabled and running.</t>
  </si>
  <si>
    <t>3.4.2.1</t>
  </si>
  <si>
    <t>firewalld (Dynamic Firewall Manager) tool provides a dynamically managed firewall. The tool enables network/firewall zones to define the trust level of network connections and/or interfaces. It has support both for IPv4 and IPv6 firewall settings. Also, it supports Ethernet bridges and allow you to separate between runtime and permanent configuration options. Finally, it supports an interface for services or applications to add firewall rules directly</t>
  </si>
  <si>
    <t>Run the following command to enable and start firewalld
# systemctl --now enable firewalld.</t>
  </si>
  <si>
    <t>Ensure firewalld service is enabled and running. firewalld (Dynamic Firewall Manager) tool provides a dynamically managed firewall. The tool enables network/firewall zones to define the trust level of network connections and/or interfaces. It has support both for IPv4 and IPv6 firewall settings. Also, it supports Ethernet bridges and allow you to separate between runtime and permanent configuration options. Finally, it supports an interface for services or applications to add firewall rules directly. One method to achieve the recommended state is to execute the following command(s): Run the following command to enable and start firewalld
# systemctl --now enable firewalld.</t>
  </si>
  <si>
    <t>To close this finding, please provide a screenshot showing firewalld service is enabled and running with the agency's CAP.</t>
  </si>
  <si>
    <t>OEL8-156</t>
  </si>
  <si>
    <t>Disable iptables</t>
  </si>
  <si>
    <t>IPtables is an application that allows a system administrator to configure the IPv4 and IPv6 tables, chains and rules provided by the Linux kernel firewall.
IPtables is installed as a dependency with firewalld.</t>
  </si>
  <si>
    <t>iptables has not been enabled or running.</t>
  </si>
  <si>
    <t>iptables has been enabled or running.</t>
  </si>
  <si>
    <t>3.4.2.2</t>
  </si>
  <si>
    <t>Running firewalld and IPtables concurrently may lead to conflict, therefore IPtables should be stopped and masked when using firewalld.</t>
  </si>
  <si>
    <t>Run the following command to stop and mask iptables
systemctl --now mask iptables.</t>
  </si>
  <si>
    <t>Disable iptables, running firewalld and IPtables concurrently may lead to conflict, therefore IPtables should be stopped and masked when using firewalld. One method to achieve the recommended state is to execute the following command(s): Run the following command to stop and mask iptables
systemctl --now mask iptables.</t>
  </si>
  <si>
    <t>To close this finding, please provide a screenshot showing iptables has been disabled with the agency's CAP.</t>
  </si>
  <si>
    <t>OEL8-157</t>
  </si>
  <si>
    <t>Disable nftables</t>
  </si>
  <si>
    <t>nftables is a subsystem of the Linux kernel providing filtering and classification of network packets/datagrams/frames and is the successor to iptables. 
nftables are installed as a dependency with firewalld.</t>
  </si>
  <si>
    <t xml:space="preserve">Run the following commend to verify that nftables is not enabled:
# systemctl is-enabled nftables
(disabled|masked)
Run the following command to verify that iptables is not running:
# systemctl status nftables
Output should include:
 Loaded: masked (/dev/null; bad)
 Active: inactive (dead)
</t>
  </si>
  <si>
    <t>nftables has not been enabled or running.</t>
  </si>
  <si>
    <t>nftables has been enabled or running.</t>
  </si>
  <si>
    <t>3.4.2.3</t>
  </si>
  <si>
    <t>Running firewalld and nftables concurrently may lead to conflict, therefore nftables should be stopped and masked when using firewalld.</t>
  </si>
  <si>
    <t>Run the following command to mask and stop nftables
systemctl --now mask nftables.</t>
  </si>
  <si>
    <t>Disable nftables, running firewalld and nftables concurrently may lead to conflict, therefore nftables should be stopped and masked when using firewalld. One method to achieve the recommended state is to execute the following command(s): Run the following command to mask and stop nftables
systemctl --now mask nftables.</t>
  </si>
  <si>
    <t>To close this finding, please provide a screenshot showing nftables has been disabled with the agency's CAP.</t>
  </si>
  <si>
    <t>OEL8-158</t>
  </si>
  <si>
    <t xml:space="preserve">Set the default zone </t>
  </si>
  <si>
    <t xml:space="preserve">Run the following command and verify that the default zone adheres to company policy:
# firewall-cmd --get-default-zone
</t>
  </si>
  <si>
    <t>Default zone has been set.</t>
  </si>
  <si>
    <t>Default zone has not been set.</t>
  </si>
  <si>
    <t>HSC100</t>
  </si>
  <si>
    <t>HSC100: Other</t>
  </si>
  <si>
    <t>3.4.2.4</t>
  </si>
  <si>
    <t>Because the default zone is the zone that is used for everything that is not explicitly bound/assigned to another zone, it is important for the default zone to set</t>
  </si>
  <si>
    <t>Run the following command to set the default zone:
# firewall-cmd --set-default-zone=
**Example:**
# firewall-cmd --set-default-zone=public.</t>
  </si>
  <si>
    <t>Set the default zone which is used for everything that is not explicitly bound/assigned to another zone. One method to achieve the recommended state is to execute the following command(s):
# firewall-cmd --set-default-zone=.</t>
  </si>
  <si>
    <t>OEL8-159</t>
  </si>
  <si>
    <t>Set the Network Interfaces to appropriate zone</t>
  </si>
  <si>
    <t>firewall zones define the trust level of network connections or interfaces.</t>
  </si>
  <si>
    <t xml:space="preserve">Run the following command, and verify that the interface(s) follow site policy for zone assignment
# nmcli -t connection show | awk -F: '{if($4){print $4}}' | while read INT; do firewall-cmd --get-active-zones | grep -B1 $INT; done
</t>
  </si>
  <si>
    <t>The Network Interfaces has been set appropriate zone.</t>
  </si>
  <si>
    <t>The Network Interfaces has not  been set appropriate zone.</t>
  </si>
  <si>
    <t>3.4.2.5</t>
  </si>
  <si>
    <t>A network interface not assigned to the appropriate zone can allow unexpected or undesired network traffic to be accepted on the interface</t>
  </si>
  <si>
    <t>Assign all network interfaces to appropriate zone(s). One method to achieve the recommended state is to execute the following command(s):
# firewall-cmd --zone= --change-interface=.</t>
  </si>
  <si>
    <t>OEL8-160</t>
  </si>
  <si>
    <t>Reject unnecessary services and ports</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</si>
  <si>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By setting the target to ACCEPT, you accept all incoming packets except those disabled by a specific rule. 
If you set the target to REJECT or DROP, you disable all incoming packets except those that you have allowed in specific rules. When packets are rejected, the source machine is informed about the rejection, while there is no information sent when the packets are dropped.</t>
  </si>
  <si>
    <t xml:space="preserve">Run the following command and review output to ensure that listed services and ports follow site policy. 
# firewall-cmd --get-active-zones | awk '!/:/ {print $1}' | while read ZN; do firewall-cmd --list-all --zone=$ZN; done
</t>
  </si>
  <si>
    <t>Unnecessary services and ports are not accepted.</t>
  </si>
  <si>
    <t>Unnecessary services and ports are accepted.</t>
  </si>
  <si>
    <t>3.4.2.6</t>
  </si>
  <si>
    <t>To reduce the attack surface of a system, all services and ports should be blocked unless required</t>
  </si>
  <si>
    <t>Run the following command to remove an unnecessary service:
# firewall-cmd --remove-service=
**Example:**
#firewall-cmd --remove-service=cockpit
Run the following command to remove an unnecessary port:
# firewall-cmd --remove-port=
/
**Example:** 
# firewall-cmd --remove-port=25/tcp
Run the following command to make new settings persistent:
# firewall-cmd --runtime-to-permanent.</t>
  </si>
  <si>
    <t>Reject unnecessary services and ports, to reduce the attack surface of a system, all services and ports should be blocked unless required. One method to achieve the recommended state is to execute the following command(s): Run the following command to remove an unnecessary service:
# firewall-cmd --remove-service=
**Example:**
#firewall-cmd --remove-service=cockpit
Run the following command to remove an unnecessary port:
# firewall-cmd --remove-port=
/
**Example:** 
# firewall-cmd --remove-port=25/tcp
Run the following command to make new settings persistent:
# firewall-cmd --runtime-to-permanent.</t>
  </si>
  <si>
    <t>To close this finding, please provide a screenshot showing unnecessary services and ports has been disabled with the agency's CAP.</t>
  </si>
  <si>
    <t>OEL8-161</t>
  </si>
  <si>
    <t>Replace iptables, ip6tables, ebtables and arptables with nftables</t>
  </si>
  <si>
    <t>nftables is a replacement for iptables, ip6tables, ebtables and arptables</t>
  </si>
  <si>
    <t>iptables, ip6tables, ebtables and arptables has been replaced with nftables.</t>
  </si>
  <si>
    <t>iptables, ip6tables, ebtables and arptables has not been replaced with nftables.</t>
  </si>
  <si>
    <t>3.4.3.1</t>
  </si>
  <si>
    <t>It is possible to mix iptables and nftables. However, this increases complexity and also the chance to introduce errors. For simplicity flush out all iptables rules, and ensure it is not loaded</t>
  </si>
  <si>
    <t xml:space="preserve">Run the following commands to flush iptables:
For iptables:
# iptables -F
For ip6tables
# ip6tables -F.
</t>
  </si>
  <si>
    <t>Replace iptables, ip6tables, ebtables and arptables with nftables. One method to achieve the recommended state is to execute the following command(s):
# iptables -F
For ip6tables
# ip6tables -F.</t>
  </si>
  <si>
    <t>To close this finding, please provide a screenshot showing iptables rules does not exist with the agency's CAP.</t>
  </si>
  <si>
    <t>OEL8-162</t>
  </si>
  <si>
    <t>Create a table in nftables</t>
  </si>
  <si>
    <t>Tables hold chains. Each table only has one address family and only applies to packets of this family. Tables can have one of five families.</t>
  </si>
  <si>
    <t xml:space="preserve">Run the following command to verify that a nftables table exists:
# nft list tables
Return should include a list of nftables:
example:
table inet filter
</t>
  </si>
  <si>
    <t>nftables table has been created.</t>
  </si>
  <si>
    <t>nftables table has not been created.</t>
  </si>
  <si>
    <t>3.4.3.2</t>
  </si>
  <si>
    <t>nftables doesn't have any default tables. Without a table being build, nftables will not filter network traffic.</t>
  </si>
  <si>
    <t>Run the following command to create a table in nftables
# nft create table inet 
Example:
# nft create table inet filter/</t>
  </si>
  <si>
    <t>Create a table in nftables, without a table being build, nftables will not filter network traffic. One method to achieve the recommended state is to execute the following command(s):
# nft create table inet 
Example:
# nft create table inet filter/.</t>
  </si>
  <si>
    <t>To close this finding, please provide a screenshot showing nftables table exists with the agency's CAP.</t>
  </si>
  <si>
    <t>OEL8-163</t>
  </si>
  <si>
    <t>Confirm base chains exist for `INPUT`, `FORWARD`, and `OUTPUT`</t>
  </si>
  <si>
    <t>Chains are containers for rules. They exist in two kinds, base chains and regular chains. A base chain is an entry point for packets from the networking stack, a regular chain may be used as jump target and is used for better rule organization.</t>
  </si>
  <si>
    <t xml:space="preserve">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
</t>
  </si>
  <si>
    <t>base chains do exist for `INPUT`, `FORWARD`, and `OUTPUT.</t>
  </si>
  <si>
    <t>base chains do not exist for `INPUT`, `FORWARD`, and `OUTPUT.</t>
  </si>
  <si>
    <t>3.4.3.3</t>
  </si>
  <si>
    <t>If a base chain doesn't exist with a hook for input, forward, and delete, packets that would flow through those chains will not be touched by nftables.</t>
  </si>
  <si>
    <t>Run the following command to create the base chains:
# nft create chain inet 
 { type filter hook  priority 0 \; }
Example:
# nft create chain inet filter input { type filter hook input priority 0 \; }
# nft create chain inet filter forward { type filter hook forward priority 0 \; }
# nft create chain inet filter output { type filter hook output priority 0 \; }.</t>
  </si>
  <si>
    <t xml:space="preserve">Create base chains for `INPUT`, `FORWARD`, and `OUTPUT’. One method to achieve the recommended state is to execute the following command(s):
# nft create chain inet 
{ type filter hook  priority 0 \; }.
</t>
  </si>
  <si>
    <t>To close this finding, please provide a screenshot showing base chains exist with the agency's CAP.</t>
  </si>
  <si>
    <t>OEL8-164</t>
  </si>
  <si>
    <t>Configure loopback traffic</t>
  </si>
  <si>
    <t>Configure the loopback interface to accept traffic. Configure all other interfaces to deny traffic to the loopback network</t>
  </si>
  <si>
    <t xml:space="preserve">Run the following commands to verify that the loopback interface is configured:
# nft list ruleset | awk '/hook input/,/}/' | grep 'iif "lo" accept'
iif "lo" accept
# nft list ruleset | awk '/hook input/,/}/' | grep 'ip sddr'
ip saddr 127.0.0.0/8 counter packets 0 bytes 0 drop
# nft list ruleset | awk '/hook input/,/}/' | grep 'ip6 saddr'
ip6 saddr::1 counter packets 0 bytes 0 drop
</t>
  </si>
  <si>
    <t>loopback traffic has been configured.</t>
  </si>
  <si>
    <t>loopback traffic has not been configured.</t>
  </si>
  <si>
    <t>3.4.3.4</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</si>
  <si>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</si>
  <si>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Run the following commands to implement the loopback rules:
# nft add rule inet filter input iif lo accept
# nft create rule inet filter input ip saddr 127.0.0.0/8 counter drop
# nft add rule inet filter input ip6 saddr::1 counter drop.</t>
  </si>
  <si>
    <t>Configure the loopback interface to accept traffic. One method to achieve the recommended state is to execute the following command(s):
# nft add rule inet filter input iif lo accept
# nft create rule inet filter input ip saddr 127.0.0.0/8 counter drop
# nft add rule inet filter input ip6 saddr::1 counter drop</t>
  </si>
  <si>
    <t>To close this finding, please provide a screenshot showing loopback traffic has been configured with the agency's CAP.</t>
  </si>
  <si>
    <t>OEL8-165</t>
  </si>
  <si>
    <t>Configure outbound and established connections</t>
  </si>
  <si>
    <t>Configure the firewall rules for new outbound, and established connections</t>
  </si>
  <si>
    <t>outbound and established connections have been configured.</t>
  </si>
  <si>
    <t>outbound and established connections have  not been configured.</t>
  </si>
  <si>
    <t>3.4.3.5</t>
  </si>
  <si>
    <t>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</si>
  <si>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Configure a policy for outbound and established connections with nftables. One method to achieve the recommended state is to execute the following command(s):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</si>
  <si>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To close this finding, please provide a screenshot showing outbound connection has been established with the agency's CAP.</t>
  </si>
  <si>
    <t>OEL8-166</t>
  </si>
  <si>
    <t>Confirm default deny firewall policy</t>
  </si>
  <si>
    <t>Base chain policy is the default verdict that will be applied to packets reaching the end of the chain.</t>
  </si>
  <si>
    <t xml:space="preserve">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
</t>
  </si>
  <si>
    <t>Base chains contain a policy has been set to drop.</t>
  </si>
  <si>
    <t>Base chains contain a policy has been set to accept.</t>
  </si>
  <si>
    <t>3.4.3.6</t>
  </si>
  <si>
    <t>There are two policies: accept (Default) and drop. If the policy is set to `accept`, the firewall will accept any packet that is not configured to be denied and the packet will continue transversing the network stack.
It is easier to white list acceptable usage than to black list unacceptable usage.</t>
  </si>
  <si>
    <t>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</si>
  <si>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Configure the default deny firewall policy since It is easier to white list acceptable usage than to black list unacceptable usage. One method to achieve the recommended state is to execute the following command(s): 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</si>
  <si>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To close this finding, please provide a screenshot showing  default deny firewall policy file settings with the agency's CAP.</t>
  </si>
  <si>
    <t>OEL8-167</t>
  </si>
  <si>
    <t>Enable nftables service</t>
  </si>
  <si>
    <t>The nftables service allows for the loading of nftables rulesets during boot, or starting of the nftables service</t>
  </si>
  <si>
    <t xml:space="preserve">Run the following command and verify that the nftables service is enabled:
# systemctl is-enabled nftables
enabled
</t>
  </si>
  <si>
    <t>nftables service has been set to enabled.</t>
  </si>
  <si>
    <t>nftables service has not been set to enabled.</t>
  </si>
  <si>
    <t>3.4.3.7</t>
  </si>
  <si>
    <t>Run the following command to enable the nftables service:
# systemctl --now enable nftables.</t>
  </si>
  <si>
    <t>Enable the nftables service. One method to achieve the recommended state is to execute the following command(s):
# systemctl --now enable nftables.</t>
  </si>
  <si>
    <t>To close this finding, please provide a screenshot showing nftables service has been enabled with the agency's CAP.</t>
  </si>
  <si>
    <t>OEL8-168</t>
  </si>
  <si>
    <t>Confirm nftables rules are permanent</t>
  </si>
  <si>
    <t>nftables is a subsystem of the Linux kernel providing filtering and classification of network packets/datagrams/frames.
The nftables service reads the `/etc/sysconfig/nftables.conf` file for a nftables file or files to include in the nftables ruleset.
A nftables ruleset containing the input, forward, and output base chains allow network traffic to be filtered.</t>
  </si>
  <si>
    <t>Run the following commands to verify that input, forward, and output base chains are configured to be applied to a nftables ruleset on boot:
Run the following command to verify the input base chain:
# awk '/hook input/,/}/' $(awk '$1 ~ /^\s*include/ { gsub("\"","",$2);print $2 }' /etc/sysconfig/nftables.conf)
Output should be similar to:
 type filter hook input priority 0; policy drop;
 # Ensure loopback traffic is configured
 iif "lo" accept
 ip saddr 127.0.0.0/8 counter packets 0 bytes 0 drop
 ip6 saddr::1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Note: Review the input base chain to ensure that it follows local site policy
Run the following command to verify the forward base chain:
# awk '/hook forward/,/}/' $(awk '$1 ~ /^\s*include/ { gsub("\"","",$2);print $2 }' /etc/sysconfig/nftables.conf)
Output should be similar to:
 # Base chain for hook forward named forward (Filters forwarded network packets)
 chain forward {
 type filter hook forward priority 0; policy drop;
 }
Note: Review the forward base chain to ensure that it follows local site policy.
Run the following command to verify the output base chain:
# awk '/hook output/,/}/' $(awk '$1 ~ /^\s*include/ { gsub("\"","",$2);print $2 }' /etc/sysconfig/nftables.conf)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Note: Review the output base chain to ensure that it follows local site policy.</t>
  </si>
  <si>
    <t>Input, forward, and output base chains has been configured to be applied to a nftables ruleset on boot.</t>
  </si>
  <si>
    <t>Input, forward, and output base chains has not been configured to be applied to a nftables ruleset on boot.</t>
  </si>
  <si>
    <t>3.4.3.8</t>
  </si>
  <si>
    <t>Changes made to nftables ruleset only affect the live system, you will also need to configure the nftables ruleset to apply on boot</t>
  </si>
  <si>
    <t>Edit the `/etc/sysconfig/nftables.conf` file and un-comment or add a line with `include ` for each nftables file you want included in the nftables ruleset on boot
example:
# vi /etc/sysconfig/nftables.conf
Add the line
include "/etc/nftables/nftables.rules".</t>
  </si>
  <si>
    <t>Configure the nftables ruleset to re-apply on boot. One method to achieve the recommended state is to execute the following command(s): 
Edit the `/etc/sysconfig/nftables.conf` file and un-comment or add a line with `include ` for each nftables file you want included in the nftables ruleset on boot
example:
# vi /etc/sysconfig/nftables.conf
Add the line
include "/etc/nftables/nftables.rules".</t>
  </si>
  <si>
    <t>To close this finding, please provide a screenshot showing nftables rules has been applied and  permanent with the agency's CAP.</t>
  </si>
  <si>
    <t>OEL8-169</t>
  </si>
  <si>
    <t>Set default deny all policy on connections  to reject unconfigured package.</t>
  </si>
  <si>
    <t>Run the following command and verify that the policy for the `INPUT` , `OUTPUT` , and `FORWARD` chains is `DROP` or `REJECT`:
# iptables -L
Chain INPUT (policy DROP)
Chain FORWARD (policy DROP)
Chain OUTPUT (policy DROP)</t>
  </si>
  <si>
    <t>3.4.4.1</t>
  </si>
  <si>
    <t>3.4.4.1.1</t>
  </si>
  <si>
    <t>Run the following commands to implement a default DROP policy:
# iptables -P INPUT DROP
# iptables -P OUTPUT DROP
# iptables -P FORWARD DROP.</t>
  </si>
  <si>
    <t>Set default deny all policy on connections to reject unconfigured packages. One method to achieve the recommended state is to execute the following command(s):
# iptables -P INPUT DROP
# iptables -P OUTPUT DROP
# iptables -P FORWARD DROP.</t>
  </si>
  <si>
    <t>To close this finding, please provide a screenshot showing the outcome of Iptables -L commands with the agency's CAP.</t>
  </si>
  <si>
    <t>OEL8-170</t>
  </si>
  <si>
    <t>3.4.4.1.2</t>
  </si>
  <si>
    <t>Run the following commands to implement the loopback rules:
# iptables -A INPUT -i lo -j ACCEPT
# iptables -A OUTPUT -o lo -j ACCEPT
# iptables -A INPUT -s 127.0.0.0/8 -j DROP.</t>
  </si>
  <si>
    <t>Configure loopback traffic, 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 One method to achieve the recommended state is to execute the following command(s): Run the following commands to implement the loopback rules:
# iptables -A INPUT -i lo -j ACCEPT
# iptables -A OUTPUT -o lo -j ACCEPT
# iptables -A INPUT -s 127.0.0.0/8 -j DROP.</t>
  </si>
  <si>
    <t>To close this finding, please provide a screenshot showing the loopback subnet has access to itself, all other networks cannot access it with the agency's CAP.</t>
  </si>
  <si>
    <t>OEL8-171</t>
  </si>
  <si>
    <t>3.4.4.1.3</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</si>
  <si>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</si>
  <si>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 xml:space="preserve">Configure iptables to govern all ingress and egress traffic. One method to achieve the recommended state is to execute the following command(s): Configure iptables in accordance with site policy.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</si>
  <si>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To close this finding, please provide a screenshot showing configuration file for outbound and established connections settings with the agency's CAP.</t>
  </si>
  <si>
    <t>OEL8-172</t>
  </si>
  <si>
    <t>Confirm that firewall rules exist for all open ports</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</si>
  <si>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</si>
  <si>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3.4.4.1.4</t>
  </si>
  <si>
    <t>For each port identified in the audit which does not have a firewall rule establish a proper rule for accepting inbound connections:
# iptables -A INPUT -p 
 --dport 
 -m state --state NEW -j ACCEPT.</t>
  </si>
  <si>
    <t>Create firewall rules for accepting inbound traffic on all open ports. One method to achieve the recommended state is to execute the following command(s): 
# iptables -A INPUT -p 
 --dport 
 -m state --state NEW -j ACCEPT</t>
  </si>
  <si>
    <t>To close this finding, please provide a screenshot showing firewall open ports settings with the agency's CAP.</t>
  </si>
  <si>
    <t>OEL8-173</t>
  </si>
  <si>
    <t>Set IPv6 default deny firewall policy</t>
  </si>
  <si>
    <t xml:space="preserve">**If IPv6 is enabled on the system**
Run the following command and verify that the policy for the INPUT, OUTPUT, and FORWARD chains is DROP or REJECT:
# ip6tables -L
Chain INPUT (policy DROP)
Chain FORWARD (policy DROP)
Chain OUTPUT (policy DROP)
</t>
  </si>
  <si>
    <t>The policy for the INPUT, OUTPUT, and FORWARD chains is DROP or REJECT:
# ip6tables -L
Chain INPUT (policy DROP)
Chain FORWARD (policy DROP)
Chain OUTPUT (policy DROP)</t>
  </si>
  <si>
    <t>Ip6tables is not configured with a default deny policy.</t>
  </si>
  <si>
    <t>3.4.4.2</t>
  </si>
  <si>
    <t>3.4.4.2.1</t>
  </si>
  <si>
    <t>Run the following commands to implement a default DROP policy:
# ip6tables -P INPUT DROP
# ip6tables -P OUTPUT DROP
# ip6tables -P FORWARD DROP.</t>
  </si>
  <si>
    <t>Configure the default deny firewall policy. One method to achieve the recommended state is to execute the following command(s):
# ip6tables -P INPUT DROP
# ip6tables -P OUTPUT DROP
# ip6tables -P FORWARD DROP.</t>
  </si>
  <si>
    <t>OEL8-174</t>
  </si>
  <si>
    <t xml:space="preserve">Configure IPv6 loopback traffic </t>
  </si>
  <si>
    <t>Configure the loopback interface to accept traffic. Configure all other interfaces to deny traffic to the loopback network (::1).</t>
  </si>
  <si>
    <t xml:space="preserve">**If IPv6 is enabled on the system**
Run the following commands and verify output includes the listed rules in order (packet and byte counts may differ):
# ip6tables -L INPUT -v -n
Chain INPUT (policy DROP 0 packets, 0 bytes)
pkts bytes target prot opt in out source destination
 0 0 ACCEPT all lo *::/0::/0 
 0 0 DROP all * *::1::/0 
# ip6tables -L OUTPUT -v -n
Chain OUTPUT (policy DROP 0 packets, 0 bytes)
pkts bytes target prot opt in out source destination
 0 0 ACCEPT all * lo::/0::/0 
</t>
  </si>
  <si>
    <t>IPv6 loopback traffic has been configured.</t>
  </si>
  <si>
    <t>IPv6 loopback traffic has not been configured.</t>
  </si>
  <si>
    <t>3.4.4.2.2</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</si>
  <si>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t>
  </si>
  <si>
    <t>Run the following commands to implement the loopback rules:
# ip6tables -A INPUT -i lo -j ACCEPT
# ip6tables -A OUTPUT -o lo -j ACCEPT
# ip6tables -A INPUT -s::1 -j DROP.</t>
  </si>
  <si>
    <t>Configure IPv6 loopback traffic. One method to achieve the recommended state is to execute the following command(s): 
# ip6tables -A INPUT -i lo -j ACCEPT
# ip6tables -A OUTPUT -o lo -j ACCEPT
# ip6tables -A INPUT -s::1 -j DROP</t>
  </si>
  <si>
    <t>To close this finding, please provide a screenshot showing IPv6 loopback traffic has been configured with the agency's CAP.</t>
  </si>
  <si>
    <t>OEL8-175</t>
  </si>
  <si>
    <t>Configure IPv6 outbound and established connections</t>
  </si>
  <si>
    <t>Configure the firewall rules for new outbound, and established IPv6 connections.</t>
  </si>
  <si>
    <t xml:space="preserve">**If IPv6 is enabled on the system**
Run the following command and verify all rules for new outbound, and established connections match site policy:
# ip6tables -L -v -n
</t>
  </si>
  <si>
    <t>3.4.4.2.3</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</si>
  <si>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</si>
  <si>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iptables for all IPv6 ingress and egress traffic. One method to achieve the recommended state is to execute the following command(s):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</si>
  <si>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only necessary connections are allowed into the system with the agency's CAP.</t>
  </si>
  <si>
    <t>OEL8-176</t>
  </si>
  <si>
    <t>Confirm that IPv6 firewall rules exist for all open ports</t>
  </si>
  <si>
    <t>**If IPv6 is enabled on the system**
Run the following command to determine open ports:
# ss -6tuln
Netid State Recv-Q Send-Q Local Address:Port Peer Address:Port 
udp UNCONN 0 0::1:123:::*
udp UNCONN 0 0:::123:::*
tcp LISTEN 0 128:::22:::*
tcp LISTEN 0 20::1:25:::*
Run the following command to determine firewall rules:
# ip6tables -L INPUT -v -n
Chain INPUT (policy DROP 0 packets, 0 bytes)
 pkts bytes target prot opt in out source destination 
 0 0 ACCEPT all lo *::/0::/0 
 0 0 DROP all * *::1::/0 
 0 0 ACCEPT tcp * *::/0::/0 tcp dpt:22 state NEW
Verify all open ports listening on non-localhost addresses have at least one firewall rule.
The last line identified by the "tcp dpt:22 state NEW" identifies it as a firewall rule for new connections on tcp port 22.</t>
  </si>
  <si>
    <t>3.4.4.2.4</t>
  </si>
  <si>
    <t>For each port identified in the audit which does not have a firewall rule establish a proper rule for accepting inbound connections:
# ip6tables -A INPUT -p 
 --dport 
 -m state --state NEW -j ACCEPT.</t>
  </si>
  <si>
    <t>Establish IPv6 firewall rules or all open ports. One method to achieve the recommended state is to execute the following command(s):
# ip6tables -A INPUT -p --dport -m state --state NEW -j ACCEPT</t>
  </si>
  <si>
    <t>To close this finding, please provide a screenshot all ports listening on non-loopback addresses have firewall rules with the agency's CAP.</t>
  </si>
  <si>
    <t>OEL8-177</t>
  </si>
  <si>
    <t>The `rsyslog` software is a recommended replacement to the original `syslogd` daemon which provide improvements over `syslogd`, such as connection-oriented (i.e. TCP) transmission of logs, the option to log to database formats, and the encryption of log data en route to a central logging server.</t>
  </si>
  <si>
    <t xml:space="preserve">Verify rsyslog is installed. 
Run the following command
# rpm -q rsyslog
rsyslog-
</t>
  </si>
  <si>
    <t xml:space="preserve">rsyslog or syslog-ng services are turned on.
</t>
  </si>
  <si>
    <t>The security enhancements of `rsyslog` such as connection-oriented (i.e. TCP) transmission of logs, the option to log to database formats, and the encryption of log data en route to a central logging server) justify installing and configuring the package.</t>
  </si>
  <si>
    <t>Install rsyslog or syslog-ng. One method to achieve the recommended state is to execute the following command(s):
# dnf install rsyslog.</t>
  </si>
  <si>
    <t>To close this finding, please provide a screenshot showing  `rsyslog` or `syslog-ng` settings with the agency's CAP.</t>
  </si>
  <si>
    <t>OEL8-178</t>
  </si>
  <si>
    <t xml:space="preserve">Enable rsyslog Service </t>
  </si>
  <si>
    <t>Once the `rsyslog` package is installed it needs to be activated.</t>
  </si>
  <si>
    <t>Run the following command to verify `rsyslog` is enabled:
# systemctl is-enabled rsyslog
enabled
Verify result is "enabled".</t>
  </si>
  <si>
    <t>Run the following command to enable `rsyslog`:
# systemctl --now enable rsyslog.</t>
  </si>
  <si>
    <t>Enable the syslog-ng service. One method to achieve the recommended state is to execute the following command(s):
# systemctl --now enable rsyslog.</t>
  </si>
  <si>
    <t>To close this finding, please provide a screenshot showing Enabled the syslog-ng service with the agency's CAP.</t>
  </si>
  <si>
    <t>OEL8-179</t>
  </si>
  <si>
    <t xml:space="preserve">Configure rsyslog default file permissions </t>
  </si>
  <si>
    <t xml:space="preserve">Run the following command and verify that `$FileCreateMode` is `0640` or more restrictive:
# grep ^\$FileCreateMode /etc/rsyslog.conf /etc/rsyslog.d/*.conf
</t>
  </si>
  <si>
    <t>Edit the `/etc/rsyslog.conf` and `/etc/rsyslog.d/*.conf` files and set `$FileCreateMode` to `0640` or more restrictive:
$FileCreateMode 0640.</t>
  </si>
  <si>
    <t>Configure the default rsyslog file permissions to 640 or less. One method to achieve the recommended state is to execute the following command(s): 
Edit the `/etc/rsyslog.conf` and `/etc/rsyslog.d/*.conf` files and set `$FileCreateMode` to `0640` or more restrictive:
$FileCreateMode 0640.</t>
  </si>
  <si>
    <t>To close this finding, please provide a screenshot showing a copy of the /etc/rsyslog.conf log with the agency's CAP.</t>
  </si>
  <si>
    <t>OEL8-180</t>
  </si>
  <si>
    <t>Configure logging</t>
  </si>
  <si>
    <t>The `/etc/rsyslog.conf` and `/etc/rsyslog.d/*.conf` files specifies rules for logging and which files are to be used to log certain classes of messages.</t>
  </si>
  <si>
    <t xml:space="preserve">Review the contents of the `/etc/rsyslog.conf` and `/etc/rsyslog.d/*.conf` files to ensure appropriate logging is set. In addition, run the following command and verify that the log files are logging information:
# ls -l /var/log/
</t>
  </si>
  <si>
    <t>rsyslog is capturing important security-related events such as (e.g., successful and failed su attempts, failed login attempts, root login attempts, etc.).
Output should be logging the following: 
*.emerg:omusrmsg:*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t>
  </si>
  <si>
    <t>Edit the following lines in the `/etc/rsyslog.conf` and `/etc/rsyslog.d/*.conf` files as appropriate for your environment:
*.emerg:omusrmsg:*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</si>
  <si>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the logging options since a great deal of important security-related information is sent via `rsyslog`. One method to achieve the recommended state is to execute the following command(s):
Edit the following lines in the `/etc/rsyslog.conf` and `/etc/rsyslog.d/*.conf` files as appropriate for your environment:
*.emerg:omusrmsg:*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</si>
  <si>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OEL8-181</t>
  </si>
  <si>
    <t>Configure rsyslog to send logs to a remote log host</t>
  </si>
  <si>
    <t>The `rsyslog` utility supports the ability to send logs it gathers to a remote log host running `syslogd(8)` or to receive messages from remote hosts, reducing administrative overhead.</t>
  </si>
  <si>
    <t xml:space="preserve">Review the `/etc/rsyslog.conf` and `/etc/rsyslog.d/*.conf` files and verify that logs are sent to a central host (where `loghost.example.com` is the name of your central log host):
# grep "^*.*[^I][^I]*@" /etc/rsyslog.conf /etc/rsyslog.d/*.conf
*.* @@loghost.example.com
</t>
  </si>
  <si>
    <t>Edit the `/etc/rsyslog.conf` and `/etc/rsyslog.d/*.conf` files and add the following line (where `loghost.example.com` is the name of your central log host).
*.* @@loghost.example.com
Run the following command to reload the `rsyslogd` configuration:
# systemctl restart rsyslog.</t>
  </si>
  <si>
    <t>Configure rsyslog to send logs to a remote log host. One method to achieve the recommended state is to execute the following command(s):
Edit the `/etc/rsyslog.conf` and `/etc/rsyslog.d/*.conf` files and add the following line (where `loghost.example.com` is the name of your central log host).
*.* @@loghost.example.com
Run the following command to reload the `rsyslogd` configuration:
# systemctl restart rsyslog.</t>
  </si>
  <si>
    <t>OEL8-182</t>
  </si>
  <si>
    <t>Configure remote rsyslog messages to only accepted on designated log hosts</t>
  </si>
  <si>
    <t>By default, `rsyslog` does not listen for log messages coming in from remote systems. The `ModLoad` tells `rsyslog` to load the `imtcp.so` module so it can listen over a network via TCP. The `InputTCPServerRun` option instructs `rsyslogd` to listen on the specified TCP port.</t>
  </si>
  <si>
    <t>Run the following commands and verify the resulting lines are uncommented on designated log hosts and commented or removed on all others:
# grep '$ModLoad imtcp' /etc/rsyslog.conf /etc/rsyslog.d/*.conf
$ModLoad imtcp
# grep '$InputTCPServerRun' /etc/rsyslog.conf /etc/rsyslog.d/*.conf
$InputTCPServerRun 514</t>
  </si>
  <si>
    <t>rsyslog is listening for remote messages. 
Output contains the following:
$ModLoad imtcp.so
$InputTCPServerRun 514</t>
  </si>
  <si>
    <t>4.2.1.6</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</si>
  <si>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</si>
  <si>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Whitelist inbound connections to the remote syslog server. One method to achieve the recommended state is to execute the following command(s):
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</si>
  <si>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OEL8-183</t>
  </si>
  <si>
    <t>Configure journald to send logs to rsyslog</t>
  </si>
  <si>
    <t>Data from journald may be stored in volatile memory or persisted locally on the server. Utilities exist to accept remote export of journald logs, however, use of the rsyslog service provides a consistent means of log collection and export.</t>
  </si>
  <si>
    <t>Review `/etc/systemd/journald.conf` and verify that logs are forwarded to syslog
# grep -e ^\s*ForwardToSyslog /etc/systemd/journald.conf
ForwardToSyslog=yes</t>
  </si>
  <si>
    <t>Logs has been forwarded to syslog.</t>
  </si>
  <si>
    <t>Logs has not been forwarded to syslog.</t>
  </si>
  <si>
    <t>Storing log data on a remote host protects log integrity from local attacks. If an attacker gains root access on the local system, they could tamper with or remove log data that is stored on the local system.</t>
  </si>
  <si>
    <t>Edit the `/etc/systemd/journald.conf` file and add the following line:
ForwardToSyslog=yes.</t>
  </si>
  <si>
    <t>Configure journald to send logs to rsyslog. One method to achieve the recommended state is to execute the following command(s):
Edit the `/etc/systemd/journald.conf` file and add the following line:
ForwardToSyslog=yes</t>
  </si>
  <si>
    <t>OEL8-184</t>
  </si>
  <si>
    <t>Configure journald to compress large log files</t>
  </si>
  <si>
    <t>The journald system includes the capability of compressing overly large files to avoid filling up the system with logs or making the logs unmanageably large.</t>
  </si>
  <si>
    <t>Review `/etc/systemd/journald.conf` and verify that large files will be compressed:
# grep -e ^\s*Compress /etc/systemd/journald.conf
Compress=yes</t>
  </si>
  <si>
    <t>Large files has not been compressed.</t>
  </si>
  <si>
    <t>Uncompressed large files may unexpectedly fill a filesystem leading to resource unavailability. Compressing logs prior to write can prevent sudden, unexpected filesystem impacts.</t>
  </si>
  <si>
    <t>Edit the `/etc/systemd/journald.conf` file and add the following line:
Compress=yes.</t>
  </si>
  <si>
    <t>Configure journald to compress large log files. One method to achieve the recommended state is to execute the following command(s):
Edit the `/etc/systemd/journald.conf` file and add the following line:
Compress=yes</t>
  </si>
  <si>
    <t>OEL8-185</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</si>
  <si>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</si>
  <si>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t>
  </si>
  <si>
    <t>Review `/etc/systemd/journald.conf` and verify that logs are persisted to disk:
# grep -e ^\s*Storage /etc/systemd/journald.conf
Storage=persistent</t>
  </si>
  <si>
    <t>Logs are persisted to disk.</t>
  </si>
  <si>
    <t>logs are not persisted to disk:</t>
  </si>
  <si>
    <t>Writing log data to disk will provide the ability to forensically reconstruct events which may have impacted the operations or security of a system even after a system crash or reboot.</t>
  </si>
  <si>
    <t>Edit the `/etc/systemd/journald.conf` file and add the following line:
Storage=persistent.</t>
  </si>
  <si>
    <t>Configure journald to write logfiles to persistent disk, writing log data to disk will provide the ability to forensically reconstruct events which may have impacted the operations or security of a system even after a system crash or reboot. One method to achieve the recommended state is to execute the following command(s):
Edit the `/etc/systemd/journald.conf` file and add the following line:
Storage=persistent</t>
  </si>
  <si>
    <t>OEL8-186</t>
  </si>
  <si>
    <t>5.5.1</t>
  </si>
  <si>
    <t>5.5.1.1</t>
  </si>
  <si>
    <t>To close this finding, please provide a screenshot showing `/etc/login.defs` file settings with the agency's CAP.</t>
  </si>
  <si>
    <t>OEL8-187</t>
  </si>
  <si>
    <t>Set minimum days between password changes to 1 or more days</t>
  </si>
  <si>
    <t>The `PASS_MIN_DAYS` parameter in `/etc/login.defs` allows an administrator to prevent users from changing their password until a minimum number of days have passed since the last time the user changed their password. It is recommended that `PASS_MIN_DAYS` parameter be set to 1 days.</t>
  </si>
  <si>
    <t xml:space="preserve">Run the following command and verify `PASS_MIN_DAYS` conforms to site policy (no less than 1 days):
# grep PASS_MIN_DAYS /etc/login.defs
PASS_MIN_DAYS 1
Run the following command and Review list of users and PASS_MIN_DAYS to Verify that all users' PASS_MIN_DAYS conform s to site policy (no less than 1 days):
# grep -E ^[^:]+:[^\!*] /etc/shadow | cut -d: -f1,4
</t>
  </si>
  <si>
    <t>Changed from 7 days to 1</t>
  </si>
  <si>
    <t>5.5.1.2</t>
  </si>
  <si>
    <t>Set the `PASS_MIN_DAYS` parameter to 1 in `/etc/login.defs`:
PASS_MIN_DAYS 1
Modify user parameters for all users with a password set to match:
# chage --mindays 1.</t>
  </si>
  <si>
    <t>Set minimum days between password changes to 1 days to reduces an attacker's window of opportunity. One method to achieve the recommended state is to execute the following command(s):
Set the `PASS_MIN_DAYS` parameter to 1 in `/etc/login.defs`:
PASS_MIN_DAYS 1
Modify user parameters for all users with a password set to match:
# chage --mindays 1.</t>
  </si>
  <si>
    <t>OEL8-188</t>
  </si>
  <si>
    <t>Set password expiration warning days to 14 or more</t>
  </si>
  <si>
    <t>Run the following command and verify `PASS_WARN_AGE` conforms to site policy (No less than 14 days):
# grep 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7 days):
# grep -E ^[^:]+:[^\!*] /etc/shadow | cut -d: -f1,13</t>
  </si>
  <si>
    <t>5.5.1.3</t>
  </si>
  <si>
    <t>Set the `PASS_WARN_AGE` parameter to 14 in `/etc/login.defs`:
PASS_WARN_AGE 14
Modify user parameters for all users with a password set to match:
# chage --warndays 14.</t>
  </si>
  <si>
    <t>Set password expiration warning days to 7 or more days. One method to achieve the recommended state is to execute the following command(s): 
Set the `PASS_WARN_AGE` parameter to 14 in `/etc/login.defs`:
PASS_WARN_AGE 14
Modify user parameters for all users with a password set to match:
# chage --warndays 14.</t>
  </si>
  <si>
    <t>OEL8-189</t>
  </si>
  <si>
    <t>Set the inactive password lock to 120 days or less</t>
  </si>
  <si>
    <t>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grep -E ^[^:]+:[^\!*] /etc/shadow | cut -d: -f1,7</t>
  </si>
  <si>
    <t>5.5.1.4</t>
  </si>
  <si>
    <t>Run the following command to set the default password inactivity period to 30 days:
# useradd -D -f 120
Modify user parameters for all users with a password set to match:
# chage --inactive 120.</t>
  </si>
  <si>
    <t>Set the inactive password lock to 120 days or less. One method to achieve the recommended state is to execute the following command(s):
# useradd -D -f 120
Modify user parameters for all users with a password set to match:
# chage --inactive 120.</t>
  </si>
  <si>
    <t>OEL8-190</t>
  </si>
  <si>
    <t>Confirm that all users last password change date is in the past</t>
  </si>
  <si>
    <t>Run the following command and verify nothing is returned
# for usr in $(cut -d: -f1 /etc/shadow); do [[ $(chage --list $usr | grep '^Last password change' | cut -d: -f2) &gt; $(date) ]] &amp; done</t>
  </si>
  <si>
    <t>5.5.1.5</t>
  </si>
  <si>
    <t>Change Log</t>
  </si>
  <si>
    <t>Version</t>
  </si>
  <si>
    <t>Date</t>
  </si>
  <si>
    <t>Description of Changes</t>
  </si>
  <si>
    <t>Author</t>
  </si>
  <si>
    <t>First Release</t>
  </si>
  <si>
    <t>Booz Allen Hamilton</t>
  </si>
  <si>
    <t xml:space="preserve">Added baseline Criticality Score and Issue Codes, weighted test cases based on criticality, and updated Results Tab. </t>
  </si>
  <si>
    <t>Added OEL7 Test Case Tab</t>
  </si>
  <si>
    <t>Updated Issue Codes and Addressed Pub 1075 Updates</t>
  </si>
  <si>
    <t>Updated issue code table</t>
  </si>
  <si>
    <t>Minor content updates.</t>
  </si>
  <si>
    <t>Updated OEL6 and OEL 7 test cases tab with latest benchmark</t>
  </si>
  <si>
    <t>Updated issue code table.</t>
  </si>
  <si>
    <t>Internal Updates and Issue Code Table</t>
  </si>
  <si>
    <t>Added in OEL 8 test cases based on RHEL 8 v1.0.0 CIS Benchmark and Updated issue code table</t>
  </si>
  <si>
    <t xml:space="preserve">Internal Updates and updated issue code table </t>
  </si>
  <si>
    <t>Appendix</t>
  </si>
  <si>
    <t>SCSEM Sources:</t>
  </si>
  <si>
    <t>This SCSEM was created for the IRS Office of Safeguards based on the following resources.</t>
  </si>
  <si>
    <t>▪ IRS Publication 1075, Tax Information Security Guidelines for Federal, State and Local Agencies (October 2014)</t>
  </si>
  <si>
    <t>▪ NIST SP 800-53 Rev. 4, Recommended Security Controls for Federal Information Systems and Organizations (April 2013)</t>
  </si>
  <si>
    <t>▪ CIS Red Hat Enterprise Linux 5 Security Checklist Version 2.1.0</t>
  </si>
  <si>
    <t>▪ CIS Red Hat Enterprise Linux 6 Security Checklist Version 1.3.0</t>
  </si>
  <si>
    <t>▪ CIS Red Hat Enterprise Linux 7 Security Checklist Version 2.1.0</t>
  </si>
  <si>
    <t>▪ CIS CentOS Linux 8 Security Checklist Version 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</si>
  <si>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</si>
  <si>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</si>
  <si>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</si>
  <si>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</si>
  <si>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</si>
  <si>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</si>
  <si>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</si>
  <si>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</si>
  <si>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</si>
  <si>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</si>
  <si>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</si>
  <si>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</si>
  <si>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</si>
  <si>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</si>
  <si>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</si>
  <si>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General Availability</t>
  </si>
  <si>
    <t>End of Production 1</t>
  </si>
  <si>
    <t>End of Production 2</t>
  </si>
  <si>
    <t>End of Production 3 (End of Production Phase)</t>
  </si>
  <si>
    <t>End of Extended Life-cycle Support</t>
  </si>
  <si>
    <t>End of Extended Life Phase</t>
  </si>
  <si>
    <t>Ongoing</t>
  </si>
  <si>
    <t>~Q4 of 2019</t>
  </si>
  <si>
    <t>~Q4 of 2020</t>
  </si>
  <si>
    <t>Issue Code</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</si>
  <si>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</si>
  <si>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</si>
  <si>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</si>
  <si>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</si>
  <si>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</si>
  <si>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</si>
  <si>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</si>
  <si>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</si>
  <si>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</si>
  <si>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</si>
  <si>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</si>
  <si>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</si>
  <si>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</si>
  <si>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</si>
  <si>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</si>
  <si>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</si>
  <si>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</si>
  <si>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</si>
  <si>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</si>
  <si>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</si>
  <si>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</si>
  <si>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</si>
  <si>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</si>
  <si>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</si>
  <si>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</si>
  <si>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</si>
  <si>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</si>
  <si>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</si>
  <si>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</si>
  <si>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</si>
  <si>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</si>
  <si>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</si>
  <si>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</si>
  <si>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</si>
  <si>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</si>
  <si>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</si>
  <si>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</si>
  <si>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</si>
  <si>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</si>
  <si>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</si>
  <si>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</si>
  <si>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</si>
  <si>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</si>
  <si>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</si>
  <si>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</si>
  <si>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</si>
  <si>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</si>
  <si>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</si>
  <si>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</si>
  <si>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</si>
  <si>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</si>
  <si>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</si>
  <si>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</si>
  <si>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</si>
  <si>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</si>
  <si>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</si>
  <si>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</si>
  <si>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</si>
  <si>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</si>
  <si>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</si>
  <si>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</si>
  <si>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</si>
  <si>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</si>
  <si>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</si>
  <si>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</si>
  <si>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</si>
  <si>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</si>
  <si>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</si>
  <si>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</si>
  <si>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</si>
  <si>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</si>
  <si>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</si>
  <si>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</si>
  <si>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</si>
  <si>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</si>
  <si>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</si>
  <si>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</si>
  <si>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</si>
  <si>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</si>
  <si>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</si>
  <si>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</si>
  <si>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</si>
  <si>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</si>
  <si>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</si>
  <si>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</si>
  <si>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</si>
  <si>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</si>
  <si>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</si>
  <si>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</si>
  <si>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</si>
  <si>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</si>
  <si>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</si>
  <si>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</si>
  <si>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</si>
  <si>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</si>
  <si>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</si>
  <si>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</si>
  <si>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</si>
  <si>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</si>
  <si>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</si>
  <si>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</si>
  <si>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</si>
  <si>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</si>
  <si>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</si>
  <si>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</si>
  <si>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</si>
  <si>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</si>
  <si>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</si>
  <si>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</si>
  <si>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</si>
  <si>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</si>
  <si>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</si>
  <si>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</si>
  <si>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</si>
  <si>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</si>
  <si>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</si>
  <si>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</si>
  <si>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</si>
  <si>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</si>
  <si>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</si>
  <si>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</si>
  <si>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</si>
  <si>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</si>
  <si>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</si>
  <si>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</si>
  <si>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</si>
  <si>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</si>
  <si>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</si>
  <si>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</si>
  <si>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</si>
  <si>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</si>
  <si>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</si>
  <si>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</si>
  <si>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</si>
  <si>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</si>
  <si>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</si>
  <si>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</si>
  <si>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</si>
  <si>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</si>
  <si>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</si>
  <si>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</si>
  <si>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</si>
  <si>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</si>
  <si>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</si>
  <si>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</si>
  <si>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</si>
  <si>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</si>
  <si>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</si>
  <si>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</si>
  <si>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</si>
  <si>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</si>
  <si>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</si>
  <si>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</si>
  <si>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</si>
  <si>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</si>
  <si>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</si>
  <si>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</si>
  <si>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</si>
  <si>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</si>
  <si>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</si>
  <si>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</si>
  <si>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</si>
  <si>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</si>
  <si>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</si>
  <si>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</si>
  <si>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</si>
  <si>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</si>
  <si>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</si>
  <si>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</si>
  <si>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</si>
  <si>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</si>
  <si>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</si>
  <si>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</si>
  <si>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</si>
  <si>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</si>
  <si>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</si>
  <si>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</si>
  <si>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</si>
  <si>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</si>
  <si>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</si>
  <si>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</si>
  <si>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</si>
  <si>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</si>
  <si>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</si>
  <si>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</si>
  <si>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</si>
  <si>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</si>
  <si>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</si>
  <si>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</si>
  <si>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</si>
  <si>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</si>
  <si>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</si>
  <si>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</si>
  <si>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</si>
  <si>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</si>
  <si>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</si>
  <si>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</si>
  <si>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</si>
  <si>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</si>
  <si>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</si>
  <si>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</si>
  <si>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</si>
  <si>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</si>
  <si>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</si>
  <si>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</si>
  <si>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</si>
  <si>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</si>
  <si>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</si>
  <si>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</si>
  <si>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</si>
  <si>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</si>
  <si>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</si>
  <si>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</si>
  <si>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</si>
  <si>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</si>
  <si>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</si>
  <si>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</si>
  <si>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</si>
  <si>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</si>
  <si>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</si>
  <si>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</si>
  <si>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</si>
  <si>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</si>
  <si>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</si>
  <si>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</si>
  <si>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</si>
  <si>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</si>
  <si>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</si>
  <si>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</si>
  <si>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</si>
  <si>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</si>
  <si>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</si>
  <si>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</si>
  <si>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</si>
  <si>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</si>
  <si>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</si>
  <si>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</si>
  <si>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</si>
  <si>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</si>
  <si>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</si>
  <si>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</si>
  <si>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</si>
  <si>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</si>
  <si>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</si>
  <si>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</si>
  <si>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</si>
  <si>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</si>
  <si>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</si>
  <si>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</si>
  <si>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</si>
  <si>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</si>
  <si>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</si>
  <si>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</si>
  <si>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</si>
  <si>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</si>
  <si>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</si>
  <si>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</si>
  <si>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</si>
  <si>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</si>
  <si>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</si>
  <si>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</si>
  <si>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</si>
  <si>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</si>
  <si>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</si>
  <si>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</si>
  <si>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</si>
  <si>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</si>
  <si>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</si>
  <si>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</si>
  <si>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</si>
  <si>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</si>
  <si>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</si>
  <si>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</si>
  <si>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</si>
  <si>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</si>
  <si>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</si>
  <si>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</si>
  <si>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</si>
  <si>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</si>
  <si>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</si>
  <si>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</si>
  <si>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</si>
  <si>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</si>
  <si>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</si>
  <si>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</si>
  <si>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</si>
  <si>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</si>
  <si>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</si>
  <si>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</si>
  <si>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</si>
  <si>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</si>
  <si>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</si>
  <si>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</si>
  <si>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</si>
  <si>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</si>
  <si>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</si>
  <si>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</si>
  <si>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</si>
  <si>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</si>
  <si>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</si>
  <si>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</si>
  <si>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</si>
  <si>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</si>
  <si>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</si>
  <si>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</si>
  <si>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</si>
  <si>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</si>
  <si>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</si>
  <si>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</si>
  <si>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</si>
  <si>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</si>
  <si>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</si>
  <si>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</si>
  <si>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</si>
  <si>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</si>
  <si>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</si>
  <si>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</si>
  <si>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</si>
  <si>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</si>
  <si>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</si>
  <si>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</si>
  <si>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</si>
  <si>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</si>
  <si>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</si>
  <si>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</si>
  <si>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</si>
  <si>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</si>
  <si>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</si>
  <si>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</si>
  <si>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</si>
  <si>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</si>
  <si>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</si>
  <si>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</si>
  <si>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</si>
  <si>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</si>
  <si>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</si>
  <si>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</si>
  <si>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</si>
  <si>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</si>
  <si>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</si>
  <si>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</si>
  <si>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</si>
  <si>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</si>
  <si>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</si>
  <si>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</si>
  <si>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</si>
  <si>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</si>
  <si>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</si>
  <si>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</si>
  <si>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</si>
  <si>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</si>
  <si>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</si>
  <si>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</si>
  <si>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</si>
  <si>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</si>
  <si>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</si>
  <si>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</si>
  <si>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</si>
  <si>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</si>
  <si>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</si>
  <si>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</si>
  <si>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</si>
  <si>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</si>
  <si>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</si>
  <si>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</si>
  <si>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</si>
  <si>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</si>
  <si>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</si>
  <si>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</si>
  <si>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</si>
  <si>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</si>
  <si>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</si>
  <si>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</si>
  <si>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</si>
  <si>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</si>
  <si>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</si>
  <si>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</si>
  <si>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</si>
  <si>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</si>
  <si>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</si>
  <si>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</si>
  <si>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</si>
  <si>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</si>
  <si>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</si>
  <si>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</si>
  <si>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</si>
  <si>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</si>
  <si>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</si>
  <si>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</si>
  <si>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</si>
  <si>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</si>
  <si>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</si>
  <si>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</si>
  <si>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</si>
  <si>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</si>
  <si>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</si>
  <si>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</si>
  <si>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</si>
  <si>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</si>
  <si>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</si>
  <si>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</si>
  <si>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</si>
  <si>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</si>
  <si>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</si>
  <si>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</si>
  <si>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</si>
  <si>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</si>
  <si>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</si>
  <si>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</si>
  <si>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</si>
  <si>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</si>
  <si>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</si>
  <si>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</si>
  <si>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</si>
  <si>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</si>
  <si>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</si>
  <si>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</si>
  <si>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</si>
  <si>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</si>
  <si>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</si>
  <si>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</si>
  <si>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</si>
  <si>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</si>
  <si>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</si>
  <si>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</si>
  <si>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</si>
  <si>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</si>
  <si>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</si>
  <si>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</si>
  <si>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</si>
  <si>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</si>
  <si>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</si>
  <si>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</si>
  <si>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</si>
  <si>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</si>
  <si>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</si>
  <si>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</si>
  <si>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</si>
  <si>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</si>
  <si>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</si>
  <si>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</si>
  <si>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</si>
  <si>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</si>
  <si>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</si>
  <si>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</si>
  <si>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</si>
  <si>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</si>
  <si>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</si>
  <si>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</si>
  <si>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</si>
  <si>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</si>
  <si>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</si>
  <si>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</si>
  <si>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</si>
  <si>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</si>
  <si>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</si>
  <si>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</si>
  <si>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</si>
  <si>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</si>
  <si>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</si>
  <si>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</si>
  <si>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</si>
  <si>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</si>
  <si>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</si>
  <si>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</si>
  <si>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</si>
  <si>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</si>
  <si>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</si>
  <si>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</si>
  <si>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</si>
  <si>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</si>
  <si>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</si>
  <si>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</si>
  <si>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</si>
  <si>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</si>
  <si>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</si>
  <si>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</si>
  <si>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</si>
  <si>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</si>
  <si>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</si>
  <si>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</si>
  <si>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</si>
  <si>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</si>
  <si>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</si>
  <si>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</si>
  <si>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</si>
  <si>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</si>
  <si>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</si>
  <si>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</si>
  <si>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</si>
  <si>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</si>
  <si>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</si>
  <si>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</si>
  <si>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</si>
  <si>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</si>
  <si>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</si>
  <si>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</si>
  <si>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</si>
  <si>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</si>
  <si>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</si>
  <si>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</si>
  <si>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</si>
  <si>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</si>
  <si>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</si>
  <si>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</si>
  <si>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</si>
  <si>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</si>
  <si>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</si>
  <si>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</si>
  <si>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</si>
  <si>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</si>
  <si>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</si>
  <si>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</si>
  <si>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</si>
  <si>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</si>
  <si>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</si>
  <si>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</si>
  <si>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</si>
  <si>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</si>
  <si>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</si>
  <si>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</si>
  <si>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</si>
  <si>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</si>
  <si>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</si>
  <si>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</si>
  <si>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</si>
  <si>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</si>
  <si>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</si>
  <si>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</si>
  <si>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</si>
  <si>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</si>
  <si>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</si>
  <si>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</si>
  <si>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</si>
  <si>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</si>
  <si>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</si>
  <si>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</si>
  <si>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</si>
  <si>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</si>
  <si>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</si>
  <si>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</si>
  <si>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</si>
  <si>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</si>
  <si>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</si>
  <si>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</si>
  <si>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</si>
  <si>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</si>
  <si>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</si>
  <si>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</si>
  <si>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</si>
  <si>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</si>
  <si>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</si>
  <si>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</si>
  <si>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</si>
  <si>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</si>
  <si>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</si>
  <si>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</si>
  <si>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</si>
  <si>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</si>
  <si>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</si>
  <si>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</si>
  <si>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</si>
  <si>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</si>
  <si>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</si>
  <si>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</si>
  <si>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</si>
  <si>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</si>
  <si>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</si>
  <si>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</si>
  <si>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</si>
  <si>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</si>
  <si>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</si>
  <si>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</si>
  <si>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</si>
  <si>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</si>
  <si>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</si>
  <si>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</si>
  <si>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</si>
  <si>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</si>
  <si>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</si>
  <si>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</si>
  <si>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</si>
  <si>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</si>
  <si>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</si>
  <si>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</si>
  <si>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</si>
  <si>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</si>
  <si>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</si>
  <si>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</si>
  <si>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</si>
  <si>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</si>
  <si>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</si>
  <si>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</si>
  <si>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</si>
  <si>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</si>
  <si>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</si>
  <si>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</si>
  <si>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</si>
  <si>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</si>
  <si>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</si>
  <si>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</si>
  <si>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</si>
  <si>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</si>
  <si>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HSI1</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</si>
  <si>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</si>
  <si>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</si>
  <si>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</si>
  <si>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</si>
  <si>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</si>
  <si>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</si>
  <si>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</si>
  <si>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</si>
  <si>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</si>
  <si>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</si>
  <si>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</si>
  <si>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</si>
  <si>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</si>
  <si>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</si>
  <si>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</si>
  <si>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</si>
  <si>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</si>
  <si>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</si>
  <si>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</si>
  <si>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</si>
  <si>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</si>
  <si>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</si>
  <si>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</si>
  <si>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</si>
  <si>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</si>
  <si>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</si>
  <si>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</si>
  <si>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</si>
  <si>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</si>
  <si>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</si>
  <si>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</si>
  <si>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</si>
  <si>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</si>
  <si>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</si>
  <si>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</si>
  <si>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</si>
  <si>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</si>
  <si>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</si>
  <si>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</si>
  <si>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</si>
  <si>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</si>
  <si>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</si>
  <si>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</si>
  <si>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</si>
  <si>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</si>
  <si>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</si>
  <si>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</si>
  <si>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</si>
  <si>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</si>
  <si>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</si>
  <si>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</si>
  <si>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</si>
  <si>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</si>
  <si>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</si>
  <si>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</si>
  <si>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</si>
  <si>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</si>
  <si>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</si>
  <si>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</si>
  <si>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</si>
  <si>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</si>
  <si>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</si>
  <si>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</si>
  <si>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</si>
  <si>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</si>
  <si>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</si>
  <si>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</si>
  <si>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</si>
  <si>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</si>
  <si>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</si>
  <si>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</si>
  <si>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</si>
  <si>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</si>
  <si>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</si>
  <si>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</si>
  <si>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</si>
  <si>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</si>
  <si>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</si>
  <si>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</si>
  <si>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</si>
  <si>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</si>
  <si>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</si>
  <si>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</si>
  <si>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</si>
  <si>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</si>
  <si>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</si>
  <si>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</si>
  <si>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</si>
  <si>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</si>
  <si>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</si>
  <si>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</si>
  <si>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</si>
  <si>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</si>
  <si>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</si>
  <si>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</si>
  <si>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</si>
  <si>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</si>
  <si>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</si>
  <si>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</si>
  <si>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</si>
  <si>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</si>
  <si>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</si>
  <si>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</si>
  <si>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</si>
  <si>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</si>
  <si>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</si>
  <si>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</si>
  <si>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</si>
  <si>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</si>
  <si>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</si>
  <si>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</si>
  <si>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</si>
  <si>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</si>
  <si>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</si>
  <si>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</si>
  <si>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</si>
  <si>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</si>
  <si>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</si>
  <si>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</si>
  <si>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</si>
  <si>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</si>
  <si>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</si>
  <si>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</si>
  <si>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</si>
  <si>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</si>
  <si>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</si>
  <si>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</si>
  <si>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</si>
  <si>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</si>
  <si>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</si>
  <si>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</si>
  <si>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</si>
  <si>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</si>
  <si>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</si>
  <si>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</si>
  <si>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</si>
  <si>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</si>
  <si>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</si>
  <si>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</si>
  <si>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</si>
  <si>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</si>
  <si>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</si>
  <si>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</si>
  <si>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</si>
  <si>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</si>
  <si>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</si>
  <si>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</si>
  <si>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</si>
  <si>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</si>
  <si>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</si>
  <si>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</si>
  <si>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</si>
  <si>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</si>
  <si>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</si>
  <si>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</si>
  <si>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</si>
  <si>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</si>
  <si>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</si>
  <si>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</si>
  <si>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</si>
  <si>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</si>
  <si>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</si>
  <si>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</si>
  <si>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</si>
  <si>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</si>
  <si>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</si>
  <si>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</si>
  <si>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</si>
  <si>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</si>
  <si>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</si>
  <si>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</si>
  <si>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</si>
  <si>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</si>
  <si>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</si>
  <si>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</si>
  <si>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</si>
  <si>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</si>
  <si>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</si>
  <si>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</si>
  <si>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</si>
  <si>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</si>
  <si>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</si>
  <si>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</si>
  <si>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</si>
  <si>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</si>
  <si>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</si>
  <si>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</si>
  <si>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</si>
  <si>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</si>
  <si>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</si>
  <si>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</si>
  <si>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</si>
  <si>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</si>
  <si>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</si>
  <si>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</si>
  <si>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</si>
  <si>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</si>
  <si>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</si>
  <si>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</si>
  <si>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</si>
  <si>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</si>
  <si>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</si>
  <si>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</si>
  <si>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</si>
  <si>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</si>
  <si>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</si>
  <si>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</si>
  <si>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</si>
  <si>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</si>
  <si>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</si>
  <si>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</si>
  <si>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</si>
  <si>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</si>
  <si>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</si>
  <si>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</si>
  <si>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</si>
  <si>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</si>
  <si>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</si>
  <si>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</si>
  <si>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</si>
  <si>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</si>
  <si>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</si>
  <si>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</si>
  <si>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</si>
  <si>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</si>
  <si>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</si>
  <si>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</si>
  <si>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</si>
  <si>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</si>
  <si>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</si>
  <si>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</si>
  <si>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</si>
  <si>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</si>
  <si>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</si>
  <si>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</si>
  <si>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</si>
  <si>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</si>
  <si>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</si>
  <si>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</si>
  <si>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</si>
  <si>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</si>
  <si>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</si>
  <si>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</si>
  <si>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</si>
  <si>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</si>
  <si>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</si>
  <si>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</si>
  <si>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</si>
  <si>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</si>
  <si>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</si>
  <si>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</si>
  <si>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</si>
  <si>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</si>
  <si>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</si>
  <si>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</si>
  <si>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</si>
  <si>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</si>
  <si>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</si>
  <si>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</si>
  <si>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</si>
  <si>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</si>
  <si>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</si>
  <si>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</si>
  <si>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</si>
  <si>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</si>
  <si>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</si>
  <si>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</si>
  <si>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</si>
  <si>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</si>
  <si>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</si>
  <si>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</si>
  <si>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</si>
  <si>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</si>
  <si>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</si>
  <si>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</si>
  <si>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</si>
  <si>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</si>
  <si>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</si>
  <si>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</si>
  <si>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</si>
  <si>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</si>
  <si>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</si>
  <si>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</si>
  <si>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</si>
  <si>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</si>
  <si>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</si>
  <si>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</si>
  <si>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</si>
  <si>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</si>
  <si>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</si>
  <si>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</si>
  <si>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</si>
  <si>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</si>
  <si>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</si>
  <si>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</si>
  <si>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</si>
  <si>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</si>
  <si>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</si>
  <si>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</si>
  <si>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</si>
  <si>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</si>
  <si>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</si>
  <si>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</si>
  <si>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</si>
  <si>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</si>
  <si>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</si>
  <si>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</si>
  <si>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</si>
  <si>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</si>
  <si>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</si>
  <si>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</si>
  <si>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</si>
  <si>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</si>
  <si>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</si>
  <si>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</si>
  <si>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</si>
  <si>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</si>
  <si>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</si>
  <si>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</si>
  <si>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</si>
  <si>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</si>
  <si>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</si>
  <si>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</si>
  <si>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</si>
  <si>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</si>
  <si>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</si>
  <si>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</si>
  <si>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</si>
  <si>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</si>
  <si>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</si>
  <si>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</si>
  <si>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</si>
  <si>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</si>
  <si>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</si>
  <si>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</si>
  <si>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</si>
  <si>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</si>
  <si>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</si>
  <si>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</si>
  <si>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</si>
  <si>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</si>
  <si>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Edit the /etc/fstab file and add nodev to the fourth field (mounting options) for the /tmp partition. 
Run the following command to remount /tmp :
# mount -o remount,nodev /tmp
</t>
  </si>
  <si>
    <t>Set the nodev option on the /tmp partition by adding the nodev option to the /etc/system/system/local-fs.target.wants/tmp.mount file. One method to achieve the recommended state is to execute the following command(s):
Edit the /etc/fstab file and add nodev to the fourth field (mounting options) for the /tmp partition. 
Run the following command to remount /tmp :
# mount -o remount,nodev /tmp.</t>
  </si>
  <si>
    <t xml:space="preserve">Edit the /etc/fstab file and add nosuid to the fourth field (mounting options) for the /tmp partition. 
Run the following command to remount /tmp :
# mount -o remount,nosuid /tmp
</t>
  </si>
  <si>
    <t>Set the nosuid option on the /tmp partition by editing the /etc/systemd/system/local-fs.target.wants/tmp.mount and adding nosuid. One method to achieve the recommended state is to execute the following command(s):
Edit the /etc/fstab file and add nosuid to the fourth field (mounting options) for the /tmp partition. 
Run the following command to remount /tmp :
# mount -o remount,nosuid /tmp.</t>
  </si>
  <si>
    <t xml:space="preserve">Edit the /etc/fstab file and add noexec to the fourth field (mounting options) for the /tmp partition. 
Run the following command to remount /tmp :
# mount -o remount,noexec /tmp
</t>
  </si>
  <si>
    <t>Set the noexec option on the /tmp partition by adding the noexec option to the /etc/systemd/system/local-fs.target.wants/tmp.mount file. One method to achieve the recommended state is to execute the following command(s):
Edit the /etc/fstab file and add noexec to the fourth field (mounting options) for the /tmp partition. 
Run the following command to remount /tmp :
# mount -o remount,noexec /tmp.</t>
  </si>
  <si>
    <t>Edit the /etc/fstab file and add nodev to the fourth field (mounting options) for the /var/tmp partition. 
Run the following command to remount /var/tmp :
# mount -o remount,nodev /var/tmp.</t>
  </si>
  <si>
    <t>Set the nodev option on the /var/tmp partition by adding the nodev option to the fourth field of the /etc/fstab file. One method to achieve the recommended state is to execute the following command(s):
Edit the /etc/fstab file and add nodev to the fourth field (mounting options) for the /var/tmp partition. 
Run the following command to remount /var/tmp :
# mount -o remount,nodev /var/tmp.</t>
  </si>
  <si>
    <t>Edit the /etc/fstab file and add nosuid to the fourth field (mounting options) for the /var/tmp partition. 
Run the following command to remount /var/tmp :
# mount -o remount,nosuid /var/tmp</t>
  </si>
  <si>
    <t>Set the nosuid option on the /var/tmp partition. One method to achieve the recommended state is to execute the following command(s):
Edit the /etc/fstab file and add nosuid to the fourth field (mounting options) for the /var/tmp partition. 
Run the following command to remount /var/tmp :
# mount -o remount,nosuid /var/tmp.</t>
  </si>
  <si>
    <t xml:space="preserve">Edit the /etc/fstab file and add noexec to the fourth field (mounting options) for the /var/tmp partition. 
Run the following command to remount /var/tmp :
# mount -o remount,noexec /var/tmp
</t>
  </si>
  <si>
    <t>Set the no exec option on the /var/tmp partition. One method to achieve the recommended state is to execute the following command(s):
Edit the /etc/fstab file and add noexec to the fourth field (mounting options) for the /var/tmp partition. 
Run the following command to remount /var/tmp :
# mount -o remount,noexec /var/tmp.</t>
  </si>
  <si>
    <t xml:space="preserve">Edit the /etc/fstab file and add nodev to the fourth field (mounting options) for the /home partition. 
# mount -o remount,nodev /home
</t>
  </si>
  <si>
    <t>Set the nodev option on the /home partition. One method to achieve the recommended state is to execute the following command(s):
Edit the /etc/fstab file and add nodev to the fourth field (mounting options) for the /home partition. 
# mount -o remount,nodev /home.</t>
  </si>
  <si>
    <t xml:space="preserve">Edit the /etc/fstab file and add nodev to the fourth field (mounting options) for the /dev/shm partition. 
Run the following command to remount /dev/shm :
# mount -o remount,nodev /dev/shm
</t>
  </si>
  <si>
    <t>Set the nodev option on the /dev/shm partition. One method to achieve the recommended state is to execute the following command(s):
Edit the /etc/fstab file and add nodev to the fourth field (mounting options) for the /dev/shm partition. 
Run the following command to remount /dev/shm :
# mount -o remount,nodev /dev/shm.</t>
  </si>
  <si>
    <t xml:space="preserve">Edit the /etc/fstab file and add nosuid to the fourth field (mounting options) for the /dev/shm partition. 
Run the following command to remount /dev/shm :
# mount -o remount,nosuid /dev/shm
</t>
  </si>
  <si>
    <t>Set the nosuid option on the /dev/shm partition. One method to achieve the recommended state is to execute the following command(s):
Edit the /etc/fstab file and add nosuid to the fourth field (mounting options) for the /dev/shm partition. 
Run the following command to remount /dev/shm :
# mount -o remount,nosuid /dev/shm.</t>
  </si>
  <si>
    <t>To close this finding, please provide a screenshot of the nosuid option settings on the /dev/shm partition with the agency's CAP.</t>
  </si>
  <si>
    <t>Set the no exec option on the /dev/shm partition.</t>
  </si>
  <si>
    <t xml:space="preserve">Edit the /etc/fstab file and add noexec to the fourth field (mounting options) for the /dev/shm partition. 
Run the following command to remount /dev/shm :
# mount -o remount,noexec /dev/shm
</t>
  </si>
  <si>
    <t>Set the no exec option on the /dev/shm partition. One method to achieve the recommended state is to execute the following command(s):
Edit the /etc/fstab file and add noexec to the fourth field (mounting options) for the /dev/shm partition. 
Run the following command to remount /dev/shm :
# mount -o remount,noexec /dev/shm.</t>
  </si>
  <si>
    <t xml:space="preserve">Edit the /etc/fstab file and add nodev to the fourth field (mounting options) of all removable media partitions. Look for entries that have mount points that contain words such as floppy or cdrom. </t>
  </si>
  <si>
    <t>Set the nodev option on all removable media partitions. One method to achieve the recommended state is to execute the following command(s):
Edit the `/etc/fstab` file and add `nodev` to the fourth field (mounting options) of all removable media partitions.</t>
  </si>
  <si>
    <t>To close this finding, please provide a screenshot of the nodev option settings on all removable media partitions with the agency's CAP.</t>
  </si>
  <si>
    <t xml:space="preserve">Edit the /etc/fstab file and add nosuid to the fourth field (mounting options) of all removable media partitions. Look for entries that have mount points that contain words such as floppy or cdrom. </t>
  </si>
  <si>
    <t>Set the nosuid on all removable media partitions. One method to achieve the recommended state is to execute the following command(s):
Edit the `/etc/fstab` file and add `nosuid` to the fourth field (mounting options) of all removable media partitions.</t>
  </si>
  <si>
    <t>To close this finding, please provide a screenshot of the nosuid option enabled within the /etc/fstab file with the agency's CAP.</t>
  </si>
  <si>
    <t xml:space="preserve">Edit the /etc/fstab file and add noexec to the fourth field (mounting options) of all removable media partitions. Look for entries that have mount points that contain words such as floppy or cdrom. </t>
  </si>
  <si>
    <t>Set the noexec option on all removable media partitions. One method to achieve the recommended state is to execute the following command(s):
Edit the/etc/fstab` file and add noexec` to the fourth field (mounting options) of all removable media partitions.</t>
  </si>
  <si>
    <t>To close this finding, please provide a screenshot of the noexec option has been applied on all removable media partitions with the agency's CAP.</t>
  </si>
  <si>
    <t>Set sticky bits on all world-writable directories. One method to achieve the recommended state is to execute the following command(s):
Run the following command to set the sticky bit on all world writable directories:
# df --local -P | awk {'if (NR!=1) print $6'} | xargs -I '{}' find '{}' -xdev -type d -perm -0002 2&gt;/dev/null | xargs chmod a+t.</t>
  </si>
  <si>
    <t>Remove support of unneeded filesystem types by disallowing automounting of devices. One method to achieve the recommended state is to execute the following command(s):
# chkconfig autofs off.</t>
  </si>
  <si>
    <t>Remove support of unneeded filesystem types by disallowing the mounting of the cramfs filesystems. One method to achieve the recommended state is to execute the following command(s):
Edit or create the file/etc/modprobe.d/CIS.conf` and add the following line:
install cramfs /bin/true
Run the following command to unload the cramfs` module:
# rmmod cramfs.</t>
  </si>
  <si>
    <t>Remove support of unneeded filesystem types by disallowing the mounting of the freevxfs filesystems. One method to achieve the recommended state is to execute the following command(s):
Edit or create the file/etc/modprobe.d/CIS.conf` and add the following line:
install freevxfs /bin/true
Run the following command to unload the freevxfs` module:
# rmmod freevxfs.</t>
  </si>
  <si>
    <t>Remove support of unneeded filesystem types by disallowing the mounting of the jffs2 filesystems. One method to achieve the recommended state is to execute the following command(s):
Edit or create the file/etc/modprobe.d/CIS.conf` and add the following line:
install jffs2 /bin/true
Run the following command to unload the jffs2  module:
# rmmod jffs2.</t>
  </si>
  <si>
    <t>The `hfs filesystem type is a hierarchical filesystem that allows you to mount Mac OS filesystems.</t>
  </si>
  <si>
    <t>Remove support of unneeded filesystem types by disallowing the mounting of the hfs filesystems. One method to achieve the recommended state is to execute the following command(s):
Edit or create the file/etc/modprobe.d/CIS.conf` and add the following line:
install hfs /bin/true
Run the following command to unload the hfs  module:
# rmmod hfs.</t>
  </si>
  <si>
    <t>The `hfsplus` filesystem type is a hierarchical filesystem designed to replace `hfs that allows you to mount Mac OS filesystems.</t>
  </si>
  <si>
    <t>Remove support of unneeded filesystem types by disallowing the mounting of the hfsplus filesystems. One method to achieve the recommended state is to execute the following command(s):
Edit or create the file/etc/modprobe.d/CIS.conf` and add the following line:
install hfsplus /bin/true
Run the following command to unload the hfsplus module:
# rmmod hfsplus</t>
  </si>
  <si>
    <t>Remove support of unneeded filesystem types by disallowing the mounting of the squashfs filesystems. One method to achieve the recommended state is to execute the following command(s):
Edit or create the file/etc/modprobe.d/CIS.conf` and add the following line:
install squashfs /bin/true
Run the following command to unload the squashfs  module:
# rmmod squashfs.</t>
  </si>
  <si>
    <t>Remove support of unneeded filesystem types by disallowing the mounting of the udf filesystems. One method to achieve the recommended state is to execute the following command(s):
Edit or create the file/etc/modprobe.d/CIS.conf` and add the following line:
install udf /bin/true
Run the following command to unload the udf module:
# rmmod udf.</t>
  </si>
  <si>
    <t>Configure package manager repositories. One method to achieve the recommended state is to configure RPM package manager repositories according to site policy.</t>
  </si>
  <si>
    <t>Globally activate gpgcheck. One method to achieve the recommended state is to execute the following command(s):
Edit /etc/yum.conf and set ' gpgcheck=1 ' in the [main] section.
Edit any failing files in /etc/yum.repos.d/* and set all instances of gpgcheck to ' 1 '.</t>
  </si>
  <si>
    <t xml:space="preserve">Red Hat GPG Key is installed and the GPG fingerprint matches the one from Red Hat's web site.  </t>
  </si>
  <si>
    <t>Red Hat GPG Key has not been installed.</t>
  </si>
  <si>
    <t xml:space="preserve">Configure the Red Hat Subscription Manager connection. </t>
  </si>
  <si>
    <t>Systems need to be registered with the Red Hat Subscription Manager (RHSM) to receive patch updates. This is usually configured during initial installation.</t>
  </si>
  <si>
    <t xml:space="preserve">Verify your system is connected to the Red Hat Network or Red Hat Subscription Manager.
If connected to RHN your systemID will be stored in /etc/sysconfig/rhn/systemid .
If connected to RHSM your systemID can be retrieved with the following command:
# subscription-manager identity
</t>
  </si>
  <si>
    <t>The latest security patches are installed and the system is registered.</t>
  </si>
  <si>
    <t>It is important to register with the Red Hat Network to make sure that patches are updated on a regular basis. This helps to reduce the exposure time as new vulnerabilities are discovered.</t>
  </si>
  <si>
    <t xml:space="preserve">Run one of the following commands to connect to either the Red Hat Network or Red Hat Subscription Manager:
# rhn_register
# subscription-manager register
</t>
  </si>
  <si>
    <t>Register the Red Hat Subscription Manager to ensure patches are collected / applied on a regular basis. One method to achieve the recommended state is to execute the following command(s):
# subscription-manager register.</t>
  </si>
  <si>
    <t>To close this finding, please provide a screenshot of the Red Hat Subscription Manager connection settings with the agency's CAP.</t>
  </si>
  <si>
    <t>Install AIDE for filesystem integrity checking. One method to achieve the recommended state is to execute the following command(s):
# yum install aide
Once installed, configure AIDE as appropriate for the environment.  Consult the AIDE documentation for options.
Initialize AIDE:
# aide --init
# mv /var/lib/aide/aide.db.new.gz /var/lib/aide/aide.db.gz.</t>
  </si>
  <si>
    <t>To close this finding, please provide a screenshot of the AIDE installed settings with the agency's CAP.</t>
  </si>
  <si>
    <t>The filesystem integrity is regularly checked.</t>
  </si>
  <si>
    <t>The filesystem integrity has not been checked.</t>
  </si>
  <si>
    <t>Regularly check filesystem integrity. One method to achieve the recommended state is to execute the following command(s):
Run the following command:
# crontab -u root -e
Add the following line to the crontab:
0 5 * * * /usr/sbin/aide --check.</t>
  </si>
  <si>
    <t>Configure permissions to be no less restrictive than 600 on the root user and group owned bootloader config file. One method to achieve the recommended state is to execute the following command(s):
# chown root:root /boot/grub/grub.conf
# chmod og-rwx /boot/grub/grub.conf.</t>
  </si>
  <si>
    <t xml:space="preserve">Create an encrypted password with grub-md5-crypt :
# grub-md5-crypt
Password: 
Retype Password: 
Copy and paste the  into the global section of /boot/grub/grub.conf :
password --md5 
</t>
  </si>
  <si>
    <t>Set the bootloader password to prevent unauthorized users from entering boot parameters. One method to achieve the recommended state is to execute the following command(s):
Create an encrypted password withgrub2-setpassword`:
# grub2-setpassword
Enter password: 
Confirm password:</t>
  </si>
  <si>
    <t>Single user mode (rescue mode) is used for recovery when the system detF35ects an issue during boot or by manual selection from the bootloader.</t>
  </si>
  <si>
    <t>Require authentication for single user mode. One method to achieve the recommended state is to execute the following command(s):
Edit /etc/sysconfig/init and set SINGLE to ' /sbin/sulogin ':
SINGLE=/sbin/sulogin.</t>
  </si>
  <si>
    <t>Disable Interactive Boot. One method to achieve the recommended state is to execute the following command(s):
Edit the /etc/sysconfig/init file and set PROMPT to ' no ':
PROMPT=no.</t>
  </si>
  <si>
    <t>Add the following line to /etc/security/limits.conf or a /etc/security/limits.d/* file:
* hard core 0
Set the following parameter in /etc/sysctl.conf or a /etc/sysctl.d/* file:
fs.suid_dumpable = 0
Run the following command to set the active kernel parameter:
# sysctl -w fs.suid_dumpable=0.</t>
  </si>
  <si>
    <t>Restrict core dumps. One method to achieve the recommended state is to execute the following command(s):
Add the following line to /etc/security/limits.conf or a /etc/security/limits.d/* file:
* hard core 0
Set the following parameter in /etc/sysctl.conf or a /etc/sysctl.d/* file:
fs.suid_dumpable = 0
Run the following command to set the active kernel parameter:
# sysctl -w fs.suid_dumpable=0.</t>
  </si>
  <si>
    <t>Enable XD/NX support. One method to achieve the recommended state is to execute the following command(s):
On 32 bit systems install a kernel with PAE support, no installation is required on 64 bit systems:
If necessary configure the bootloader to load the new kernel and reboot the system.
You may need to enable NX or XD support in the bios.</t>
  </si>
  <si>
    <t>Set the following parameter in /etc/sysctl.conf or a /etc/sysctl.d/* file:
kernel.randomize_va_space = 2
Run the following command to set the active kernel parameter:
# sysctl -w kernel.randomize_va_space=2.</t>
  </si>
  <si>
    <t>Enable address space layout randomization (ASLR). One method to achieve the recommended state is to execute the following command(s):
Set the following parameter in /etc/sysctl.conf or a /etc/sysctl.d/* file:
kernel.randomize_va_space = 2
Run the following command to set the active kernel parameter:
# sysctl -w kernel.randomize_va_space=2.</t>
  </si>
  <si>
    <t>Run the following commands to restore binaries to normal and uninstall prelink :
# prelink -ua
# yum remove prelink.</t>
  </si>
  <si>
    <t>Restore binaries to normal and uninstall prelink. One method to achieve the recommended state is to execute the following command(s):
Run the following commands to restore binaries to normal and uninstall prelink :
# prelink -ua
# yum remove prelink.</t>
  </si>
  <si>
    <t>Configure an IRS compliant warning banner to be presented upon login via GDM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Create the /etc/dconf/profile/gdm file with the following contents:
user-db:user
system-db:gdm
file-db:/usr/share/gdm/greeter-dconf-defaults
Create or edit the banner-message-enable and banner-message-text options in /etc/dconf/db/gdm.d/01-banner-message:
[org/gnome/login-screen]
banner-message-enable=true
banner-message-text='Authorized uses only. All activity may be monitored and reported.'
Run the following command to update the system databases:
# dconf update.</t>
  </si>
  <si>
    <t>Configure an IRS compliant warning banner within /etc/dconf/profile/gdm file to be presented upon login via local login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Edit the /etc/motd file with the appropriate contents according to your site policy, remove any instances of \m , \r , \s , or \v.</t>
  </si>
  <si>
    <t>Edit the /etc/issue file with the appropriate contents according to your site policy, remove any instances of \m , \r , \s , or \v :
# echo "Authorized uses only. All activity may be monitored and reported." &gt; /etc/issue.</t>
  </si>
  <si>
    <t>Configure an IRS compliant warning banner within /etc/motd file to be presented upon login via local login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Edit the /etc/issue file with the appropriate contents according to your site policy, remove any instances of \m , \r , \s , or \v :
# echo "Authorized uses only. All activity may be monitored and reported." &gt; /etc/issue.</t>
  </si>
  <si>
    <t>Edit the /etc/issue.net file with the appropriate contents according to your site policy, remove any instances of \m , \r , \s , or \v :
# echo "Authorized uses only. All activity may be monitored and reported." &gt; /etc/issue.net.</t>
  </si>
  <si>
    <t>Configure an IRS compliant warning banner within /etc/issue to be presented upon login via remote login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Edit the /etc/issue.net file with the appropriate contents according to your site policy, remove any instances of \m , \r , \s , or \v :
# echo "Authorized uses only. All activity may be monitored and reported." &gt; /etc/issue.net.</t>
  </si>
  <si>
    <t>Run the following commands to set permissions on /etc/motd :
# chown root:root /etc/motd
# chmod 644 /etc/motd.</t>
  </si>
  <si>
    <t>Run the following commands to set permissions on /etc/issue :
# chown root:root /etc/issue
# chmod 644 /etc/issue.</t>
  </si>
  <si>
    <t>Configure permissions to be no less restrictive than 644 on the root user and group owned /etc/issue file. One method to achieve the recommended state is to execute the following command(s):
Run the following commands to set permissions on /etc/issue :
# chown root:root /etc/issue
# chmod 644 /etc/issue.</t>
  </si>
  <si>
    <t>Run the following commands to set permissions on /etc/issue.net :
# chown root:root /etc/issue.net
# chmod 644 /etc/issue.net.</t>
  </si>
  <si>
    <t>Configure permissions to be no less restrictive than 644 on the root user and group owned /etc/issue.net file. One method to achieve the recommended state is to execute the following command(s):
Run the following commands to set permissions on /etc/issue.net :
# chown root:root /etc/issue.net
# chmod 644 /etc/issue.net.</t>
  </si>
  <si>
    <t>Run the following commands to disable chargen-dgram and chargen-stream :
# chkconfig chargen-dgram off
# chkconfig chargen-stream off.</t>
  </si>
  <si>
    <t>Disable chargen services. One method to achieve the recommended state is to execute the following command(s):
Run the following commands to disable chargen-dgram and chargen-stream :
# chkconfig chargen-dgram off
# chkconfig chargen-stream off.</t>
  </si>
  <si>
    <t>Run the following commands to disable daytime -dgram and daytime -stream:
# chkconfig daytime-dgram off
# chkconfig daytime-stream off.</t>
  </si>
  <si>
    <t>Disable daytime services. One method to achieve the recommended state is to execute the following command(s):
# chkconfig daytime-dgram off
# chkconfig daytime-stream off.</t>
  </si>
  <si>
    <t>Run the following commands to disable discard -dgram and discard -stream:
# chkconfig discard-dgram off
# chkconfig discard-stream off.</t>
  </si>
  <si>
    <t>Disable discard services. One method to achieve the recommended state is to execute the following command(s):
# chkconfig discard-dgram off
# chkconfig discard-stream off.</t>
  </si>
  <si>
    <t xml:space="preserve">Run the following commands to disable echo -dgram and echo -stream:
# chkconfig echo-dgram off
# chkconfig echo-stream off.
</t>
  </si>
  <si>
    <t>Disable echo services. One method to achieve the recommended state is to execute the following command(s):
# chkconfig echo-dgram off
# chkconfig echo-stream off.</t>
  </si>
  <si>
    <t>Run the following commands to disable time -dgram and time -stream:
# chkconfig time-dgram off
# chkconfig time-stream off.</t>
  </si>
  <si>
    <t>Disable time services. One method to achieve the recommended state is to execute the following command(s):
# chkconfig time-dgram off
# chkconfig time-stream off.</t>
  </si>
  <si>
    <t>Run the following commands to disable rsh , rlogin , and rexec :
# chkconfig rexec off
# chkconfig rlogin off
# chkconfig rsh off.</t>
  </si>
  <si>
    <t>Disable the rsh, rlogin, and rexec services. One method to achieve the recommended state is to execute the following command(s):
# chkconfig rexec off
# chkconfig rlogin off
# chkconfig rsh off.</t>
  </si>
  <si>
    <t>To close this finding, please provide a screenshot of the disabled rsh, rlogin, rexec service settings with the agency's CAP.</t>
  </si>
  <si>
    <t>Run the following command to disable talk:
# chkconfig talk off.</t>
  </si>
  <si>
    <t>Disable the talk server. One method to achieve the recommended state is to execute the following command(s):
# chkconfig talk off.</t>
  </si>
  <si>
    <t>To close this finding, please provide a screenshot of the talk server has been disabled with the agency's CAP.</t>
  </si>
  <si>
    <t>Run the following command to disable telnet:
# chkconfig telnet off.</t>
  </si>
  <si>
    <t>Disable the telnet server. One method to achieve the recommended state is to execute the following command(s):
# chkconfig telnet off.</t>
  </si>
  <si>
    <t>To close this finding, please provide a screenshot of the telnet server has been disabled with the agency's CAP.</t>
  </si>
  <si>
    <t>Run the following command to disable tftp:
# chkconfig tftp off.</t>
  </si>
  <si>
    <t>Disable the Trivial File Transfer Protocol (TFTP) server. One method to achieve the recommended state is to execute the following command(s):
# chkconfig tftp off.</t>
  </si>
  <si>
    <t>To close this finding, please provide a screenshot of the TFTP server has been disabled with the agency's CAP.</t>
  </si>
  <si>
    <t>Run the following command to disable rsync :
# chkconfig rsync off.</t>
  </si>
  <si>
    <t>Disable the rsync service. One method to achieve the recommended state is to execute the following command(s):
# chkconfig rsync off.</t>
  </si>
  <si>
    <t>Run one of the following command to disable xinetd :
# chkconfig xinetd off.</t>
  </si>
  <si>
    <t>Disable the eXtended InterNET Daemon (xinetd). One method to achieve the recommended state is to execute the following command(s):
# chkconfig xinetd off.</t>
  </si>
  <si>
    <t>Run the following command to remove the X Windows System packages:
# yum remove xorg-x11*.</t>
  </si>
  <si>
    <t>Remove the X Window system. One method to achieve the recommended state is to execute the following command(s):
# yum remove xorg-x11*.</t>
  </si>
  <si>
    <t>To close this finding, please provide a screenshot showing X Window system has been removed with the agency's CAP.</t>
  </si>
  <si>
    <t>Run the following command to disable avahi-daemon :
# chkconfig avahi-daemon off.</t>
  </si>
  <si>
    <t>Disable the Avahi Server. One method to achieve the recommended state is to execute the following command(s):
# chkconfig avahi-daemon off.</t>
  </si>
  <si>
    <t>Run the following command to disable cups :
# chkconfig cups off.</t>
  </si>
  <si>
    <t>Disable the Common Unix Print System (CUPS). One method to achieve the recommended state is to execute the following command(s):
# chkconfig cups off.</t>
  </si>
  <si>
    <t>Run the following command to disable dhcpd :
# chkconfig dhcpd off.</t>
  </si>
  <si>
    <t>Disable the Dynamic Host Configuration Protocol (DHCP) server. One method to achieve the recommended state is to execute the following command(s):
# chkconfig dhcpd off.</t>
  </si>
  <si>
    <t>Run the following command to disable slapd :
# chkconfig slapd off.</t>
  </si>
  <si>
    <t>Disable the Lightweight Directory Access Protocol (LDAP) server. One method to achieve the recommended state is to execute the following command(s):
# chkconfig slapd off.</t>
  </si>
  <si>
    <t>To close this finding, please provide a screenshot the disabled Lightweight Directory Access Protocol (LDAP) service with the agency's CAP.</t>
  </si>
  <si>
    <t xml:space="preserve">Run the following commands to disable nfs and rpcbind :
# chkconfig nfs off
# chkconfig rpcbind off.
</t>
  </si>
  <si>
    <t>Disable the Network File System (NFS) and RPC. One method to achieve the recommended state is to execute the following command(s):
# chkconfig nfs off
# chkconfig rpcbind off.</t>
  </si>
  <si>
    <t>To close this finding, please provide a screenshot of the disabled Network File System (NFS) and RPC settings with the agency's CAP.</t>
  </si>
  <si>
    <t>Run the following command to disable named :
# chkconfig named off.</t>
  </si>
  <si>
    <t>Disable the Domain Name System (DNS) Server. One method to achieve the recommended state is to execute the following command(s):
# chkconfig named off.</t>
  </si>
  <si>
    <t>Run the following command to disable vsftpd :
# chkconfig vsftpd off.</t>
  </si>
  <si>
    <t>Disable the File Transfer Protocol (FTP) Server. One method to achieve the recommended state is to execute the following command(s):
# chkconfig vsftpd off.</t>
  </si>
  <si>
    <t>Run the following command to disable httpd :
# chkconfig httpd off.</t>
  </si>
  <si>
    <t>Disable the HTTP Server. One method to achieve the recommended state is to execute the following command(s):
# chkconfig httpd off.</t>
  </si>
  <si>
    <t>To close this finding, please provide a screenshot of the disabled HTTP service with the agency's CAP.</t>
  </si>
  <si>
    <t>Run the following command to disable dovecot :
# chkconfig dovecot off.</t>
  </si>
  <si>
    <t>Disable IMAP and POP3. One method to achieve the recommended state is to execute the following command(s):
# chkconfig dovecot off.</t>
  </si>
  <si>
    <t>To close this finding, please provide a screenshot of the disabled IMAP and POP3 services with the agency's CAP.</t>
  </si>
  <si>
    <t>Run the following command to disable smb :
# chkconfig smb off.</t>
  </si>
  <si>
    <t>Disable the Samba daemon. One method to achieve the recommended state is to execute the following command(s):
# chkconfig smb off.</t>
  </si>
  <si>
    <t>To close this finding, please provide a screenshot of the disabled Samba daemon with the agency's CAP.</t>
  </si>
  <si>
    <t>Run the following command to disable squid :
# chkconfig squid off.</t>
  </si>
  <si>
    <t>Disable the HTTP Proxy Server. One method to achieve the recommended state is to execute the following command(s):
# chkconfig squid off.</t>
  </si>
  <si>
    <t>To close this finding, please provide a screenshot of the disabled HTTP Proxy service with the agency's CAP.</t>
  </si>
  <si>
    <t>Disable the Simple Network Management Protocol (SNMP) Server. One method to achieve the recommended state is to execute the following command(s):
# systemctl disable snmpd.</t>
  </si>
  <si>
    <t>Configure the mail transfer agent for local-only mode. One method to achieve the recommended state is to execute the following command(s):
Edit/etc/postfix/main.cf and add the following line to the RECEIVING MAIL section. If the line already exists, change it to look like the line below:
inet_interfaces = loopback-only
Restart postfix:
# systemctl restart postfix.</t>
  </si>
  <si>
    <t>To close this finding, please provide a screenshot of the mail transfer agency for local-only mode with the agency's CAP.</t>
  </si>
  <si>
    <t>Run the following command to disable ypserv :
# chkconfig ypserv off.</t>
  </si>
  <si>
    <t>Disable the Network Information Service (NIS) Server. One method to achieve the recommended state is to execute the following command(s):
# chkconfig ypserv off.</t>
  </si>
  <si>
    <t>To close this finding, please provide a screenshot of the disabled Network Information Service (NIS) services with the agency's CAP.</t>
  </si>
  <si>
    <t>Network Time Protocol (NTP) has not been synchronized to an authoritative time server.</t>
  </si>
  <si>
    <t>Enable time synchronization. One method to achieve the recommended state is to execute the following command(s):
On physical systems or virtual systems where host based time synchronization is not available run one of the following commands to install either `ntp` or `chrony` :
# yum install ntp
# yum install chrony
On virtual systems where host based time synchronization is available consult the Agency virtualization software documentation and setup host based synchronization.</t>
  </si>
  <si>
    <t>Configure the Network Time Protocol (NTP). One method to achieve the recommended state is to execute the following command(s):
Add or edit restrict lines in `/etc/ntp.conf` to match the following:
restrict -4 default kod nomodify notrap nopeer noquery
restrict -6 default kod nomodify notrap nopeer noquery
Add or edit server or pool lines to `/etc/ntp.conf` as appropriate:
server 
Add or edit the `OPTIONS` in `/etc/sysconfig/ntpd` to include ' `-u ntp:ntp` ':
OPTIONS="-u ntp:ntp".</t>
  </si>
  <si>
    <t>Configure chrony to synchronize time across the FTI systems. One method to achieve the recommended state is to execute the following command(s):
Add or edit server or pool lines to /etc/chrony.conf` as appropriate:
server 
Add or edit the OPTIONS ` in/etc/sysconfig/chronyd` to include ' `-u chrony`':
OPTIONS="-u chrony".</t>
  </si>
  <si>
    <t>Disable the Network Information Service (NIS) Client. One method to achieve the recommended state is to execute the following command(s):
# yum remove ypbind.</t>
  </si>
  <si>
    <t>Disable the rsh client. One method to achieve the recommended state is to execute the following command(s):
# yum remove rsh.</t>
  </si>
  <si>
    <t>Disable the talk client. One method to achieve the recommended state is to execute the following command(s):
# yum remove talk.</t>
  </si>
  <si>
    <t>Disable the telnet client. One method to achieve the recommended state is to execute the following command(s):
# yum remove telnet.</t>
  </si>
  <si>
    <t>Disable the Lightweight Directory Access Protocol (LDAP) client. One method to achieve the recommended state is to execute the following command(s):
# yum remove openldap-clients.</t>
  </si>
  <si>
    <t>Wireless networking is used when wired networks are unavailable. Red Hat Enterprise Linux 7 contains a wireless tool kit to allow system administrators to configure and use wireless networks.</t>
  </si>
  <si>
    <t>Disable the use of wireless interfaces. One method to achieve the recommended state is to execute the following command(s):
# ip link set  down
Disable any wireless interfaces in your network configuration.</t>
  </si>
  <si>
    <t>Set the following parameter in /etc/sysctl.conf or a /etc/sysctl.d/* file:
net.ipv4.ip_forward = 0
Run the following commands to set the active kernel parameters:
# sysctl -w net.ipv4.ip_forward=0
# sysctl -w net.ipv4.route.flush=1.</t>
  </si>
  <si>
    <t>Disable the use of IP forwarding. One method to achieve the recommended state is to execute the following command(s):
Set the following parameter in /etc/sysctl.conf or a /etc/sysctl.d/* file:
net.ipv4.ip_forward = 0
Run the following commands to set the active kernel parameters:
# sysctl -w net.ipv4.ip_forward=0
# sysctl -w net.ipv4.route.flush=1.</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</si>
  <si>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</si>
  <si>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achieve the recommended state is to execute the following command(s):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</si>
  <si>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Prevent source routed packets from being accepted by disabling them. One method to achieve the recommended state is to execute the following command(s):
Set the following parameters in/etc/sysctl.conf or a/etc/sysctl.d/* file:
net.ipv4.conf.all.accept_source_route = 0
net.ipv4.conf.default.accept_source_route = 0
Run the following commands to set the active kernel parameters:
# sysctl -w net.ipv4.conf.all.accept_source_route=0
# sysctl -w net.ipv4.conf.default.accept_source_route=0
# sysctl -w net.ipv4.route.flush=1</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</si>
  <si>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t>
  </si>
  <si>
    <t>Configure the system to reject ICMP redirect messages. One method to achieve the recommended state is to execute the following command(s):
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</si>
  <si>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</si>
  <si>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Configure the system to reject secure ICMP redirect messages. One method to achieve the recommended state is to execute the following command(s):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</si>
  <si>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</si>
  <si>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Configure the system to log suspicious packets. One method to achieve the recommended state is to execute the following command(s):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</si>
  <si>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Set the following parameter in /etc/sysctl.conf or a /etc/sysctl.d/* file:
net.ipv4.icmp_echo_ignore_broadcasts = 1
Run the following commands to set the active kernel parameters:
# sysctl -w net.ipv4.icmp_echo_ignore_broadcasts=1
# sysctl -w net.ipv4.route.flush=1.</t>
  </si>
  <si>
    <t>Configure the system to ignore broadcast ICMP requests. One method to achieve the recommended state is to execute the following command(s):
Set the following parameter in /etc/sysctl.conf or a /etc/sysctl.d/* file:
net.ipv4.icmp_echo_ignore_broadcasts = 1
Run the following commands to set the active kernel parameters:
# sysctl -w net.ipv4.icmp_echo_ignore_broadcasts=1
# sysctl -w net.ipv4.route.flush=1.</t>
  </si>
  <si>
    <t>Set the following parameter in /etc/sysctl.conf or a /etc/sysctl.d/* file:
net.ipv4.icmp_ignore_bogus_error_responses = 1
Run the following commands to set the active kernel parameters:
# sysctl -w net.ipv4.icmp_ignore_bogus_error_responses=1
# sysctl -w net.ipv4.route.flush=1.</t>
  </si>
  <si>
    <t>Configure the system to ignore bogus ICMP responses. One method to achieve the recommended state is to execute the following command(s):
Set the following parameter in /etc/sysctl.conf or a /etc/sysctl.d/* file:
net.ipv4.icmp_ignore_bogus_error_responses = 1
Run the following commands to set the active kernel parameters:
# sysctl -w net.ipv4.icmp_ignore_bogus_error_responses=1
# sysctl -w net.ipv4.route.flush=1.</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</si>
  <si>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</si>
  <si>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to achieve the recommended state is to execute the following command(s):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</si>
  <si>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 xml:space="preserve">Set the following parameter in /etc/sysctl.conf or a /etc/sysctl.d/* file:
net.ipv4.tcp_syncookies = 1
Run the following commands to set the active kernel parameters:
# sysctl -w net.ipv4.tcp_syncookies=1
# sysctl -w net.ipv4.route.flush=1.
</t>
  </si>
  <si>
    <t>Enable TCP SYN Cookies. One method to achieve the recommended state is to execute the following command(s):
Set the following parameter in /etc/sysctl.conf or a /etc/sysctl.d/* file:
net.ipv4.tcp_syncookies = 1
Run the following commands to set the active kernel parameters:
# sysctl -w net.ipv4.tcp_syncookies=1
# sysctl -w net.ipv4.route.flush=1.</t>
  </si>
  <si>
    <t>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</si>
  <si>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Configure the system to reject IPv6 router advertisements. One method to achieve the recommended state is to execute the following command(s):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</si>
  <si>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</si>
  <si>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Configure the system to not accept IPv6 redirects. One method to achieve the recommended state is to execute the following command(s):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</si>
  <si>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To close this finding, please provide a screenshot of the IPV6 redirects settings with the agency's CAP.</t>
  </si>
  <si>
    <t>Disable IPv6 if it is not in use. One method to achieve the recommended state is to execute the following command(s):
Edit /boot/grub/grub.conf to include ipv6.disable=1 on all kernel lines.</t>
  </si>
  <si>
    <t>Install TCP Wrappers. One method to achieve the recommended state is to execute the following command(s):
# yum install tcp_wrappers.</t>
  </si>
  <si>
    <t>Run the following command to create /etc/hosts.allow :
# echo "ALL: /, /, ..." &gt;/etc/hosts.allow
where each / combination (for example, "192.168.1.0/255.255.255.0") represents one network block in use by your organization that requires access to this system.</t>
  </si>
  <si>
    <t>Configure the /etc/host.allow file to allow only authorized systems to connect to the system. One method to achieve the recommended state is to execute the following command(s):
Run the following command to create /etc/hosts.allow :
# echo "ALL: /, /, ..." &gt;/etc/hosts.allow
where each / combination (for example, "192.168.1.0/255.255.255.0") represents one network block in use by your organization that requires access to this system.</t>
  </si>
  <si>
    <t>Run the following command to create /etc/hosts.deny :
# echo "ALL: ALL" &gt;&gt; /etc/hosts.deny.</t>
  </si>
  <si>
    <t>Configure the /etc/hosts.deny file. One method to achieve the recommended state is to execute the following command(s):
# echo "ALL: ALL" &gt;&gt; /etc/hosts.deny.</t>
  </si>
  <si>
    <t>To close this finding, please provide a screenshot of the /etc/hosts.deny blacklist settings with the agency's CAP.</t>
  </si>
  <si>
    <t xml:space="preserve">Run the following commands to set permissions on /etc/hosts.allow :
# chown root:root /etc/hosts.allow
# chmod 644 /etc/hosts.allow.
</t>
  </si>
  <si>
    <t>Configure permissions on the /etc/hosts.allow file. One method to achieve the recommended state is to execute the following command(s):
# chown root:root /etc/hosts.allow
# chmod 644 /etc/hosts.allow.</t>
  </si>
  <si>
    <t xml:space="preserve">Run the following commands to set permissions on /etc/hosts.deny :
# chown root:root /etc/hosts.deny
# chmod 644 /etc/hosts.deny.
</t>
  </si>
  <si>
    <t>Configure the 644 permission on the /etc/host.deny file. One method to achieve the recommended state is to execute the following command(s):
# chown root:root /etc/hosts.deny
# chmod 644 /etc/hosts.deny.</t>
  </si>
  <si>
    <t xml:space="preserve">Edit or create the file /etc/modprobe.d/CIS.conf and add the following line:
install dccp /bin/true.
</t>
  </si>
  <si>
    <t>Disable the Datagram Congestion Control Protocol (DCCP). One method to achieve the recommended state is to execute the following command(s):
Edit or create the file /etc/modprobe.d/CIS.conf and add the following line:
install dccp /bin/true.</t>
  </si>
  <si>
    <t>Edit or create the file /etc/modprobe.d/CIS.conf and add the following line:
install sctp /bin/true.</t>
  </si>
  <si>
    <t>Disable the Stream Control Transmission Protocol (SCTP). One method to achieve the recommended state is to execute the following command(s):
Edit or create the file /etc/modprobe.d/CIS.conf and add the following line:
install sctp /bin/true.</t>
  </si>
  <si>
    <t>Edit or create the file /etc/modprobe.d/CIS.conf and add the following line:
install rds /bin/true.</t>
  </si>
  <si>
    <t>Disable the Reliable Datagram Sockets (RDS) protocol. One method to achieve the recommended state is to execute the following command(s):
Edit or create the file /etc/modprobe.d/CIS.conf and add the following line:
install rds /bin/true.</t>
  </si>
  <si>
    <t>Edit or create the file /etc/modprobe.d/CIS.conf and add the following line:
install tipc /bin/true.</t>
  </si>
  <si>
    <t>Disable the Transparent Inter-Process Communication (TIPC) protocol. One method to achieve the recommended state is to execute the following command(s):
Edit or create the file /etc/modprobe.d/CIS.conf and add the following line:
install tipc /bin/true.</t>
  </si>
  <si>
    <t>iptables allows configuration of the IPv4 tables in the Linux kernel and the rules stored within them. Most firewall configuration utilities operate as a front end to iptables.</t>
  </si>
  <si>
    <t>Run the following command to install iptables :
# yum install iptables.</t>
  </si>
  <si>
    <t xml:space="preserve">Install IPtables. One method to achieve the recommended state is to execute the following command(s):
# yum install iptables.
</t>
  </si>
  <si>
    <t>Configure the default deny firewall policy. One method to achieve the recommended state is to execute the following command(s):
# iptables -P INPUT DROP
# iptables -P OUTPUT DROP
# iptables -P FORWARD DROP.</t>
  </si>
  <si>
    <t>Configure the loopback interface. One method to achieve the recommended state is to execute the following command(s):
# iptables -A INPUT -i lo -j ACCEPT
# iptables -A OUTPUT -o lo -j ACCEPT
# iptables -A INPUT -s 127.0.0.0/8 -j DROP.</t>
  </si>
  <si>
    <t>To close this finding, please provide a screenshot of the loopback rules within the iptables with the agency's CAP.</t>
  </si>
  <si>
    <t>Configure outbound and established connections. One method to achieve the recommended state is to execute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</si>
  <si>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of the iptables acls with the agency's CAP.</t>
  </si>
  <si>
    <t>For each port identified in the audit which does not have a firewall rule establish a proper rule for accepting inbound connections:
# iptables -A INPUT -p  --dport  -m state --state NEW -j ACCEPT.</t>
  </si>
  <si>
    <t>Define firewall rules for all open ports that accept inbound connections. One method to achieve the recommended state is to execute the following command(s):
For each port identified in the audit which does not have a firewall rule establish a proper rule for accepting inbound connections:
# iptables -A INPUT -p  --dport  -m state --state NEW -j ACCEPT.</t>
  </si>
  <si>
    <t>Configure logrotate. One method to achieve the recommended state is to execute the following command(s):
Edit/etc/logrotate.conf` and/etc/logrotate.d/*` to ensure logs are rotated according to site policy.</t>
  </si>
  <si>
    <t>Install rsyslog or syslog-ng using one of the following commands:
# yum install rsyslog
# yum install syslog-ng.</t>
  </si>
  <si>
    <t>Install rsyslog or syslog-ng. One method to achieve the recommended state is to execute the following command(s):
# yum install rsyslog
# yum install syslog-ng.</t>
  </si>
  <si>
    <t>To close this finding, please provide a screenshot of the rsyslog or systlog-ng settings with the agency's CAP.</t>
  </si>
  <si>
    <t>Run the following command to set permissions on all existing log files:
# find /var/log -type f -exec chmod g-wx,o-rwx {} +.</t>
  </si>
  <si>
    <t>Configure permissions on all logfiles. One method to achieve the recommended state is to execute the following command(s):
# find /var/log -type f -exec chmod g-wx,o-rwx {} +.</t>
  </si>
  <si>
    <t>Run the following command to enable rsyslog :
# chkconfig rsyslog on.</t>
  </si>
  <si>
    <t>Enable the rsyslog Service. One method to achieve the recommended state is to execute the following command(s):
# chkconfig rsyslog on.</t>
  </si>
  <si>
    <t>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t>
  </si>
  <si>
    <t>Configure the logging options to capture all relevant security information (e.g., successful and failed su attempts, failed login attempts, root login attempts, etc.). One method to achieve the recommended state is to execute the following command(s):
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t>
  </si>
  <si>
    <t>Edit the /etc/rsyslog.conf and /etc/rsyslog.d/*.conf files and set $FileCreateMode to 0640 or more restrictive:
$FileCreateMode 0640.</t>
  </si>
  <si>
    <t>Configure the default rsyslog file permissions. One method to achieve the recommended state is to execute the following command(s):
Edit the /etc/rsyslog.conf and /etc/rsyslog.d/*.conf files and set $FileCreateMode to 0640 or more restrictive:
$FileCreateMode 0640.</t>
  </si>
  <si>
    <t>Edit the /etc/rsyslog.conf and /etc/rsyslog.d/*.conf files and add the following line (where loghost.example.com is the name of your central log host).
*.* @@loghost.example.com
Run the following command to reload the rsyslogd configuration:
# pkill -HUP rsyslogd.</t>
  </si>
  <si>
    <t>Configure rsyslog to send logs to a remote log host. One method to achieve the recommended state is to execute the following command(s):
Edit the /etc/rsyslog.conf and /etc/rsyslog.d/*.conf files and add the following line (where loghost.example.com is the name of your central log host).
*.* @@loghost.example.com
Run the following command to reload the rsyslogd configuration:
# pkill -HUP rsyslogd.</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</si>
  <si>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</si>
  <si>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Only accept remote rsyslog messages on designated log hosts. One method to achieve the recommended state is to execute the following command(s):
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</si>
  <si>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Run the following command to enable syslog-ng :
# chkconfig syslog-ng on.</t>
  </si>
  <si>
    <t>Enable the syslog-ng service. One method to achieve the recommended state is to execute the following command(s):
# chkconfig syslog-ng on.</t>
  </si>
  <si>
    <t>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t>
  </si>
  <si>
    <t>Configure the /etc/syslog-ng/syslog-ng.conf file. One method to achieve the recommended state is to execute the following command(s):
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t>
  </si>
  <si>
    <t>Edit the /etc/syslog-ng/syslog-ng.conf and set perm option to 0640 or more restrictive:
options { chain_hostnames(off); flush_lines(0); perm(0640); stats_freq(3600); threaded(yes); };.</t>
  </si>
  <si>
    <t>Configure the default syslog-ng file permissions. One method to achieve the recommended state is to execute the following command(s):
Edit the /etc/syslog-ng/syslog-ng.conf and set perm option to 0640 or more restrictive:
options { chain_hostnames(off); flush_lines(0); perm(0640); stats_freq(3600); threaded(yes); };.</t>
  </si>
  <si>
    <t>To close this finding, please provide a screenshot of the syslog-ng file permissions with the agency's CAP.</t>
  </si>
  <si>
    <t>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</si>
  <si>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Configure syslog-ng to send logs to a remote host. One method to achieve the recommended state is to execute the following command(s):
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</si>
  <si>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</si>
  <si>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Only accept remote syslog-ng messages from designated log hosts. One method to achieve the recommended state is to execute the following command(s):
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</si>
  <si>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Add the following line to the /etc/pam.d/su file:
auth required pam_wheel.so use_uid
Create a comma separated list of users in the wheel statement in the /etc/group file:
wheel:x:10:root,.</t>
  </si>
  <si>
    <t>Restrict access to the su command. One method to achieve the recommended state is to execute the following command(s):
Add the following line to the /etc/pam.d/su file:
auth required pam_wheel.so use_uid
Create a comma separated list of users in the wheel statement in the /etc/group file:
wheel:x:10:root,.</t>
  </si>
  <si>
    <t>To close this finding, please provide a screenshot of users with the su privilege with the agency's CAP.</t>
  </si>
  <si>
    <t>Run the following command to enable cron :
# chkconfig crond on.</t>
  </si>
  <si>
    <t>Enable the cron daemon. One method to achieve the recommended state is to execute the following command(s):
# chkconfig crond on.</t>
  </si>
  <si>
    <t>Run the following commands to set ownership and permissions on /etc/crontab :
# chown root:root /etc/crontab
# chmod og-rwx /etc/crontab.</t>
  </si>
  <si>
    <t>Configure permissions on the /etc/crontab file. One method to achieve the recommended state is to execute the following command(s):
# chown root:root /etc/crontab
# chmod og-rwx /etc/crontab.</t>
  </si>
  <si>
    <t>Run the following commands to set ownership and permissions on /etc/cron.hourly :
# chown root:root /etc/cron.hourly
# chmod og-rwx /etc/cron.hourly.</t>
  </si>
  <si>
    <t>Configure permissions on the /etc/cron.hourly file. One method to achieve the recommended state is to execute the following command(s):
# chown root:root /etc/cron.hourly
# chmod og-rwx /etc/cron.hourly.</t>
  </si>
  <si>
    <t>Run the following commands to set ownership and permissions on /etc/cron.daily :
# chown root:root /etc/cron.daily
# chmod og-rwx /etc/cron.daily.</t>
  </si>
  <si>
    <t>Configure permissions on the /etc/cron.daily file. One method to achieve the recommended state is to execute the following command(s):
# chown root:root /etc/cron.daily
# chmod og-rwx /etc/cron.daily.</t>
  </si>
  <si>
    <t>Run the following commands to set ownership and permissions on /etc/cron.weekly :
# chown root:root /etc/cron.weekly
# chmod og-rwx /etc/cron.weekly.</t>
  </si>
  <si>
    <t>Configure permissions on the /etc/cron.weekly file. One method to achieve the recommended state is to execute the following command(s):
# chown root:root /etc/cron.weekly
# chmod og-rwx /etc/cron.weekly.</t>
  </si>
  <si>
    <t>Run the following commands to set ownership and permissions on /etc/cron.monthly :
# chown root:root /etc/cron.monthly
# chmod og-rwx /etc/cron.monthly.</t>
  </si>
  <si>
    <t>Configure permissions on the /etc/cron.monthly file. One method to achieve the recommended state is to execute the following command(s):
# chown root:root /etc/cron.monthly
# chmod og-rwx /etc/cron.monthly.</t>
  </si>
  <si>
    <t>Run the following commands to set ownership and permissions on /etc/cron.d :
# chown root:root /etc/cron.d
# chmod og-rwx /etc/cron.d.</t>
  </si>
  <si>
    <t>Configure permissions on the /etc/cron.d file. One method to achieve the recommended state is to execute the following command(s):
# chown root:root /etc/cron.d
# chmod og-rwx /etc/cron.d.</t>
  </si>
  <si>
    <t>Run the following commands to remove /etc/cron.deny and /etc/at.deny and create and set permissions and ownership for /etc/cron.allow and /etc/at.allow :
# rm /etc/cron.deny
# rm /etc/at.deny
# touch /etc/cron.allow
# touch /etc/at.allow
# chmod og-rwx /etc/cron.allow
# chmod og-rwx /etc/at.allow
# chown root:root /etc/cron.allow
# chown root:root /etc/at.allow.</t>
  </si>
  <si>
    <t>Restrict at/cron to authorized users only. One method to achieve the recommended state is to execute the following command(s):
Run the following commands to remove /etc/cron.deny and /etc/at.deny and create and set permissions and ownership for /etc/cron.allow and /etc/at.allow :
# rm /etc/cron.deny
# rm /etc/at.deny
# touch /etc/cron.allow
# touch /etc/at.allow
# chmod og-rwx /etc/cron.allow
# chmod og-rwx /etc/at.allow
# chown root:root /etc/cron.allow
# chown root:root /etc/at.allow.</t>
  </si>
  <si>
    <t>Run the following commands to set ownership and permissions on /etc/ssh/sshd_config:
# chown root:root /etc/ssh/sshd_config
# chmod og-rwx /etc/ssh/sshd_config.</t>
  </si>
  <si>
    <t>Configure permissions on the /etc/ssh/sshd_config file. One method to achieve the recommended state is to execute the following command(s):
# chown root:root /etc/ssh/sshd_config
# chmod og-rwx /etc/ssh/sshd_config.</t>
  </si>
  <si>
    <t>Edit the /etc/ssh/sshd_config file to set the parameter as follows:
Protocol 2.</t>
  </si>
  <si>
    <t>Set SSH Protocol to '2'. One method to achieve the recommended state is to execute the following command(s):
Edit the /etc/ssh/sshd_config file to set the parameter as follows:
Protocol 2.</t>
  </si>
  <si>
    <t>To close this finding, please provide a screenshot of the allowed SSH Protocols in the /etc/ssh/sshd_config' file with the agency's CAP.</t>
  </si>
  <si>
    <t>Edit the /etc/ssh/sshd_config file to set the parameter as follows:
LogLevel INFO.</t>
  </si>
  <si>
    <t>Set SSH LogLevel to 'INFO.' One method to achieve the recommended state is to execute the following command(s):
Edit the /etc/ssh/sshd_config file to set the parameter as follows:
LogLevel INFO.</t>
  </si>
  <si>
    <t>Edit the /etc/ssh/sshd_config file to set the parameter as follows:
X11Forwarding no.</t>
  </si>
  <si>
    <t>Disable SSH X11 forwarding. One method to achieve the recommended state is to execute the following command(s):
Edit the /etc/ssh/sshd_config file to set the parameter as follows:
X11Forwarding no.</t>
  </si>
  <si>
    <t xml:space="preserve">Run the following command and verify that output MaxAuthTries is 3 or less:
# grep "^MaxAuthTries" /etc/ssh/sshd_config
MaxAuthTries 3
</t>
  </si>
  <si>
    <t>Edit the /etc/ssh/sshd_config file to set the parameter as follows:
MaxAuthTries 3.</t>
  </si>
  <si>
    <t>Set MaxAuthTries to '3.' One method to achieve the recommended state is to execute the following command(s):
Edit the /etc/ssh/sshd_config file to set the parameter as follows:
MaxAuthTries 3.</t>
  </si>
  <si>
    <t>Edit the /etc/ssh/sshd_config file to set the parameter as follows:
IgnoreRhosts yes.</t>
  </si>
  <si>
    <t>Enable SSH IgnoreRhosts. One method to achieve the recommended state is to execute the following command(s):
Edit the /etc/ssh/sshd_config file to set the parameter as follows:
IgnoreRhosts yes.</t>
  </si>
  <si>
    <t>Edit the/etc/ssh/sshd_config` file to set the parameter as follows:
HostbasedAuthentication no.</t>
  </si>
  <si>
    <t>Disable SSH HostbasedAuthentication. One method to achieve the recommended state is to execute the following command(s):
Edit the/etc/ssh/sshd_config` file to set the parameter as follows:
HostbasedAuthentication no.</t>
  </si>
  <si>
    <t>Edit the /etc/ssh/sshd_config file to set the parameter as follows:
PermitRootLogin no.</t>
  </si>
  <si>
    <t>Disable SSH root login. One method to achieve the recommended state is to execute the following command(s):
Edit the /etc/ssh/sshd_config file to set the parameter as follows:
PermitRootLogin no.</t>
  </si>
  <si>
    <t>To close this finding, please provide a screenshot of the PermitRootLogin option in the /etc/ssh/sshd_config file with the agency's CAP.</t>
  </si>
  <si>
    <t>Edit the /etc/ssh/sshd_config file to set the parameter as follows:
PermitEmptyPasswords no.</t>
  </si>
  <si>
    <t>Disable SSH PermitEmptyPasswords. One method to achieve the recommended state is to execute the following command(s):
Edit the /etc/ssh/sshd_config file to set the parameter as follows:
PermitEmptyPasswords no.</t>
  </si>
  <si>
    <t>Edit the /etc/ssh/sshd_config file to set the parameter as follows:
PermitUserEnvironment no.</t>
  </si>
  <si>
    <t>Disable SSH PermitEmptyPasswords. One method to achieve the recommended state is to execute the following command(s):
Edit the /etc/ssh/sshd_config file to set the parameter as follows:
PermitUserEnvironment no.</t>
  </si>
  <si>
    <t>Edit the /etc/ssh/sshd_config file to set the parameter in accordance with site policy. The following includes all supported and accepted MACs:
MACs hmac-sha2-512,hmac-sha2-256.</t>
  </si>
  <si>
    <t>Use approved MAC algorithms only. One method to achieve the recommended state is to execute the following command(s):
Edit the /etc/ssh/sshd_config file to set the parameter in accordance with site policy. The following includes all supported and accepted MACs:
MACs hmac-sha2-512,hmac-sha2-256.</t>
  </si>
  <si>
    <t>To close this finding, please provide a screenshot of the approved MAC algorithms defined in the /etc/ssh/sshd_config file with the agency's CAP.</t>
  </si>
  <si>
    <t>Edit the/etc/ssh/sshd_config` file to set the parameters according to site policy:
ClientAliveInterval 1800
ClientAliveCountMax 0.</t>
  </si>
  <si>
    <t>Configure SSH Idle Timeout Intervals. One method to achieve the recommended state is to execute the following command(s):
Edit the/etc/ssh/sshd_config` file to set the parameters according to site policy:
ClientAliveInterval 1800
ClientAliveCountMax 0.</t>
  </si>
  <si>
    <t xml:space="preserve">Edit the /etc/ssh/sshd_config file to set the parameter as follows:
LoginGraceTime 60
</t>
  </si>
  <si>
    <t>Set SSH LoginGraceTime to one minute or less. One method to achieve the recommended state is to execute the following command(s):
Edit the /etc/ssh/sshd_config file to set the parameter as follows:
LoginGraceTime 60</t>
  </si>
  <si>
    <t>Edit the /etc/ssh/sshd_config file to set one or more of the parameter as follows:
AllowUsers 
AllowGroups 
DenyUsers 
DenyGroups.</t>
  </si>
  <si>
    <t>Limit SSH access. One method to achieve the recommended state is to execute the following command(s):
Edit the/etc/ssh/sshd_config` file to set one or more of the parameter as follows:
AllowUsers 
AllowGroups 
DenyUsers 
DenyGroups.</t>
  </si>
  <si>
    <t xml:space="preserve">Configure an IRS compliant warning banner to be presented upon login via SSH and include all the four elements. One method to achieve the recommended state is to execute the following command(s):
Edit the /etc/ssh/sshd_config file to set the parameter as follows:
Banner /etc/issue.net, and add the following statements after the two (2) pixmap blocks.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t>
  </si>
  <si>
    <t>Edit the /etc/pam.d/password-auth and /etc/pam.d/system-auth files to include the appropriate options for pam_cracklib.so and to conform to site policy:
password requisite pam_cracklib.so try_first_pass retry=3 minlen=14 dcredit=-1 ucredit=-1 ocredit=-1 lcredit=-1.</t>
  </si>
  <si>
    <t>Configure the password creation requirements. One method to achieve the recommended state is to execute the following command(s):
Edit the /etc/pam.d/password-auth and /etc/pam.d/system-auth files to include the appropriate options for pam_cracklib.so and to conform to site policy:
password requisite pam_cracklib.so try_first_pass retry=3 minlen=14 dcredit=-1 ucredit=-1 ocredit=-1 lcredit=-1.</t>
  </si>
  <si>
    <t xml:space="preserve">Review the /etc/pam.d/password-auth and /etc/pam.d/system-auth files and verify the following pam_faillock.so lines appear surrounding a pam_unix.so line and the pam_unix.so is [success=1 default=bad] as listed in both:
auth required pam_faillock.so preauth audit silent deny=3 unlock_time=120
auth [success=1 default=bad] pam_unix.so
auth [default=die] pam_faillock.so authfail audit deny=3 unlock_time=120
auth sufficient pam_faillock.so authsucc audit deny=3 unlock_time=120
</t>
  </si>
  <si>
    <t>Edit the/etc/pam.d/password-auth`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t>
  </si>
  <si>
    <t xml:space="preserve">Configure the lockout for failed password attempts. One method to achieve the recommended state is to execute the following command(s):
Edit the/etc/pam.d/password-auth`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
</t>
  </si>
  <si>
    <t>Run the following commands and ensure the remember option is "24" or more and included in all results:
# egrep "^password\s+sufficient\s+pam_unix.so" /etc/pam.d/password-auth
password sufficient pam_unix.so remember=24
# egrep "^password\s+sufficient\s+pam_unix.so" /etc/pam.d/system-auth
password sufficient pam_unix.so remember=24
Or run the following commands and ensure the remember option is "24" or more and included in all results:
# egrep "^password\s+required\s+pam_pwhistory.so" /etc/pam.d/password-auth
password required pam_pwhistory.so remember=24
# egrep "^password\s+required\s+pam_pwhistory.so" /etc/pam.d/system-auth
password required pam_pwhistory.so remember=24</t>
  </si>
  <si>
    <t>Edit the /etc/pam.d/password-auth and /etc/pam.d/system-auth files to include the remember option and conform to site policy as shown:
password sufficient pam_unix.so remember=24
or
password required pam_pwhistory.so remember=24.</t>
  </si>
  <si>
    <t>Limit password reuse. One method to achieve the recommended state is to execute the following command(s):
Edit the /etc/pam.d/password-auth and /etc/pam.d/system-auth files to include the remember option and conform to site policy as shown:
password sufficient pam_unix.so remember=24
or
password required pam_pwhistory.so remember=24.</t>
  </si>
  <si>
    <t>Edit the /etc/pam.d/password-auth and /etc/pam.d/system-auth files to include the sha512 option for pam_unix.so as shown:
password sufficient pam_unix.so sha512.</t>
  </si>
  <si>
    <t>Set the password hashing algorithm to SHA-512. One method to achieve the recommended state is to execute the following command(s):
Edit the /etc/pam.d/password-auth and /etc/pam.d/system-auth files to include the sha512 option for pam_unix.so as shown:
password sufficient pam_unix.so sha512.</t>
  </si>
  <si>
    <t>There are a number of accounts provided with Red Hat 7 that are used to manage applications and are not intended to provide an interactive shell.</t>
  </si>
  <si>
    <t>It is important to make sure that accounts that are not being used by regular users are prevented from being used to provide an interactive shell. By default, Red Hat 6 sets the password field for these accounts to an invalid string, but it is also recommended that the shell field in the password file be set to `/sbin/nologin` . This prevents the account from potentially being used to run any commands.</t>
  </si>
  <si>
    <t>Set the shell for any accounts returned by the audit script to /sbin/nologin :
# usermod -s /sbin/nologin 
The following script will automatically set all user shells required to /sbin/nologin and lock the sync , shutdown , and halt users:
#!/bin/bash
for user in awk -F: '($3 &lt; 500) {print $1 }' /etc/passwd ; do
 if [ $user != "root" ]; then
 usermod -L $user
 if [ $user != "sync" ] &amp;&amp; [ $user != "shutdown" ] &amp; then
 usermod -s /sbin/nologin $user
 fi
 fi
done.</t>
  </si>
  <si>
    <t>Restrict login privileges for system accounts. One method to achieve the recommended state is to execute the following command(s):
Set the shell for any accounts returned by the audit script to /sbin/nologin :
# usermod -s /sbin/nologin 
The following script will automatically set all user shells required to /sbin/nologin and lock the sync , shutdown , and halt users:
#!/bin/bash
for user in awk -F: '($3 &lt; 500) {print $1 }' /etc/passwd ; do
 if [ $user != "root" ]; then
 usermod -L $user
 if [ $user != "sync" ] &amp;&amp; [ $user != "shutdown" ] &amp; then
 usermod -s /sbin/nologin $user
 fi
 fi
done.</t>
  </si>
  <si>
    <t>Run the following command to set the root user default group to GID 0 :
# usermod -g 0 root.</t>
  </si>
  <si>
    <t>Set the default group for the root account to GID 0. One method to achieve the recommended state is to execute the following command(s):
# usermod -g 0 root.</t>
  </si>
  <si>
    <t>Edit the /etc/bashrc, /etc/profile and /etc/profile.d/*.sh files (and the appropriate files for any other shell supported on your system) and add or edit any umask parameters as follows:
umask 027.</t>
  </si>
  <si>
    <t>Set the default user umask to 027 or a value that is more restrictive. One method to achieve the recommended state is to execute the following command(s):
Edit the /etc/bashrc, /etc/profile and /etc/profile.d/*.sh files (and the appropriate files for any other shell supported on your system) and add or edit any umask parameters as follows:
umask 027.</t>
  </si>
  <si>
    <t>Set the PASS_MIN_DAYS parameter to 1 in /etc/login.defs :
PASS_MIN_DAYS 1
Modify user parameters for all users with a password set to match:
# chage --mindays 1.</t>
  </si>
  <si>
    <t>Set minimum days between password changes to 1 or more days. One method to achieve the recommended state is to execute the following command(s):
Set the PASS_MIN_DAYS parameter to 1 in /etc/login.defs :
PASS_MIN_DAYS 1
Modify user parameters for all users with a password set to match:
# chage --mindays 1.</t>
  </si>
  <si>
    <t>Set the PASS_WARN_AGE parameter to 14 in /etc/login.defs :
PASS_WARN_AGE 14
Modify user parameters for all users with a password set to match:
# chage --warndays 14.</t>
  </si>
  <si>
    <t>Set password expiration warning days to 14 or more days. One method to achieve the recommended state is to execute the following command(s):
Set the PASS_WARN_AGE parameter to 14 in /etc/login.defs :
PASS_WARN_AGE 14
Modify user parameters for all users with a password set to match:
# chage --warndays 14.</t>
  </si>
  <si>
    <t>Run the following command to set the default password inactivity period to 120 days:
# useradd -D -f 120
Modify user parameters for all users with a password set to match:
# chage --inactive 120.</t>
  </si>
  <si>
    <t xml:space="preserve">Set the inactive password lock to 120 days or less. One method to achieve the recommended state is to execute the following command(s):
# useradd -D -f 120
Modify user parameters for all users with a password set to match:
# chage --inactive 120.
</t>
  </si>
  <si>
    <t>Run the following command to set permissions on /etc/passwd :
# chown root:root /etc/passwd
# chmod 644 /etc/passwd.</t>
  </si>
  <si>
    <t>Configure permissions on the /etc/passwd file. One method to achieve the recommended state is to execute the following command(s):
# chown root:root /etc/passwd
# chmod 644 /etc/passwd.</t>
  </si>
  <si>
    <t>Run the following commands to set permissions on /etc/shadow :
# chown root:root /etc/shadow
# chmod 000 /etc/shadow.</t>
  </si>
  <si>
    <t>Configure permissions on the /etc/shadow file. One method to achieve the recommended state is to execute the following command(s):
# chown root:root /etc/shadow
# chmod 000 /etc/shadow.</t>
  </si>
  <si>
    <t>Run the following command to set permissions on /etc/group :
# chown root:root /etc/group
# chmod 644 /etc/group.</t>
  </si>
  <si>
    <t>Configure permissions on the /etc/group file. One method to achieve the recommended state is to execute the following command(s):
# chown root:root /etc/group
# chmod 644 /etc/group.</t>
  </si>
  <si>
    <t>Run the following chown to set permissions on /etc/gshadow:
# chown root:root /etc/gshadow
# chmod 000 /etc/gshadow.</t>
  </si>
  <si>
    <t>Configure permissions on the /etc/gshadow file. One method to achieve the recommended state is to execute the following command(s):
# chown root:root /etc/gshadow
# chmod 000 /etc/gshadow.</t>
  </si>
  <si>
    <t>Run the following command to set permissions on /etc/passwd- :
# chown root:root /etc/passwd-
# chmod u-x,go-wx /etc/passwd-.</t>
  </si>
  <si>
    <t>Configure permissions on the /etc/passwd- file. One method to achieve the recommended state is to execute the following command(s):
# chown root:root /etc/passwd-
# chmod u-x,go-wx /etc/passwd-.</t>
  </si>
  <si>
    <t xml:space="preserve">Run the following command and verify Uid and Gid is 0/root, and Access is 000:
# stat /etc/shadow-
Access: (0000/----------) Uid: ( 0/ root) Gid: ( 0/ root)
</t>
  </si>
  <si>
    <t>Run the following commands to set permissions on /etc/shadow-:
# chown root:root /etc/shadow-
# chmod 000 /etc/shadow-.</t>
  </si>
  <si>
    <t>Configure permissions on the /etc/shadow- file. One method to achieve the recommended state is to execute the following command(s):
# chown root:root /etc/shadow-
# chmod 000 /etc/shadow-.</t>
  </si>
  <si>
    <t>Configure permissions on the /etc/group- file. One method to achieve the recommended state is to execute the following command(s):
# chown root:root /etc/group-
# chmod u-x,go-wx /etc/group-.</t>
  </si>
  <si>
    <t xml:space="preserve">Run the following command and verify Uid and Gid are 0/root, and Access is 000:
# stat /etc/gshadow-
Access: (0000/----------) Uid: ( 0/ root) Gid: ( 0/ root)
</t>
  </si>
  <si>
    <t>Run the following commands to set permissions on /etc/gshadow- :
# chown root:root /etc/gshadow-
# chmod 000 /etc/gshadow-.</t>
  </si>
  <si>
    <t>Configure permissions on the /etc/gshadow- file. One method to achieve the recommended state is to execute the following command(s):
# chown root:root /etc/gshadow-
# chmod 000 /etc/gshadow-.</t>
  </si>
  <si>
    <t>Confirm that world writable films do not exist. One method to achieve the recommended state is by removing write access for the "other" category (chmod o-w ) is advisable, but always consult relevant vendor documentation to avoid breaking any application dependencies on a given file.</t>
  </si>
  <si>
    <t>Confirm that unowned files or directories do not exist. One method to achieve the recommended state is to locate files that are owned by users or groups not listed in the system configuration files, and reset the ownership of these files to some active user on the system as appropriate.</t>
  </si>
  <si>
    <t>Confirm that ungrouped files or directories do not exist. One method to achieve the recommended state is to locate files that are owned by users or groups not listed in the system configuration files, and reset the ownership of these files to some active user on the system as appropriate.</t>
  </si>
  <si>
    <t>Audit SUID executables. One method to achieve the recommended state is to ensure that no rogue SUID programs have been introduced into the system.  Review the files returned by the action in the Audit section and confirm the integrity of these binaries.</t>
  </si>
  <si>
    <t>Audit SGID executables. One method to achieve the recommended state is to ensure that no rogue SGID programs have been introduced into the system.  Review the files returned by the action in the Audit section and confirm the integrity of these binaries.</t>
  </si>
  <si>
    <t>Set passwords for any blank password fields. One method to achieve the recommended state is to review the /etc/passwd file for any accounts without passwords.  If they exist, execute the following command:
# passwd -l.</t>
  </si>
  <si>
    <t>To close this finding, please provide screenshot of the users' home directories permissions settings with the agency's CAP.</t>
  </si>
  <si>
    <t>Remove .netrc files from all user directories. One method to achieve the recommended state is to execute the following command(s):
Create a script to identify .netrc files.
#!/bin/bash 
for dir in `cat /etc/passwd |\
 awk -F: '{ print $6 }'`; do
 if [ ! -h "$dir/.netrc" -a -f "$dir/.netrc" ]; then
 echo ".netrc file $dir/.netrc exists"
 fi
done
Execute script and remove any .netrc files identified.</t>
  </si>
  <si>
    <t>To close this finding, please provide a screenshot of the no users have .rhosts files with the agency's CAP.</t>
  </si>
  <si>
    <t>Delete all duplicate names in the /etc/group file.</t>
  </si>
  <si>
    <t>NIST Control Name</t>
  </si>
  <si>
    <t>Test Procedures</t>
  </si>
  <si>
    <t>Configure the system-wide crypto policy to use non-legacy algorithms and protocol. One method to achieve the recommended state is to execute the following command(s):
# update-crypto-policies --set.</t>
  </si>
  <si>
    <t>To close this finding, please provide a screenshot showing nodev option settings on all removable media partitions with the agency's CAP.</t>
  </si>
  <si>
    <t>To close this finding, please provide a screenshot showing nosuid settings on all removable media partitions with the agency's CAP.</t>
  </si>
  <si>
    <t>To close this finding, please provide a screenshot showing the noexec option has been applied on all removable media partitions with the agency's CAP.</t>
  </si>
  <si>
    <t>Run the following command to verify `autofs` is not enabled:
# systemctl is-enabled autofs
disabled
Verify result is not "enabled".</t>
  </si>
  <si>
    <t xml:space="preserve">Configure the Red Hat Subscription Manager connection </t>
  </si>
  <si>
    <t xml:space="preserve">Verify your system is connected to the Red Hat Subscription Manager.
If connected to RHSM your systemID can be retrieved with the following command:
# subscription-manager identity
</t>
  </si>
  <si>
    <t>It is important to register with the Red Hat Subscription Manager to make sure that patches are updated on a regular basis. This helps to reduce the exposure time as new vulnerabilities are discovered.</t>
  </si>
  <si>
    <t>Run the following command to connect to the Red Hat Subscription Manager:
# subscription-manager register.</t>
  </si>
  <si>
    <t>The `rhnsd` daemon polls the Red Hat Network web site for scheduled actions and, if there are, executes those actions.</t>
  </si>
  <si>
    <t xml:space="preserve">Red Hat GPG Key is installed and the GPG fingerprint matches the one from Red Hat's web site. </t>
  </si>
  <si>
    <t>Install sudo. One method to achieve the recommended state is to execute the following command(s):
# dnf install sudo.</t>
  </si>
  <si>
    <t>Configure sudo to only run other commands through pseudo-ptyy only commands to use pty. One method to achieve the recommended state is to execute the following command(s): 
Edit the file `/etc/sudoers` or a file in `/etc/sudoers.d/` with visudo -f, and add the following line:
Defaults use_pty.</t>
  </si>
  <si>
    <t>To close this finding, please provide a screenshot showing AIDE installed settings with the agency's CAP.</t>
  </si>
  <si>
    <t>Regularly check filesystem integrity to determine on a regular basis if critical files have been changed in an unauthorized fashion. One method to achieve the recommended state is to execute the following command(s): 
# crontab -u root -e
Add the following line to the crontab:
0 5 * * * /usr/sbin/aide --check.</t>
  </si>
  <si>
    <t>Run the following command to uninstall `telnet`
# dnf remove telnet.</t>
  </si>
  <si>
    <t xml:space="preserve">Disable the telnet server since `telnet` protocol is insecure and unencrypted. One method to achieve the recommended state is to execute the following command(s): Run the following command to uninstall `telnet`
# dnf remove telnet. </t>
  </si>
  <si>
    <t>Wireless networking is used when wired networks are unavailable. Red Hat Enterprise Linux contains a wireless tool kit to allow system administrators to configure and use wireless networks.</t>
  </si>
  <si>
    <t>Run the following command to verify `cron` is enabled:
# systemctl is-enabled crond
enabled
Verify result is "enabled".</t>
  </si>
  <si>
    <t xml:space="preserve">Limit SSH access to ensure that only authorized users access the system. One method to achieve the recommended state is to execute the following command(s):
Edit the `/etc/ssh/sshd_config` file to set one or more of the parameters as follows:
AllowUsers 
AllowGroups 
DenyUsers 
DenyGroups.
 </t>
  </si>
  <si>
    <t>Run the following command and verify Uid is 0/root and  Gid is 0/root. Ensure group and other do not have permissions
# find /etc/ssh -xdev -type f -name 'ssh_host_*_key' -exec stat {} \;
 File: ‘/etc/ssh/ssh_host_rsa_key’
 Size: 1679 Blocks: 8 IO Block: 4096 regular file
Device: ca01h/51713d Inode: 8628138 Links: 1
Access: (0600/-rw-------) Uid: ( 0/ root) Gid: ( 0/root)
Access: 2018-10-22 18:24:56.861750616 +0000
Modify: 2018-10-22 18:24:56.861750616 +0000
Change: 2018-10-22 18:24:56.873750616 +0000
 Birth: -
 File: ‘/etc/ssh/ssh_host_ecdsa_key’
 Size: 227 Blocks: 8 IO Block: 4096 regular file
Device: ca01h/51713d Inode: 8631760 Links: 1
Access: (0600/-rw-------) Uid: ( 0/ root) Gid: ( 0/root)
Access: 2018-10-22 18:24:56.897750616 +0000
Modify: 2018-10-22 18:24:56.897750616 +0000
Change: 2018-10-22 18:24:56.905750616 +0000
 Birth: -
 File: ‘/etc/ssh/ssh_host_ed25519_key’
 Size: 387 Blocks: 8 IO Block: 4096 regular file
Device: ca01h/51713d Inode: 8631762 Links: 1
Access: (0600/-rw-------) Uid: ( 0/ root) Gid: ( 0/root)
Access: 2018-10-22 18:24:56.945750616 +0000
Modify: 2018-10-22 18:24:56.945750616 +0000
Change: 2018-10-22 18:24:56.957750616 +0000
 Birth: -</t>
  </si>
  <si>
    <r>
      <rPr>
        <b/>
        <sz val="10"/>
        <rFont val="Arial"/>
        <family val="2"/>
      </rPr>
      <t>Note:</t>
    </r>
    <r>
      <rPr>
        <sz val="10"/>
        <rFont val="Arial"/>
        <family val="2"/>
      </rPr>
      <t xml:space="preserve"> This is N/A host is part of Red Hat Enterprise Linux Identity Management or Active Directory</t>
    </r>
  </si>
  <si>
    <t>Confirm authselect includes with-faillock, locking out user IDs after unsuccessful consecutive login attempts mitigates brute force password attacks against your systems. One method to achieve the recommended state is to execute the following command(s):
# authselect select 
with-faillock.</t>
  </si>
  <si>
    <t>Set remembered password history to conform to site policy. 
Run the Following script to add or modify the `pam_pwhistory.so` and `pam_unix.so` lines to include the `remember` option:
CP=$(authselect current | awk 'NR == 1 {print $3}' | grep custom/)
[[ -n $CP ]] &amp;&amp; PTF=/etc/authselect/$CP/system-auth || PTF=/etc/authselect/system-auth
[[ -n $(grep -E '^\s*password\s+(sufficient\s+pam_unix|requi(red|site)\s+pam_pwhistory).so\s+([^#]+\s+)*remember=\S+\s*.*$' $PTF) ]] &amp;&amp; sed -ri 's/^\s*(password\s+(requisite|sufficient)\s+(pam_pwquality\.so|pam_unix\.so)\s+)(.*)(remember=\S+\s*)(.*)$/\1\4 remember=24 \6/' $PTF || sed -ri 's/^\s*(password\s+(requisite|sufficient)\s+(pam_pwquality\.so|pam_unix\.so)\s+)(.*)$/\1\4 remember=24/' $PTF
authselect apply-changes.</t>
  </si>
  <si>
    <t>Limit password reuse to make it less likely that an attacker will be able to guess the password. One method to achieve the recommended state is to execute the following command(s): 
Run the Following script to add or modify the `pam_pwhistory.so` and `pam_unix.so` lines to include the `remember` option:
CP=$(authselect current | awk 'NR == 1 {print $3}' | grep custom/)
[[ -n $CP ]] &amp;&amp; PTF=/etc/authselect/$CP/system-auth || PTF=/etc/authselect/system-auth
[[ -n $(grep -E '^\s*password\s+(sufficient\s+pam_unix|requi(red|site)\s+pam_pwhistory).so\s+([^#]+\s+)*remember=\S+\s*.*$' $PTF) ]] &amp;&amp; sed -ri 's/^\s*(password\s+(requisite|sufficient)\s+(pam_pwquality\.so|pam_unix\.so)\s+)(.*)(remember=\S+\s*)(.*)$/\1\4 remember=24 \6/' $PTF || sed -ri 's/^\s*(password\s+(requisite|sufficient)\s+(pam_pwquality\.so|pam_unix\.so)\s+)(.*)$/\1\4 remember=24/' $PTF
authselect apply-changes.</t>
  </si>
  <si>
    <t>Secure system accounts by disabling interactive logon for service accounts. One method to achieve the recommended state is to execute the following command(s): Run the commands appropriate for your distribution:
Set the shell for any accounts returned by the audit to no login:
# usermod -s $(which nologin) 
Lock any non-root accounts returned by the audit:
# usermod -L 
The following command will set all system accounts to a non-login shell:
awk -F: '($1!="root" &amp;&amp; $1!="sync" &amp;&amp; $1!="shutdown" &amp;&amp; $1!="halt" &amp;&amp; $1!~/^\+/ &amp;&amp; $3.</t>
  </si>
  <si>
    <t>Configure permissions on the /etc/passwd- file since  the file permissions could be changed either inadvertently or through malicious actions. One method to achieve the recommended state is to execute the following command(s):  Run the following command to set permissions on `/etc/passwd`:
# chown root:root /etc/passwd
# chmod 644 /etc/passwd.</t>
  </si>
  <si>
    <t xml:space="preserve">Run the following command and verify `Uid` is `0/root,` `Gid` is `0/root` or `/shadow,` and `Access` is `640` or more restrictive:
# stat /etc/shadow
Access: (0640/-rw-r-----) Uid: ( 0/ root) Gid: ( 0/ root)
</t>
  </si>
  <si>
    <t>Configure permissions on the /etc/passwd- file since  the file permissions could be changed either inadvertently or through malicious actions. One method to achieve the recommended state is to execute the following command(s): Run the following command to set permissions on `/etc/passwd-`:
# chown root:root /etc/passwd-
# chmod u-x,go-rwx /etc/passwd-.</t>
  </si>
  <si>
    <t xml:space="preserve">Run the following command and verify `Uid` is `0/root,` `Gid` is `0/root` or `/shadow,` and `Access` is `640` or more restrictive:
# stat /etc/shadow-
Access: (0600/-rw-------) Uid: ( 0/ root) Gid: ( 0/ root)
</t>
  </si>
  <si>
    <t xml:space="preserve">Run the following command and verify `Uid` is `0/root,` `Gid` is `0/root` or `/shadow,` and `Access` is `640` or more restrictive:
# stat /etc/gshadow-
Access: (0640/-rw-r-----) Uid: ( 0/ root) Gid: ( 0/ root)
</t>
  </si>
  <si>
    <t>To close this finding, please provide a screenshot showing `/etc/group 'file settings with the agency's CAP.</t>
  </si>
  <si>
    <t>Disable the mounting of the squashfs filesystems</t>
  </si>
  <si>
    <t>Disable the mounting of the squashfs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/etc/modprobe.d/squashfs.conf`
and add the following line:
install squashfs /bin/true
Run the following command to unload the `squashfs` module:
# rmmod squashfs.</t>
  </si>
  <si>
    <t>To close this finding, please provide a screenshot showing disabled squashfs filesystems settings with the agency's CAP.</t>
  </si>
  <si>
    <t>On physical systems or virtual systems where host based time synchronization is not available install `chrony`:
Run the Following command to install chrony:
# dnf install chrony
On virtual systems where host based time synchronization is available consult your virtualization software documentation and setup host based synchronization.</t>
  </si>
  <si>
    <t>Enable time synchronization. On physical systems or virtual systems where host based time synchronization is not available install `chrony`:
Run the Following command to install chrony:
# dnf install chrony
On virtual systems where host based time synchronization is available consult your virtualization software documentation and setup host based synchronization.</t>
  </si>
  <si>
    <t>Run the following command to verify that iptables is not running:
# systemctl status iptables
Output should include:
 Loaded: disabled (/dev/null; bad)
 Active: inactive (dead)
Run the following command to verify that iptables is not enabled:
# systemctl is-enabled iptables
Output should not read `enabled`</t>
  </si>
  <si>
    <t>A firewall zone defines the trust level for a connection, interface or source address binding. This is a one to many relation, which means that a connection, interface or source can only be part of one zone, but a zone can be used for many network connections, interfaces and sources.
The default zone is the zone that is used for everything that is not explicitly bound/assigned to another zone.
That means that if there is no zone assigned to a connection, interface or source, only the default zone is used. The default zone is not always listed as being used for an interface or source as it will be used for it either way. This depends on the manager of the interfaces.
Connections handled by Network Manager are listed as Network Manager requests to add the zone binding for the interface used by the connection. Also interfaces under control of the network service are listed also because the service requests it.</t>
  </si>
  <si>
    <t>Run the following command to assign an interface to the appropriate zone.
# firewall-cmd --zone= --change-interface=
**Example:**
# firewall-cmd --zone=customezone --change-interface=eth0.</t>
  </si>
  <si>
    <t>Run the following commands to ensure not iptables rules exist
For iptables:
# iptables -L
No rules should be returned
For ip6tables:
# ip6tables -L
No rules should be returned</t>
  </si>
  <si>
    <t xml:space="preserve">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
</t>
  </si>
  <si>
    <t>The nftables service restores the nftables rules from the rules files referenced in the `/etc/sysconfig/nftables.conf` file during boot or the starting of the nftables service</t>
  </si>
  <si>
    <t>Services listening on the server do not have access control applied.</t>
  </si>
  <si>
    <t>Run the Following command to install rsyslog:
# dnf install rsyslog.</t>
  </si>
  <si>
    <t>Large files has been compressed.</t>
  </si>
  <si>
    <t xml:space="preserve">Authenticator Management </t>
  </si>
  <si>
    <t>To close this finding, please provide a screenshot of the Set MaxAuthTries setting in the /etc/ssh/sshd_config file with the agency's CAP.</t>
  </si>
  <si>
    <t>To close this finding, please provide a screenshot of the PermitUserEnvironment.option in the /etc/ssh/sshd_config file with the agency's CAP.</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</si>
  <si>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</si>
  <si>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 xml:space="preserve">Remediation Statement (Internal Use Only)         </t>
  </si>
  <si>
    <t>Finding Statement (Internal Use Only)</t>
  </si>
  <si>
    <t xml:space="preserve"> ▪ SCSEM Version: 3.0</t>
  </si>
  <si>
    <t xml:space="preserve"> ▪ SCSEM Release Date: September 30, 2021</t>
  </si>
  <si>
    <t>Install Updates, Patches and Additional Security Software</t>
  </si>
  <si>
    <t>Periodically patches are released for included software either due to security flaws or to include additional functionality.
Note: Site policy may mandate a testing period before install onto production systems for available updates.</t>
  </si>
  <si>
    <t>Run the following command to verify there are no updates or patches to install.
# yum check-update</t>
  </si>
  <si>
    <t>Vendor recommended security patches are installed and are not out-of-date.</t>
  </si>
  <si>
    <t>Vendor recommended security patches are have not been updated.</t>
  </si>
  <si>
    <t>1.9</t>
  </si>
  <si>
    <t>Use your package manager to update all packages on the system according to site policy.
The following command will install all available packages
# yum update</t>
  </si>
  <si>
    <t>Obtain and install the latest security patches from the vendor. One method to achieve the recommended state is to execute the following command(s):
# yum update. (By default, yum will automatically attempt to check all configured repositories to resolve all package dependencies during an installation/upgrade).</t>
  </si>
  <si>
    <t>Run the following command and verify output shows `/tmp` to tmpfs or a system partition:
# findmnt -n /tmp
/tmp tmpfs tmpfs rw,nosuid,nodev,noexec
**If** `/etc/fstab` is used: run the following command and verify that tmpfs has been mounted to `tmpfs`, or a system partition has been created for `/tmp`
# grep -E '\s/tmp\s' /etc/fstab | grep -E -v '^\s*#'
tmpfs /tmp tmpfs defaults,noexec,nosuid,nodev 0 0
**OR** If systemd `tmp.mount` file is used: run the following command and verify that `tmp.mount` is enabled:
# systemctl show "tmp.mount" | grep -i unitfilestate
UnitFileState=enabled</t>
  </si>
  <si>
    <t>/tmp has been configured.</t>
  </si>
  <si>
    <t>/tmp has not been configured.</t>
  </si>
  <si>
    <t>Create or update an entry for `/tmp` in either `/etc/fstab` **OR** in a systemd `tmp.mount` file:
If  `/etc/fstab` is used: configure `/etc/fstab` as appropriate.
Example:
tmpfs /tmp tmpfs defaults,rw,nosuid,nodev,noexec,relatime 0 0
Run the following command to remount `/tmp`
# mount -o remount,noexec,nodev,nosuid /tmp
Or if systemd `tmp.mount` file is used: run the following command to create the file `/etc/systemd/system/tmp.mount` if it doesn't exist:
# [ ! -f /etc/systemd/system/tmp.mount ] &amp;&amp; cp -v /usr/lib/systemd/system/tmp.mount /etc/systemd/system/
Edit the file `/etc/systemd/system/tmp.mount`:
[Mount]
What=tmpfs
Where=/tmp
Type=tmpfs
Options=mode=1777,strictatime,noexec,nodev,nosuid
Run the following command to reload the systemd daemon:
# systemctl daemon-reload
Run the following command to unmask and start `tmp.mount`:
# systemctl --now unmask tmp.mount</t>
  </si>
  <si>
    <t>Configure /tmp directory. One method to achieve the recommended state is to execute the following:
Create or update an entry for `/tmp` in either `/etc/fstab` **OR** in a systemd `tmp.mount` file:
If  `/etc/fstab` is used: configure `/etc/fstab` as appropriate.
Example:
tmpfs /tmp tmpfs defaults,rw,nosuid,nodev,noexec,relatime 0 0
Run the following command to remount `/tmp`
# mount -o remount,noexec,nodev,nosuid /tmp
Or if systemd `tmp.mount` file is used: run the following command to create the file `/etc/systemd/system/tmp.mount` if it doesn't exist:
# [ ! -f /etc/systemd/system/tmp.mount ] &amp;&amp; cp -v /usr/lib/systemd/system/tmp.mount /etc/systemd/system/
Edit the file `/etc/systemd/system/tmp.mount`:
[Mount]
What=tmpfs
Where=/tmp
Type=tmpfs
Options=mode=1777,strictatime,noexec,nodev,nosuid
Run the following command to reload the systemd daemon:
# systemctl daemon-reload
Run the following command to unmask and start `tmp.mount`:
# systemctl --now unmask tmp.mount</t>
  </si>
  <si>
    <t>Set noexec option on /tmp Partition</t>
  </si>
  <si>
    <t>Run the following command to verify the `noexec` option is set: 
# findmnt -n /tmp | grep -Ev '\bnodev\b'
Nothing should be returned</t>
  </si>
  <si>
    <t>The noexec option has been set on the /tmp partition.</t>
  </si>
  <si>
    <t xml:space="preserve">The noexec option has not been set on the /tmp partition. </t>
  </si>
  <si>
    <t>Since the `/tmp` filesystem is only intended for temporary file storage, set this option to ensure that users cannot run executable binaries from `/tmp`.</t>
  </si>
  <si>
    <t>Edit the `/etc/fstab` file **OR** the `/etc/systemd/system/local-fs.target.wants/tmp.mount` file:
IF `/etc/fstab` is used to mount `/tmp`
Edit the `/etc/fstab` file and add `noexec` to the fourth field (mounting options) for the `/tmp` partition. 
Run the following command to remount `/tmp`:
# mount -o remount,noexec /tmp
OR if systemd is used to mount `/tmp`:
Edit `/etc/systemd/system/local-fs.target.wants/tmp.mount` to add `noexec` to the `/tmp` mount options:
[Mount]
Options=mode=1777,strictatime,noexec,nodev,nosuid
Run the following command to restart the systemd daemon:
# systemctl daemon-reload
Run the following command to restart `tmp.mount`
# systemctl restart tmp.mount</t>
  </si>
  <si>
    <t>Set the noexec option on the /tmp partition. One method to achieve the recommended state is to execute the following:
Edit the `/etc/fstab` file **OR** the `/etc/systemd/system/local-fs.target.wants/tmp.mount` file:
IF `/etc/fstab` is used to mount `/tmp`
Edit the `/etc/fstab` file and add `noexec` to the fourth field (mounting options) for the `/tmp` partition. 
Run the following command to remount `/tmp`:
# mount -o remount,noexec /tmp
OR if systemd is used to mount `/tmp`:
Edit `/etc/systemd/system/local-fs.target.wants/tmp.mount` to add `noexec` to the `/tmp` mount options:
[Mount]
Options=mode=1777,strictatime,noexec,nodev,nosuid
Run the following command to restart the systemd daemon:
# systemctl daemon-reload
Run the following command to restart `tmp.mount`
# systemctl restart tmp.mount</t>
  </si>
  <si>
    <t>Set nodev option on /tmp Partition</t>
  </si>
  <si>
    <t>Run the following command and verify the `nodev` option is set:
# findmnt -n /tmp -n | grep -Ev '\bnodev\b'
Nothing should be returned</t>
  </si>
  <si>
    <t>The nodev option has been set on the /tmp partition.</t>
  </si>
  <si>
    <t xml:space="preserve">The nodev option has not been set on the /tmp partition. </t>
  </si>
  <si>
    <t>Edit the `/etc/fstab` file **OR** the `/etc/systemd/system/local-fs.target.wants/tmp.mount` file:
IF `/etc/fstab` is used to mount `/tmp`
Edit the `/etc/fstab` file and add `nodev` to the fourth field (mounting options) for the `/tmp` partition. 
Run the following command to remount `/tmp`:
# mount -o remount,nodev /tmp
OR if systemd is used to mount `/tmp`:
Edit `/etc/systemd/system/local-fs.target.wants/tmp.mount` to add `nodev` to the `/tmp` mount options:
[Mount]
Options=mode=1777,strictatime,noexec,nodev,nosuid
Run the following command to restart the systemd daemon:
# systemctl daemon-reload
Run the following command to restart `tmp.mount`
# systemctl restart tmp.mount</t>
  </si>
  <si>
    <t>Set the nodev option on the /tmp partition. One method to achieve the recommended state is to execute the following:
Edit the `/etc/fstab` file **OR** the `/etc/systemd/system/local-fs.target.wants/tmp.mount` file:
IF `/etc/fstab` is used to mount `/tmp`
Edit the `/etc/fstab` file and add `nodev` to the fourth field (mounting options) for the `/tmp` partition. 
Run the following command to remount `/tmp`:
# mount -o remount,nodev /tmp
OR if systemd is used to mount `/tmp`:
Edit `/etc/systemd/system/local-fs.target.wants/tmp.mount` to add `nodev` to the `/tmp` mount options:
[Mount]
Options=mode=1777,strictatime,noexec,nodev,nosuid
Run the following command to restart the systemd daemon:
# systemctl daemon-reload
Run the following command to restart `tmp.mount`
# systemctl restart tmp.mount</t>
  </si>
  <si>
    <t>Set nosuid option on /tmp Partition</t>
  </si>
  <si>
    <t>Run the following command and verify the nodev option is set:
# findmnt -n /tmp -n | grep -Ev '\bnosuid\b'
Nothing should be returned</t>
  </si>
  <si>
    <t xml:space="preserve">The nosuid option has been set on the /tmp partition. </t>
  </si>
  <si>
    <t xml:space="preserve">The nosuid option has not been set on the /tmp partition. </t>
  </si>
  <si>
    <t>Since the `/tmp` filesystem is only intended for temporary file storage, set this option to ensure that users cannot create `setuid` files in `/tmp`.</t>
  </si>
  <si>
    <t>IF `/etc/fstab` is used to mount `/tmp`
Edit the `/etc/fstab` file and add `nosuid` to the fourth field (mounting options) for the `/tmp` partition. 
Run the following command to remount `/tmp` :
# mount -o remount,nosuid /tmp
OR if systemd is used to mount `/tmp`:
Edit `/etc/systemd/system/local-fs.target.wants/tmp.mount` to add `nosuid` to the `/tmp` mount options:
[Mount]
Options=mode=1777,strictatime,noexec,nodev,nosuid
Run the following command to restart the systemd daemon:
# systemctl daemon-reload
Run the following command to restart `tmp.mount`:
# systemctl restart tmp.mount</t>
  </si>
  <si>
    <t>Set the nosuid option on the /tmp partition. One method to achieve the recommended state is to execute the following:
IF `/etc/fstab` is used to mount `/tmp`
Edit the `/etc/fstab` file and add `nosuid` to the fourth field (mounting options) for the `/tmp` partition. 
Run the following command to remount `/tmp` :
# mount -o remount,nosuid /tmp
OR if systemd is used to mount `/tmp`:
Edit `/etc/systemd/system/local-fs.target.wants/tmp.mount` to add `nosuid` to the `/tmp` mount options:
[Mount]
Options=mode=1777,strictatime,noexec,nodev,nosuid
Run the following command to restart the systemd daemon:
# systemctl daemon-reload
Run the following command to restart `tmp.mount`:
# systemctl restart tmp.mount</t>
  </si>
  <si>
    <t>Configure /dev/shm</t>
  </si>
  <si>
    <t>`/dev/shm` is a traditional shared memory concept. One program will create a memory portion, which other processes (if permitted) can access. Mounting `tmpfs` at `/dev/shm` is handled automatically by systemd.</t>
  </si>
  <si>
    <t>Run the following command and verify output shows `/dev/shm` is mounted:
# findmnt -n /dev/shm
tmpfs on /dev/shm type tmpfs (rw,nosuid,nodev,noexec,relatime,seclabel)
Run the following command and verify an entry for `/dev/shm` exists in `/etc/fstab`:
# grep -E '\s/dev/shm\s' /etc/fstab
tmpfs /dev/shm tmpfs defaults,noexec,nodev,nosuid 0 0</t>
  </si>
  <si>
    <t>The /dev/shm has been configured.</t>
  </si>
  <si>
    <t>The /dev/shm has not been configured.</t>
  </si>
  <si>
    <t>1.1.6</t>
  </si>
  <si>
    <t>Any user can upload and execute files inside the `/dev/shm` similar to the `/tmp` partition. Configuring `/dev/shm` allows an administrator to set the `noexec` option on the mount, making `/dev/shm`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t>
  </si>
  <si>
    <t>Edit `/etc/fstab` and add or edit the following line:
tmpfs /dev/shm tmpfs defaults,noexec,nodev,nosuid,seclabel 0 0
Run the following command to remount `/dev/shm`:
# mount -o remount,noexec,nodev,nosuid /dev/shm</t>
  </si>
  <si>
    <t>Configure /dev/shm. One method to achieve the recommended state is to execute the following:
Edit `/etc/fstab` and add or edit the following line:
tmpfs /dev/shm tmpfs defaults,noexec,nodev,nosuid,seclabel 0 0
Run the following command to remount `/dev/shm`:
# mount -o remount,noexec,nodev,nosuid /dev/shm</t>
  </si>
  <si>
    <t>To close this finding, please provide a screenshot showing /dev/shm is mounted the agency's CAP.</t>
  </si>
  <si>
    <t>Set noexec option on /dev/shm Partition</t>
  </si>
  <si>
    <t>Run the following command to verify that the `noexec` option is set:
# findmnt -n /dev/shm | grep -Ev '\bnoexec\b'
Nothing should be returned</t>
  </si>
  <si>
    <t>The noexec option has been set on the /dev/shm partition.</t>
  </si>
  <si>
    <t xml:space="preserve">The noexec option has not been set on the /dev/shm partition. </t>
  </si>
  <si>
    <t>1.1.7</t>
  </si>
  <si>
    <t>Edit the `/etc/fstab` file and add `noexec` to the fourth field (mounting options) for the `/dev/shm` partition. 
Run the following command to remount `/dev/shm`:
# mount -o remount,noexec,nodev,nosuid /dev/shm</t>
  </si>
  <si>
    <t>Set the no exec option on the /dev/shm partition to prevent users from executing programs from shared memory. One method to achieve the recommended state is to execute the following:
Edit the `/etc/fstab` file and add `noexec` to the fourth field (mounting options) for the `/dev/shm` partition. 
Run the following command to remount `/dev/shm`:
# mount -o remount,noexec,nodev,nosuid /dev/shm</t>
  </si>
  <si>
    <t>Set nodev option on /dev/shm Partition</t>
  </si>
  <si>
    <t>Run the following command to verify that the `nodev` option is set:
# findmnt -n /dev/shm | grep -Ev '\bnodev\b'
Nothing should be returned</t>
  </si>
  <si>
    <t>The nodev option has been set on the /dev/shm partition.</t>
  </si>
  <si>
    <t xml:space="preserve">The nodev option has not been set on the /dev/shm partition. </t>
  </si>
  <si>
    <t>Edit the `/etc/fstab` file and add `nodev` to the fourth field (mounting options) for the `/dev/shm` partition. 
Run the following command to remount `/dev/shm`:
# mount -o remount,noexec,nodev,nosuid /dev/shm</t>
  </si>
  <si>
    <t>Set the nodev option on the /dev/shm partition. One method to achieve the recommended state is to execute the following:
Edit the `/etc/fstab` file and add `nodev` to the fourth field (mounting options) for the `/dev/shm` partition. 
Run the following command to remount `/dev/shm`:
# mount -o remount,noexec,nodev,nosuid /dev/shm</t>
  </si>
  <si>
    <t>Set nosuid option on /dev/shm Partition</t>
  </si>
  <si>
    <t>Run the following command to verify that the `nosuid` option is set:
# findmnt -n /dev/shm | grep -Ev '\bnosuid\b'
Nothing should be returned</t>
  </si>
  <si>
    <t xml:space="preserve">The nosuid option has been set on the /dev/shm partition. </t>
  </si>
  <si>
    <t xml:space="preserve">The nosuid option has not been set on the /dev/shm partition. </t>
  </si>
  <si>
    <t>Edit the `/etc/fstab` file and add `nosuid` to the fourth field (mounting options) for the `/dev/shm` partition. 
Run the following command to remount `/dev/shm`:
# mount -o remount,noexec,nodev,nosuid /dev/shm</t>
  </si>
  <si>
    <t>Set the nosuid option on the /dev/shm partition. One method to achieve the recommended state is to execute the following:
Edit the `/etc/fstab` file and add `nosuid` to the fourth field (mounting options) for the `/dev/shm` partition. 
Run the following command to remount `/dev/shm`:
# mount -o remount,noexec,nodev,nosuid /dev/shm</t>
  </si>
  <si>
    <t>Set noexec option on /var/tmp Partition</t>
  </si>
  <si>
    <t>If a `/var/tmp` partition exists, run the following command to verify that the `noexec` option is set:
# findmnt -n /var/tmp | grep -Ev '\bnoexec\b'
Nothing should be returned</t>
  </si>
  <si>
    <t>Nothing should be returned.</t>
  </si>
  <si>
    <t xml:space="preserve">The noexec option has not been set on the /var/tmp partition. </t>
  </si>
  <si>
    <t>1.1.12</t>
  </si>
  <si>
    <t>Since the `/var/tmp` filesystem is only intended for temporary file storage, set this option to ensure that users cannot run executable binaries from `/var/tmp`.</t>
  </si>
  <si>
    <t>For existing `/var/tmp` partitions, edit the `/etc/fstab` file and add `noexec` to the fourth field (mounting options) of the `/var/tmp` entry. 
Run the following command to remount `/var/tmp` :
# mount -o remount,noexec /var/tmp</t>
  </si>
  <si>
    <t>Set the no exec option on the /var/tmp partition to ensure that users cannot run executable binaries from /var/tmp. One method to achieve the recommended state is to execute the following:
For existing `/var/tmp` partitions, edit the `/etc/fstab` file and add `noexec` to the fourth field (mounting options) of the `/var/tmp` entry. 
Run the following command to remount `/var/tmp` :
# mount -o remount,noexec /var/tmp</t>
  </si>
  <si>
    <t>Set nodev option on /var/tmp Partition</t>
  </si>
  <si>
    <t>If a `/var/tmp` partition exists, run the following command to verify that the `nodev` option is set:
# findmnt -n /var/tmp | grep -Ev '\bnodev\b'
Nothing should be returned</t>
  </si>
  <si>
    <t xml:space="preserve">The nodev option has not been set on the /var/tmp partition. </t>
  </si>
  <si>
    <t>1.1.13</t>
  </si>
  <si>
    <t>For existing `/var/tmp` partitions, edit the `/etc/fstab` file and add `nodev` to the fourth field (mounting options) of the `/var/tmp` entry. 
Run the following command to remount `/var/tmp`:
# mount -o remount,nodev /var/tmp</t>
  </si>
  <si>
    <t>Set the nodev option on the /var/tmp partition to ensure that users cannot attempt to create block or character special devices in /var/tmp. One method to achieve the recommended state is to execute the following:
For existing `/var/tmp` partitions, edit the `/etc/fstab` file and add `nodev` to the fourth field (mounting options) of the `/var/tmp` entry. 
Run the following command to remount `/var/tmp`:
# mount -o remount,nodev /var/tmp</t>
  </si>
  <si>
    <t>Set nosuid option on /var/tmp Partition</t>
  </si>
  <si>
    <t>If a `/var/tmp` partition exists, run the following command to verify that that the `nosuid` option is set:
# findmnt -n /var/tmp | grep -Ev '\bnosuid\b'
Nothing should be returned</t>
  </si>
  <si>
    <t xml:space="preserve">The nosuid option has not been set on the /var/tmp partition. </t>
  </si>
  <si>
    <t>For existing `/var/tmp` partitions, edit the `/etc/fstab` file and add `nosuid` to the fourth field (mounting options) of the `/var/tmp` entry. 
Run the following command to remount `/var/tmp` :
# mount -o remount,nosuid /var/tmp</t>
  </si>
  <si>
    <t>Set the nosuid option on the /var/tmp partition to ensure that users cannot create `setuid` files in /var/tmp. One method to achieve the recommended state is to execute the following:
For existing `/var/tmp` partitions, edit the `/etc/fstab` file and add `nosuid` to the fourth field (mounting options) of the `/var/tmp` entry. 
Run the following command to remount `/var/tmp` :
# mount -o remount,nosuid /var/tmp</t>
  </si>
  <si>
    <t>Set nodev option on /home Partition</t>
  </si>
  <si>
    <t>If a `/home` partition exists, run the following command to verify that that the `nodev` option is set:
# findmnt /home | grep -Ev '\bnodev\b'
Nothing should be returned</t>
  </si>
  <si>
    <t xml:space="preserve">The nodev option has not been set on the /home partition. </t>
  </si>
  <si>
    <t>For existing `/home` partitions, edit the `/etc/fstab` file and add `nodev` to the fourth field (mounting options) of the `/home` entry. 
Run the following command to remount `/home`:
# mount -o remount,nodev /home</t>
  </si>
  <si>
    <t>Set the nodev option on the /home partition to ensure that users cannot attempt to create block or character special devices. One method to achieve the recommended state is to execute the following:
For existing `/home` partitions, edit the `/etc/fstab` file and add `nodev` to the fourth field (mounting options) of the `/home` entry. 
Run the following command to remount `/home`:
# mount -o remount,nodev /home</t>
  </si>
  <si>
    <t>Set noexec option on removable media Partitions</t>
  </si>
  <si>
    <t>Run the following script and verify that the `noexec` option is set on all removable media partitions.
#!/usr/bin/bash
for rmpo in $(lsblk -o RM,MOUNTPOINT | awk -F " " '/ 1 / {print $2}'); do 
findmnt -n "$rmpo" | grep -Ev "\bnoexec\b"
done
Nothing should be returned</t>
  </si>
  <si>
    <t>The noexec option has been added to removable media partitions.</t>
  </si>
  <si>
    <t>The noexec option has not been added to removable media partitions.</t>
  </si>
  <si>
    <t xml:space="preserve">Set the noexec option on all removable media partitions to prevent users from executing programs from the removable media. This also deters users from being able to introduce potentially malicious software on the system. One method to achieve the recommended state is to execute the following :
Edit the `/etc/fstab` file and add `noexec` to the fourth field (mounting options) of all removable media partitions. Look for entries that have mount points that contain words such as floppy or cdrom. </t>
  </si>
  <si>
    <t>Set nodev option on removable media Partitions</t>
  </si>
  <si>
    <t>Run the following script and verify that the `nodev` option is set on all removable media partitions.
#!/usr/bin/bash
for rmpo in $(lsblk -o RM,MOUNTPOINT | awk -F " " '/ 1 / {print $2}'); do 
findmnt -n "$rmpo" | grep -Ev "\bnodev\b"
done
Nothing should be returned</t>
  </si>
  <si>
    <t>nodev option has been set on removable media partitions.</t>
  </si>
  <si>
    <t>The nodev option has not been added to removable media partitions.</t>
  </si>
  <si>
    <t xml:space="preserve">Set the nodev option on all removable media partitions to prevent users from circumventing security controls and allowing non-root users to access sensitive device files such as `/dev/kmem` or the raw disk partitions. One method to achieve the recommended state is to execute the following:
Edit the `/etc/fstab` file and add `nodev` to the fourth field (mounting options) of all removable media partitions. Look for entries that have mount points that contain words such as floppy or cdrom. </t>
  </si>
  <si>
    <t>Set nosuid option on removable media Partitions</t>
  </si>
  <si>
    <t>Run the following command and verify that the `nosuid` option is set on all removable media partitions.
#!/usr/bin/bash
for rmpo in $(lsblk -o RM,MOUNTPOINT | awk -F " " '/ 1 / {print $2}'); do 
findmnt -n "$rmpo" | grep -Ev "\bnosuid\b"
done
Nothing should be returned</t>
  </si>
  <si>
    <t>nosuid option set on removable media partitions.</t>
  </si>
  <si>
    <t>The nosuid option has not been added to removable media partitions.</t>
  </si>
  <si>
    <t>HSI1:  System configured to load or run removable media automatically</t>
  </si>
  <si>
    <t xml:space="preserve">Set the nosuid on all removable media partitions to prevent users from introducing privileged programs onto the system and allowing non-root users to execute them. One method to achieve the recommended state is to execute the following:
Edit the `/etc/fstab` file and add `nosuid` to the fourth field (mounting options) of all removable media partitions. Look for entries that have mount points that contain words such as floppy or cdrom. </t>
  </si>
  <si>
    <t>Set Sticky Bit on all World-writable Directories</t>
  </si>
  <si>
    <t>Run the following command to verify no world writable directories exist without the sticky bit set:
# df --local -P 2&gt; /dev/null | awk '{if (NR!=1) print $6}' | xargs -I '{}' find '{}' -xdev -type d \( -perm -0002 -a ! -perm -1000 \) 2&gt;/dev/null
No output should be returned.</t>
  </si>
  <si>
    <t>Sicky bit has been set on all world-writable directories.</t>
  </si>
  <si>
    <t>HAC11:  User access was not established with concept of least privilege</t>
  </si>
  <si>
    <t>Run the following command to set the sticky bit on all world writable directories:
# df --local -P | awk '{if (NR!=1) print $6}' | xargs -I '{}' find '{}' -xdev -type d \( -perm -0002 -a ! -perm -1000 \) 2&gt;/dev/null | xargs -I '{}' chmod a+t '{}'</t>
  </si>
  <si>
    <t>Set the sticky bit on all world writable directories. One method to achieve the recommended state is to execute the following command(s):
# df --local -P | awk '{if (NR!=1) print $6}' | xargs -I '{}' find '{}' -xdev -type d \( -perm -0002 -a ! -perm -1000 \) 2&gt;/dev/null | xargs -I '{}' chmod a+t '{}'</t>
  </si>
  <si>
    <t>Disable AutoMounting</t>
  </si>
  <si>
    <t>Run the following command to verify `autofs` is not enabled:
# systemctl show "autofs.service" | grep -i unitfilestate=enabled
Nothing should be returned</t>
  </si>
  <si>
    <t>Automounting has been disabled.</t>
  </si>
  <si>
    <t>Automounting has not been disabled.</t>
  </si>
  <si>
    <t xml:space="preserve">Run the following command to mask `autofs`:
# systemctl --now mask autofs
**OR** run the following command to remove `autofs`
# yum remove autofs
</t>
  </si>
  <si>
    <t xml:space="preserve">Disable automounting of devices. One method to achieve the recommended state is to execute the following command(s):
# systemctl --now mask autofs
</t>
  </si>
  <si>
    <t>Run the following commands and verify the output is as indicated:
# modprobe -n -v usb-storage
install /bin/true
# lsmod | grep usb-storage
&lt;No output&gt;</t>
  </si>
  <si>
    <t>1.1.24</t>
  </si>
  <si>
    <t>Edit or create a file in the /etc/modprobe.d/ directory ending in `.conf`
Example: `vim /etc/modprobe.d/usb_storage.conf`
Add the following line:
install usb-storage /bin/true
Run the following command to unload the usb-storage module:
rmmod usb-storage</t>
  </si>
  <si>
    <t>Disable USB Storage. One method to accomplish the recommendation is to perform the following:
Edit or create a file in the /etc/modprobe.d/ directory ending in `.conf`
Example: `vim /etc/modprobe.d/usb_storage.conf`
Add the following line:
install usb-storage /bin/true
Run the following command to unload the usb-storage module:
rmmod usb-storage</t>
  </si>
  <si>
    <t>Run the following commands and verify the output is as indicated:
# modprobe -n -v cramfs | grep -E '(cramfs|install)'
install /bin/true
# lsmod | grep cramfs
&lt;No output&gt;</t>
  </si>
  <si>
    <t>Edit or create a file in the `/etc/modprobe.d/` directory ending in .conf 
Example: `vim /etc/modprobe.d/cramfs.conf`
and add the following line:
install cramfs /bin/true
Run the following command to unload the `cramfs` module:
# rmmod cramfs</t>
  </si>
  <si>
    <t>Disable the mounting of the cramfs filesystems to reduce the local attack surface of the server. If this filesystem type is not needed, disable it. One method to achieve the recommended state is to execute the following:
Edit or create a file in the `/etc/modprobe.d/` directory ending in .conf 
Example: `vim /etc/modprobe.d/cramfs.conf`
and add the following line:
install cramfs /bin/true
Run the following command to unload the `cramfs` module:
# rmmod cramfs</t>
  </si>
  <si>
    <t>Disable of udf filesystems</t>
  </si>
  <si>
    <t>Run the following commands and verify the output is as indicated:
# modprobe -n -v udf | grep -E '(udf|install)'
install /bin/true
# lsmod | grep udf
&lt;No output&gt;</t>
  </si>
  <si>
    <t xml:space="preserve">Output should display nothing. 
</t>
  </si>
  <si>
    <t>Edit or create a file in the `/etc/modprobe.d/` directory ending in .conf 
Example: `vi /etc/modprobe.d/udf.conf`
and add the following line:
install udf /bin/true
Run the following command to unload the `udf` module:
# rmmod udf</t>
  </si>
  <si>
    <t>Disable the mounting of the udf filesystems. One method to achieve the recommended state is to execute the following:
Edit or create a file in the `/etc/modprobe.d/` directory ending in .conf 
Example: `vi /etc/modprobe.d/udf.conf`
and add the following line:
install udf /bin/true
Run the following command to unload the `udf` module:
# rmmod udf</t>
  </si>
  <si>
    <t xml:space="preserve">Configure GPG keys </t>
  </si>
  <si>
    <t>Verify GPG keys are configured correctly for your package manager. Depending on the package management in use one of the following command groups may provide the needed information:
# rpm -q gpg-pubkey --qf '%{name}-%{version}-%{release} --&gt; %{summary}\n'</t>
  </si>
  <si>
    <t>GPG Key is present and is provided by the vendor.</t>
  </si>
  <si>
    <t>SUSE GPG Key has not been installed and verified.</t>
  </si>
  <si>
    <t>Configure GPG keys to ensure that updates are obtained from a valid source to protect against spoofing that could lead to the inadvertent installation of malware on the system.</t>
  </si>
  <si>
    <t>Configure Package Manager Repositories</t>
  </si>
  <si>
    <t>Run the following command to verify repositories are configured correctly:
# yum repolist</t>
  </si>
  <si>
    <t>Repositories are configured to download core system updates and security patches.</t>
  </si>
  <si>
    <t>Configure package manager repositories to ensure the system receives the latest security updates.</t>
  </si>
  <si>
    <t>Ensure gpgcheck is globally activated</t>
  </si>
  <si>
    <t>The `gpgcheck` option, found in the main section of the `/etc/yum.conf` and individual `/etc/yum/repos.d/*.repo` files determines if an RPM package's signature is checked prior to its installation.</t>
  </si>
  <si>
    <t>Run the following command and verify `gpgcheck` is set to `1`:
# grep ^\s*gpgcheck /etc/yum.conf
gpgcheck=1
Run the following command and verify that all instances of `gpgcheck` are set to `1`:
# grep -P '^\h*gpgcheck=[^1\n\r]+\b(\h+.*)?$' /etc/yum.conf /etc/yum.repos.d/*.repo
Nothing should be returned</t>
  </si>
  <si>
    <t>The gpgcheck has been globally activated.</t>
  </si>
  <si>
    <t>The gpgcheck has not been globally activated.</t>
  </si>
  <si>
    <t>HSI5: OS files are not hashed to detect inappropriate changes</t>
  </si>
  <si>
    <t>Edit `/etc/yum.conf` and set '`gpgcheck=1`' in the `[main]` section.
Edit any failing files in `/etc/yum.repos.d/*.repo` and set all instances of `gpgcheck` to `1`</t>
  </si>
  <si>
    <t>Globally activate gpgcheck parameter to ensure that the software is obtained from a trusted source. One method to achieve the recommended state is to execute the following:
Edit `/etc/yum.conf` and set '`gpgcheck=1`' in the `[main]` section.
Edit any failing files in `/etc/yum.repos.d/*.repo` and set all instances of `gpgcheck` to `1`</t>
  </si>
  <si>
    <t>Verify your system is connected to the Red Hat Subscription Manager.
If connected to RHSM your systemID can be retrieved with the following command:
# subscription-manager identity</t>
  </si>
  <si>
    <t>Run the following command to connect to the Red Hat Subscription Manager:
# subscription-manager register</t>
  </si>
  <si>
    <t xml:space="preserve">Register the subscription-manager service. One method to achieve the recommended state is to execute the following command(s):
# subscription-manager register
</t>
  </si>
  <si>
    <t>Run the following command:
# systemctl is-enabled rhnsd
Output should NOT be enabled</t>
  </si>
  <si>
    <t>Patch management policies may require that organizations test the impact of a patch before it is deployed in a production environment. Having patches automatically deployed could have a negative impact on the environment. It is best to not allow an action by default but only after appropriate consideration has been made. It is recommended that the service be disabled unless the risk is understood and accepted or you are running your own satellite . 
**Note:** This item is not scored because organizations may have addressed the risk.</t>
  </si>
  <si>
    <t>Run the following command to stop and mask the `rhnsd`:
# systemctl --now mask rhnsd</t>
  </si>
  <si>
    <t>Disable the rhnsd daemon. One method to achieve the recommended state is to execute the following command(s):
# systemctl --now mask rhnsd</t>
  </si>
  <si>
    <t>To close this finding, please provide a screenshot showing rhnsd daemon has been disabled with the agency's CAP.</t>
  </si>
  <si>
    <t xml:space="preserve">Install AIDE </t>
  </si>
  <si>
    <t>AIDE takes a snapshot of filesystem state including modification times, permissions, and file hashes which can then be used to compare against the current state of the filesystem to detect modifications to the system.
Note: The prelinking feature can interfere with AIDE because it alters binaries to speed up their start up times. Run `prelink -ua` to restore the binaries to their prelinked state, thus avoiding false positives from AIDE.</t>
  </si>
  <si>
    <t>Run the following command and verify `aide` is installed:
# rpm -q aide
aide-&lt;version&gt;</t>
  </si>
  <si>
    <t>AIDE is installed to snapshot the operating system to detect modifications.</t>
  </si>
  <si>
    <t>Run the following command to install AIDE:
# yum install aide 
Configure AIDE as appropriate for your environment. Consult the AIDE documentation for options.
Initialize AIDE:
Run the following commands:
# aide --init
# mv /var/lib/aide/aide.db.new.gz /var/lib/aide/aide.db.gz</t>
  </si>
  <si>
    <t>Install and configure AIDE file integrity checking to prevent or limit the exposure of accidental or malicious misconfigurations or modified binaries. One method to achieve the recommended state is to execute the following:
Run the following command to install AIDE:
# yum install aide 
Configure AIDE as appropriate for your environment. Consult the AIDE documentation for options.
Initialize AIDE:
Run the following commands:
# aide --init
# mv /var/lib/aide/aide.db.new.gz /var/lib/aide/aide.db.gz</t>
  </si>
  <si>
    <t>Ensure filesystem integrity is regularly checked</t>
  </si>
  <si>
    <t>Run the following commands to verify a cron job scheduled to run the aide check.
# grep -Ers '^([^#]+\s+)?(\/usr\/s?bin\/|^\s*)aide(\.wrapper)?\s(--?\S+\s)*(--(check|update)|\$AIDEARGS)\b' /etc/cron.* /etc/crontab /var/spool/cron/
Ensure a cron job in compliance with site policy is returned.
OR run the following commands to verify that aidcheck.service and aidcheck.timer are enabled and aidcheck.timer is running
# systemctl is-enabled aidecheck.service
# systemctl is-enabled aidecheck.timer
# systemctl status aidecheck.timer</t>
  </si>
  <si>
    <t>Filesystem integrity checking is regularly conducted via a cron job or aidecheck.timer.</t>
  </si>
  <si>
    <t>AIDE is not configured to sweep the filesystem on a regular basis.</t>
  </si>
  <si>
    <t>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</si>
  <si>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 xml:space="preserve">Ensure filesystem integrity is regularly checked. One method to achieve the recommended state is to execute the following:
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
</t>
  </si>
  <si>
    <t>To close this finding, please provide a screenshot showing a cronjob for AIDE is in use with the agency's CAP.</t>
  </si>
  <si>
    <t>Set Permissions on bootloader config</t>
  </si>
  <si>
    <t>Run the following script to verify the bootloader password has been set:
#!/bin/bash
tst1="" tst2="" output=""
efidir=$(find /boot/efi/EFI/* -type d -not -name 'BOOT')
gbdir=$(find /boot -maxdepth 1 -type d -name 'grub*')
if [ -f "$efidir"/grub.cfg ]; then
grubdir="$efidir" &amp; then
grubdir="$gbdir" &amp;&amp; grubfile="$gbdir/grub.cfg"
fi
userfile="$grubdir/user.cfg"
[ -f "$userfile" ] &amp;&amp; grep -Pq '^\h*GRUB2
PASSWORD\h*=\h*.+$' "$userfile" &amp;&amp; output="\n PASSED: bootloader password set in \"$userfile\"\n\n"
if [ -z "$output" ] &amp; then
grep -Piq '^\h*set\h+superusers\h*=\h*"?[^"\n\r]+"?(\h+.*)?$' "$grubfile" &amp;&amp; tst1=pass
grep -Piq '^\h*password\h+\H+\h+.+$' "$grubfile" &amp;&amp; tst2=pass
[ "$tst1" = pass ] &amp;&amp; [ "$tst2" = pass ] &amp;&amp; output="\n\n*** PASSED: bootloader password set in \"$grubfile\" ***\n\n"
fi
[ -n "$output" ] &amp;&amp; echo -e "$output" || echo -e "\n\n *** FAILED: bootloader password is not set ***\n\n"</t>
  </si>
  <si>
    <t xml:space="preserve">Boot password has been configured on the boot loader. </t>
  </si>
  <si>
    <t xml:space="preserve">Boot password has not been configured on the boot loader. </t>
  </si>
  <si>
    <t xml:space="preserve">If passwords are not required for access to FTI, the criticality may be upgraded to Critical. </t>
  </si>
  <si>
    <t>For `newer` `grub2` based systems (Release 7.2 and newer), create an encrypted password with `grub2-setpassword` :
# grub2-setpassword
Enter password: &lt;password&gt;
Confirm password: &lt;password&gt;
OR For `older` `grub2` based systems, create an encrypted password with `grub2-mkpasswd-pbkdf2`:
# grub2-mkpasswd-pbkdf2
Enter password: &lt;password&gt;
Reenter password: &lt;password&gt;
Your PBKDF2 is &lt;encrypted-password&gt;
Add the following into `/etc/grub.d/01_users` or a custom `/etc/grub.d` configuration file:
cat &lt;&lt;EOF
set superusers="&lt;username&gt;"
password_pbkdf2 &lt;username&gt; &lt;encrypted-password&gt;
EOF
**Note:**
If placing the information in a custom file, do not include the "cat &lt;&lt; EOF" and "EOF" lines as the content is automatically added from these files
The `superuser/user` information and password should not be contained in the `/etc/grub.d/00_header` file. The information can be placed in any `/etc/grub.d` file as long as that file is incorporated into `grub.cfg`. It is preferable to enter this data into a custom file, such as `/etc/grub.d/40
custom`, so it is not overwritten should the Grub package be updated
Run the following command to update the `grub2` configuration:
# grub2-mkconfig -o /boot/grub2/grub.cfg</t>
  </si>
  <si>
    <t>Configure permissions on the bootloader config file. One method to achieve the recommended state is to execute the following:
For `newer` `grub2` based systems (Release 7.2 and newer), create an encrypted password with `grub2-setpassword` :
# grub2-setpassword
Enter password: &lt;password&gt;
Confirm password: &lt;password&gt;
OR For `older` `grub2` based systems, create an encrypted password with `grub2-mkpasswd-pbkdf2`:
# grub2-mkpasswd-pbkdf2
Enter password: &lt;password&gt;
Reenter password: &lt;password&gt;
Your PBKDF2 is &lt;encrypted-password&gt;
Add the following into `/etc/grub.d/01_users` or a custom `/etc/grub.d` configuration file:
cat &lt;&lt;EOF
set superusers="&lt;username&gt;"
password_pbkdf2 &lt;username&gt; &lt;encrypted-password&gt;
EOF
**Note:**
If placing the information in a custom file, do not include the "cat &lt;&lt; EOF" and "EOF" lines as the content is automatically added from these files
The `superuser/user` information and password should not be contained in the `/etc/grub.d/00_header` file. The information can be placed in any `/etc/grub.d` file as long as that file is incorporated into `grub.cfg`. It is preferable to enter this data into a custom file, such as `/etc/grub.d/40
custom`, so it is not overwritten should the Grub package be updated
Run the following command to update the `grub2` configuration:
# grub2-mkconfig -o /boot/grub2/grub.cfg</t>
  </si>
  <si>
    <t>Configure permissions on bootloader config</t>
  </si>
  <si>
    <t>The grub configuration file contains information on boot settings and passwords for unlocking boot options. The grub2 configuration is usually `grub.cfg`. On newer grub2 systems the encrypted bootloader password is contained in `user.cfg`.
If the system uses UEFI, `/boot/efi` is a vfat filesystem. The vfat filesystem itself doesn't have the concept of permissions but can be mounted under Linux with whatever permissions desired.</t>
  </si>
  <si>
    <t>Run the following script to verify correct permissions, ownership, and group for `grub.cfg` and if it exists, `user.cfg`:
#!/bin/bash
tst1="" tst2="" tst3="" tst4="" test1="" test2="" efidir="" gbdir="" grubdir="" grubfile="" userfile=""
efidir=$(find /boot/efi/EFI/* -type d -not -name 'BOOT')
gbdir=$(find /boot -maxdepth 1 -type d -name 'grub*')
for file in "$efidir"/grub.cfg "$efidir"/grub.conf; do
[ -f "$file" ] &amp;&amp; grubdir="$efidir" &amp; then
for file in "$gbdir"/grub.cfg "$gbdir"/grub.conf; do
[ -f "$file" ] &amp;&amp; grubdir="$gbdir" &amp;&amp; grubfile=$file
done
fi
userfile="$grubdir/user.cfg"
stat -c "%a" "$grubfile" | grep -Pq '^\h*[0-7]00$' &amp;&amp; tst1=pass
output="Permissions on \"$grubfile\" are \"$(stat -c "%a" "$grubfile")\""
stat -c "%u:%g" "$grubfile" | grep -Pq '^\h*0:0$' &amp;&amp; tst2=pass
output2="\"$grubfile\" is owned by \"$(stat -c "%U" "$grubfile")\" and belongs to group \"$(stat -c "%G" "$grubfile")\""
[ "$tst1" = pass ] &amp;&amp; [ "$tst2" = pass ] &amp; then
stat -c "%a" "$userfile" | grep -Pq '^\h*[0-7]00$' &amp;&amp; tst3=pass
output3="Permissions on \"$userfile\" are \"$(stat -c "%a" "$userfile")\""
stat -c "%u:%g" "$userfile" | grep -Pq '^\h*0:0$' &amp;&amp; tst4=pass
 output4="\"$userfile\" is owned by \"$(stat -c "%U" "$userfile")\" and belongs to group \"$(stat -c "%G" "$userfile")\""
[ "$tst3" = pass ] &amp;&amp; [ "$tst4" = pass ] &amp;&amp; test2=pass
else
test2=pass
fi
[ "$test1" = pass ] &amp;&amp; [ "$test2" = pass ] &amp; then
echo "PASSED:"
echo "$output"
echo "$output2"
[ -n "$output3" ] &amp;&amp; echo "$output3"
[ -n "$output4" ] &amp;&amp; echo "$output4"
else
# print the reason why we are failing
echo "FAILED:"
echo "$output"
echo "$output2"
[ -n "$output3" ] &amp;&amp; echo "$output3"
[ -n "$output4" ] &amp;&amp; echo "$output4"
fi</t>
  </si>
  <si>
    <t>Permissions on bootloader config has been configured.</t>
  </si>
  <si>
    <t>Permissions on bootloader config has not been configured.</t>
  </si>
  <si>
    <t>Run the following commands to set ownership and permissions on your grub configuration file(s):
# chown root:root /boot/grub2/grub.cfg
# test -f /boot/grub2/user.cfg &amp;&amp; chown root:root /boot/grub2/user.cfg
# chmod og-rwx /boot/grub2/grub.cfg
# test -f /boot/grub2/user.cfg &amp;&amp; chmod og-rwx /boot/grub2/user.cfg
OR If the system uses UEFI, edit `/etc/fstab` and add the `fmask=0077` option:
Example:
&lt;device&gt; /boot/efi vfat defaults,umask=0027,fmask=0077,uid=0,gid=0 0 0
Note: This may require a re-boot to enable the change</t>
  </si>
  <si>
    <t>Set ownership and permissions on your grub configuration. One method to achieve the recommended state is to execute the following command(s):
# chown root:root /boot/grub2/grub.cfg
# test -f /boot/grub2/user.cfg &amp;&amp; chown root:root /boot/grub2/user.cfg
# chmod og-rwx /boot/grub2/grub.cfg
# test -f /boot/grub2/user.cfg &amp;&amp; chmod og-rwx /boot/grub2/user.cfg
OR If the system uses UEFI, edit `/etc/fstab` and add the `fmask=0077` option:
Example:
&lt;device&gt; /boot/efi vfat defaults,umask=0027,fmask=0077,uid=0,gid=0 0 0
Note: This may require a re-boot to enable the change</t>
  </si>
  <si>
    <t>Require Authentication for Single-User Mode</t>
  </si>
  <si>
    <t>Single user mode (rescue mode) is used for recovery when the system detects an issue during boot or by manual selection from the bootloader.
Note: The systemctl option `--fail` is synonymous with `--job-mode=fail`. Using either is acceptable.</t>
  </si>
  <si>
    <t>Run the following commands and verify that `/sbin/sulogin` or `/usr/sbin/sulogin` is used as shown:
# grep /sbin/sulogin /usr/lib/systemd/system/rescue.service
ExecStart=-/bin/sh -c "/sbin/sulogin; /usr/bin/systemctl --fail --no-block default"
# grep /sbin/sulogin /usr/lib/systemd/system/emergency.service
ExecStart=-/bin/sh -c "/sbin/sulogin; /usr/bin/systemctl --fail --no-block default"</t>
  </si>
  <si>
    <t>Authentication is required for single user mode.</t>
  </si>
  <si>
    <t>Authentication is not required for single user mode.</t>
  </si>
  <si>
    <t>Edit `/usr/lib/systemd/system/rescue.service` and `/usr/lib/systemd/system/emergency.service` and set ExecStart to use `/sbin/sulogin` or `/usr/sbin/sulogin`:
ExecStart=-/bin/sh -c "/sbin/sulogin; /usr/bin/systemctl --fail --no-block default"</t>
  </si>
  <si>
    <t>Require authentication for single user mode in order to prevent an unauthorized user from rebooting the system into single user to gain root privileges without credentials. One method to achieve the recommended state is to execute the following command(s):
Edit `/usr/lib/systemd/system/rescue.service` and `/usr/lib/systemd/system/emergency.service` and set ExecStart to use `/sbin/sulogin` or `/usr/sbin/sulogin`:
ExecStart=-/bin/sh -c "/sbin/sulogin; /usr/bin/systemctl --fail --no-block default"</t>
  </si>
  <si>
    <t>Restrict Core Dumps</t>
  </si>
  <si>
    <t>Run the following commands and verify output matches:
# grep -E "^\s*\*\s+hard\s+core" /etc/security/limits.conf /etc/security/limits.d/*
* hard core 0
# sysctl fs.suid_dumpable
fs.suid_dumpable = 0
# grep "fs\.suid_dumpable" /etc/sysctl.conf /etc/sysctl.d/*
fs.suid_dumpable = 0
Run the following command to check if systemd-coredump is installed:
# systemctl is-enabled coredump.service
If `enabled` or `disabled` is returned systemd-coredump is installed</t>
  </si>
  <si>
    <t>Core Dumps are restricted. Output contains the following:
hard core 0
fs.suid_dumpable = 0</t>
  </si>
  <si>
    <t xml:space="preserve">Core Dumps have not been restricted. </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</si>
  <si>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</si>
  <si>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Restrict core dumps to prevent users from overriding the soft variable. One method to accomplish the recommendation is to add the following:
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</si>
  <si>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 xml:space="preserve">Enable XD/NX Support </t>
  </si>
  <si>
    <t>Run the following command and verify your kernel has identified and activated NX/XD protection.
# journalctl | grep 'protection: active'
kernel: NX (Execute Disable) protection: active
OR on systems without journalctl:
# [[ -n $(grep noexec[0-9]*=off /proc/cmdline) || -z $(grep -E -i ' (pae|nx) ' /proc/cpuinfo) || -n $(grep '\sNX\s.*\sprotection:\s' /var/log/dmesg | grep -v active) ]] &amp;&amp; echo "NX Protection is not active"
Nothing should be returned</t>
  </si>
  <si>
    <t>kernel has been identified and activated NX/XD protection.</t>
  </si>
  <si>
    <t>kernel has not been identified and activated NX/XD protection.</t>
  </si>
  <si>
    <t>The kernel-PAE package should not be installed on older systems that do not support the XD or NX bit, as this may prevent them from booting.
** Work with the Administrator to determine feasibility of this check **
NOTE: Systems that are using the 64-bit x86 kernel package do not need to install the kernel-PAE package.</t>
  </si>
  <si>
    <t>HSI33:  Memory protection mechanisms are not sufficient</t>
  </si>
  <si>
    <t>Enabling any feature that can protect against buffer overflow attacks enhances the security of the system.
_Note: Ensure your system supports the XD or NX bit and has PAE support before implementing this recommendation as this may prevent it from booting if these are not supported by your hardware._</t>
  </si>
  <si>
    <t>On 32 bit systems install a kernel with PAE support, no installation is required on 64 bit systems. If necessary configure your bootloader to load the new kernel and reboot the system. You may need to enable NX or XD support in your bios.</t>
  </si>
  <si>
    <t>Enable XD/NX support. One method to achieve the recommended state is to execute the following:
On 32 bit systems install a kernel with PAE support, no installation is required on 64 bit systems. If necessary configure your bootloader to load the new kernel and reboot the system. You may need to enable NX or XD support in your bios.</t>
  </si>
  <si>
    <t xml:space="preserve">Enable Address Space Layout Randomization (ASLR) </t>
  </si>
  <si>
    <t>Run the following commands and verify output matches:
# sysctl kernel.randomize_va_space
kernel.randomize_va_space = 2
# grep "kernel\.randomize_va_space" /etc/sysctl.conf /etc/sysctl.d/*
kernel.randomize_va_space = 2</t>
  </si>
  <si>
    <t>Address space layout randomization (ASLR) has been enabled.</t>
  </si>
  <si>
    <t>Address space layout randomization (ASLR) has not been enabled.</t>
  </si>
  <si>
    <t>Set the following parameter in `/etc/sysctl.conf` or a `/etc/sysctl.d/*` file:
kernel.randomize_va_space = 2
Run the following command to set the active kernel parameter:
# sysctl -w kernel.randomize_va_space=2</t>
  </si>
  <si>
    <t>Enable address space layout randomization (ASLR) to make it difficult to write memory page exploits as the memory placement will be consistently shifting. One method to achieve the recommended state is to execute the following: 
Set the following parameter in `/etc/sysctl.conf` or a `/etc/sysctl.d/*` file:
kernel.randomize_va_space = 2
Run the following command to set the active kernel parameter:
# sysctl -w kernel.randomize_va_space=2</t>
  </si>
  <si>
    <t>Disable Prelink</t>
  </si>
  <si>
    <t>Verify `prelink` is not installed. 
Run the following command:
# rpm -q prelink
package prelink is not installed</t>
  </si>
  <si>
    <t>Package prelink has not been installed.</t>
  </si>
  <si>
    <t>Package prelink has been installed.</t>
  </si>
  <si>
    <t>Run the following command to restore binaries to normal:
# prelink -ua
Run the following command to uninstall `prelink`:
# yum remove prelink</t>
  </si>
  <si>
    <t>Restore binaries to normal and uninstall prelink.One method to achieve the recommended state is to execute the following command(s):
Run the following command to restore binaries to normal:
# prelink -ua
Run the following command to uninstall `prelink`:
# yum remove prelink</t>
  </si>
  <si>
    <t>Install SELinux</t>
  </si>
  <si>
    <t>SELinux provides Mandatory Access Control.</t>
  </si>
  <si>
    <t>Verify SELinux is installed.
Run the following command:
# rpm -q libselinux
libselinux-&lt;version&gt;</t>
  </si>
  <si>
    <t>SELinux is installed.</t>
  </si>
  <si>
    <t>SELinux is not installed.</t>
  </si>
  <si>
    <t>HMT13: Access controls are not implemented properly</t>
  </si>
  <si>
    <t>1.6.1.1</t>
  </si>
  <si>
    <t>Without a Mandatory Access Control system installed only the default Discretionary Access Control system will be available.</t>
  </si>
  <si>
    <t>Run the following command to install SELinux:
# yum install libselinux</t>
  </si>
  <si>
    <t>Install SELinux. One method to achieve the recommended state is to execute the following command(s):
# yum install libselinux</t>
  </si>
  <si>
    <t>Ensure SELinux is not disabled in bootloader configuration</t>
  </si>
  <si>
    <t>Configure SELINUX to be enabled at boot time and verify that it has not been overwritten by the grub boot parameters.
Note: This recommendation is designed around the grub 2 bootloader, if LILO or another bootloader is in use in your environment enact equivalent settings.</t>
  </si>
  <si>
    <t>Run the following script to verify that no `linux` line has the `selinux=0` or `enforcing=0` parameters set:
#!/bin/bash
# IF check passes return PASSED
efidir=$(find /boot/efi/EFI/* -type d -not -name 'BOOT')
gbdir=$(find /boot -maxdepth 1 -type d -name 'grub*')
if [ -f "$efidir"/grub.cfg ]; then
grep "^\s*linux" "$efidir"/grub.cfg | grep -Eq "(selinux=0|enforcing=0)" &amp; then
grep "^\s*linux" "$gbdir"/grub.cfg | grep -Eq "(selinux=0|enforcing=0)" &amp;&amp; echo "FAILED: \"$()\" exists" || echo "PASSED"
else
echo "FAILED"
fi</t>
  </si>
  <si>
    <t>SELinux is not disabled in bootloader configuration.</t>
  </si>
  <si>
    <t>SELinux is disabled in bootloader configuration.</t>
  </si>
  <si>
    <t>1.6.1.2</t>
  </si>
  <si>
    <t>SELinux must be enabled at boot time in your grub configuration to ensure that the controls it provides are not overridden.</t>
  </si>
  <si>
    <t>Edit `/etc/default/grub` and remove all instances of `selinux=0` and `enforcing=0` from all CMDLINE_LINUX parameters:
GRUB_CMDLINE_LINUX_DEFAULT="quiet"
GRUB_CMDLINE_LINUX=""
Run the following command to update the `grub2` configuration:
# grub2-mkconfig -o /boot/grub2/grub.cfg</t>
  </si>
  <si>
    <t>Ensure SELinux is not disabled in bootloader configuration. One method to achieve the recommended state is to execute the following command(s):
Edit `/etc/default/grub` and remove all instances of `selinux=0` and `enforcing=0` from all CMDLINE_LINUX parameters:
GRUB_CMDLINE_LINUX_DEFAULT="quiet"
GRUB_CMDLINE_LINUX=""
Run the following command to update the `grub2` configuration:
# grub2-mkconfig -o /boot/grub2/grub.cfg</t>
  </si>
  <si>
    <t>To close this finding, please provide a screenshot showing SELinux is not disabled in bootloader configuration with the agency's CAP.</t>
  </si>
  <si>
    <t>Configure SELinux policy</t>
  </si>
  <si>
    <t>Configure SELinux to meet or exceed the default targeted policy, which constrains daemons and system software only.
Note: If your organization requires stricter policies, ensure that they are set in the `/etc/selinux/config` file.</t>
  </si>
  <si>
    <t>Run the following commands and ensure output matches either " `targeted` " or " `mls` ":
# grep SELINUXTYPE= /etc/selinux/config
SELINUXTYPE=targeted
# sestatus | grep 'Loaded policy'
Loaded policy name: targeted</t>
  </si>
  <si>
    <t>SELinux policy is configured.</t>
  </si>
  <si>
    <t>SELinux policy is not configured.</t>
  </si>
  <si>
    <t>1.6.1.3</t>
  </si>
  <si>
    <t>Security configuration requirements vary from site to site. Some sites may mandate a policy that is stricter than the default policy, which is perfectly acceptable. This item is intended to ensure that at least the default recommendations are met.</t>
  </si>
  <si>
    <t>Edit the `/etc/selinux/config` file to set the SELINUXTYPE parameter:
SELINUXTYPE=targeted</t>
  </si>
  <si>
    <t>Configure SELinux policy. One method to achieve the recommended state is to execute the following command(s):
Edit the `/etc/selinux/config` file to set the SELINUXTYPE parameter:
SELINUXTYPE=targeted</t>
  </si>
  <si>
    <t>To close this finding, please provide a screenshot showing SELinux policy is configured with the agency's CAP.</t>
  </si>
  <si>
    <t>Ensure the SELinux mode is enforcing or permissive</t>
  </si>
  <si>
    <t>SELinux can run in one of three modes: disabled, permissive, or enforcing:
Enforcing - Is the default, and recommended, mode of operation; in enforcing mode SELinux operates normally, enforcing the loaded security policy on the entire system.
- Permissive - The system acts as if SELinux is enforcing the loaded security policy, including labeling objects and emitting access denial entries in the logs, but it does not actually deny any operations. While not recommended for production systems, permissive mode can be helpful for SELinux policy development.
Disabled - Is strongly discouraged; not only does the system avoid enforcing the SELinux policy, it also avoids labeling any persistent objects such as files, making it difficult to enable SELinux in the future
Note: you can set individual domains to permissive mode while the system runs in enforcing mode. For example, to make the httpd_t domain permissive:
# semanage permissive -a httpd_t</t>
  </si>
  <si>
    <t>Run the following commands and ensure output matches:
Run the following command to verify SELinux's current mode:
# getenforce
Enforcing
OR
Permissive
Run the following command to verify SELinux's configured mode:
# grep -Ei '^\s*SELINUX=(enforcing|permissive)' /etc/selinux/config
SELINUX=enforcing
OR
SELINUX=permissive</t>
  </si>
  <si>
    <t>The SELinux mode is enforcing or permissive.</t>
  </si>
  <si>
    <t>The SELinux mode is not enforcing or permissive.</t>
  </si>
  <si>
    <t>1.6.1.4</t>
  </si>
  <si>
    <t>Running SELinux in disabled mode is strongly discouraged; not only does the system avoid enforcing the SELinux policy, it also avoids labeling any persistent objects such as files, making it difficult to enable SELinux in the future.</t>
  </si>
  <si>
    <t>Run one of the following commands to set SELinux's running mode:
To set SELinux mode to `Enforcing`:
# setenforce 1
OR To set SELinux mode to `Permissive`:
# setenforce 0
Edit the `/etc/selinux/config` file to set the SELINUX parameter:
For Enforcing mode:
SELINUX=enforcing
OR For Permissive mode:
SELINUX=permissive</t>
  </si>
  <si>
    <t>Ensure the SELinux mode is enforcing or permissive. One method to achieve the recommended state is to execute the following command(s):
Run one of the following commands to set SELinux's running mode:
To set SELinux mode to `Enforcing`:
# setenforce 1
OR To set SELinux mode to `Permissive`:
# setenforce 0
Edit the `/etc/selinux/config` file to set the SELINUX parameter:
For Enforcing mode:
SELINUX=enforcing
OR For Permissive mode:
SELINUX=permissive</t>
  </si>
  <si>
    <t>To close this finding, please provide a screenshot showing SELinux mode is enforcing or permissive with the agency's CAP.</t>
  </si>
  <si>
    <t>Ensure no unconfined services exist</t>
  </si>
  <si>
    <t>Unconfined processes run in unconfined domains
Note: Occasionally certain daemons such as backup or centralized management software may require running unconfined. Any such software should be carefully analyzed and documented before such an exception is made.</t>
  </si>
  <si>
    <t>Run the following command and verify not output is produced:
# ps -eZ | grep unconfined_service_t</t>
  </si>
  <si>
    <t>No unconfined services exist.</t>
  </si>
  <si>
    <t>Unconfined services does exist.</t>
  </si>
  <si>
    <t>1.6.1.6</t>
  </si>
  <si>
    <t>For unconfined processes, SELinux policy rules are applied, but policy rules exist that allow processes running in unconfined domains almost all access. Processes running in unconfined domains fall back to using DAC rules exclusively. If an unconfined process is compromised, SELinux does not prevent an attacker from gaining access to system resources and data, but of course, DAC rules are still used. SELinux is a security enhancement on top of DAC rules – it does not replace them</t>
  </si>
  <si>
    <t>Investigate any unconfined processes found during the audit action. They may need to have an existing security context assigned to them or a policy built for them.</t>
  </si>
  <si>
    <t>Ensure no unconfined services exist. Investigate any unconfined processes found during the audit action. They may need to have an existing security context assigned to them or a policy built for them.</t>
  </si>
  <si>
    <t xml:space="preserve">Remove package setroubleshoot </t>
  </si>
  <si>
    <t>The SETroubleshoot service notifies desktop users of SELinux denials through a user-friendly interface. The service provides important information around configuration errors, unauthorized intrusions, and other potential errors.</t>
  </si>
  <si>
    <t>Verify `setroubleshoot` is not installed.
Run the following command:
# rpm -q setroubleshoot
package setroubleshoot is not installed</t>
  </si>
  <si>
    <t>Package setroubleshoot is not installed.</t>
  </si>
  <si>
    <t>Package setroubleshoot is installed.</t>
  </si>
  <si>
    <t>1.6.1.7</t>
  </si>
  <si>
    <t>The SETroubleshoot service is an unnecessary daemon to have running on a server, especially if X Windows is disabled.</t>
  </si>
  <si>
    <t>Run the following command to Uninstall `setroubleshoot`:
# yum remove setroubleshoot</t>
  </si>
  <si>
    <t>Remove package setroubleshoot. One method to achieve the recommended state is to execute the following command(s):
# yum remove setroubleshoot</t>
  </si>
  <si>
    <t>To close this finding, please provide a screenshot showing package setroubleshoot is not installed with the agency's CAP.</t>
  </si>
  <si>
    <t>Remove package MCS Translation Service (mcstrans)</t>
  </si>
  <si>
    <t>The `mcstransd` daemon provides category label information to client processes requesting information. The label translations are defined in `/etc/selinux/targeted/setrans.conf`</t>
  </si>
  <si>
    <t>Verify `mcstrans` is not installed. 
Run the following command:
# rpm -q mcstrans
package mcstrans is not installed</t>
  </si>
  <si>
    <t>Package mcstrans is not installed.</t>
  </si>
  <si>
    <t>Package mcstrans is installed.</t>
  </si>
  <si>
    <t>1.6.1.8</t>
  </si>
  <si>
    <t>Since this service is not used very often, remove it to reduce the amount of potentially vulnerable code running on the system.</t>
  </si>
  <si>
    <t>Run the following command to uninstall `mcstrans`:
# yum remove mcstrans</t>
  </si>
  <si>
    <t>Remove package MCS Translation Service (mcstrans). One method to achieve the recommended state is to execute the following command(s):
# yum remove mcstrans</t>
  </si>
  <si>
    <t>To close this finding, please provide a screenshot showing package mcstrans is not installed with the agency's CAP.</t>
  </si>
  <si>
    <t>Configure Message of the Day properly</t>
  </si>
  <si>
    <t>Run the following command and verify that the contents match site policy:
# cat /etc/motd
Run the following command and verify no results are returned:
# grep -E -i "(\\\v|\\\r|\\\m|\\\s|$(grep '^ID=' /etc/os-release | cut -d= -f2 | sed -e 's/"//g'))" /etc/motd</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</si>
  <si>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</si>
  <si>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t>
  </si>
  <si>
    <t>Configure Local Login Warning Banner properly</t>
  </si>
  <si>
    <t>Run the following command and verify that the contents match site policy:
# cat /etc/issue
Run the following command and verify no results are returned:
# grep -E -i "(\\\v|\\\r|\\\m|\\\s|$(grep '^ID=' /etc/os-release | cut -d= -f2 | sed -e 's/"//g'))" /etc/issue</t>
  </si>
  <si>
    <t>Edit the `/etc/issue` file with the appropriate contents according to your site policy, remove any instances of `\m` , `\r` , `\s` , `\v` or references to the `OS platform`
# echo "Authorized uses only. All activity may be monitored and reported." &gt; /etc/issue</t>
  </si>
  <si>
    <t xml:space="preserve">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
</t>
  </si>
  <si>
    <t>Configure Remote Login Warning Banner properly</t>
  </si>
  <si>
    <t>Run the following command and verify that the contents match site policy:
# cat /etc/issue.net
Run the following command and verify no results are returned:
# grep -E -i "(\\\v|\\\r|\\\m|\\\s|$(grep '^ID=' /etc/os-release | cut -d= -f2 | sed -e 's/"//g'))" /etc/issue.net</t>
  </si>
  <si>
    <t>1.7.3</t>
  </si>
  <si>
    <t>Edit the `/etc/issue.net` file with the appropriate contents according to your site policy, remove any instances of `\m` , `\r` , `\s` , `\v` or references to the `OS platform`
# echo "Authorized uses only. All activity may be monitored and reported." &gt; /etc/issue.net</t>
  </si>
  <si>
    <t>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t>
  </si>
  <si>
    <t>Configure the Permissions on /etc/motd</t>
  </si>
  <si>
    <t>Run the following command and verify `Uid` and `Gid` are both `0/root` and `Access` is `644` :
# stat /etc/motd
Access: (0644/-rw-r--r--) Uid: ( 0/ root) Gid: ( 0/ root)</t>
  </si>
  <si>
    <t>Permissions on /etc/motd is configured.</t>
  </si>
  <si>
    <t>Permissions on /etc/motd is not configured.</t>
  </si>
  <si>
    <t>1.7.4</t>
  </si>
  <si>
    <t>Run the following commands to set permissions on `/etc/motd` :
# chown root:root /etc/motd
# chmod u-x,go-wx /etc/motd</t>
  </si>
  <si>
    <t>To close this finding, please provide screenshot showing Uid and Gid are both 0/root and Access is 644 with the agency's CAP.</t>
  </si>
  <si>
    <t xml:space="preserve">Configure the Permissions on /etc/issue </t>
  </si>
  <si>
    <t>Run the following command and verify `Uid` and `Gid` are both `0/root` and `Access` is `644` :
# stat /etc/issue
Access: (0644/-rw-r--r--) Uid: ( 0/ root) Gid: ( 0/ root)</t>
  </si>
  <si>
    <t xml:space="preserve">Permissions on /etc/issue is configured.
</t>
  </si>
  <si>
    <t xml:space="preserve">Permissions on /etc/issue is not configured.
</t>
  </si>
  <si>
    <t>1.7.5</t>
  </si>
  <si>
    <t>Run the following commands to set permissions on `/etc/issue` :
# chown root:root /etc/issue
# chmod u-x,go-wx /etc/issue</t>
  </si>
  <si>
    <t>Configure permissions on the /etc/issue file since it could be modified by unauthorized users with incorrect or misleading information. One method to achieve the recommended state is to execute the following command(s):
# chown root:root /etc/issue
# chmod u-x,go-wx /etc/issue</t>
  </si>
  <si>
    <t>Set permissions on /etc/issue.net are configured</t>
  </si>
  <si>
    <t>Run the following command and verify `Uid` and `Gid` are both `0/root` and `Access` is `644` :
# stat /etc/issue.net
Access: (0644/-rw-r--r--) Uid: ( 0/ root) Gid: ( 0/ root)</t>
  </si>
  <si>
    <t>Permissions on /etc/issue.net is configured.</t>
  </si>
  <si>
    <t>Permissions on /etc/issue.net is not configured.</t>
  </si>
  <si>
    <t>1.7.6</t>
  </si>
  <si>
    <t>Run the following commands to set permissions on `/etc/issue.net` :
# chown root:root /etc/issue.net
# chmod u-x,go-wx /etc/issue.net</t>
  </si>
  <si>
    <t>Configure permissions on the /etc/issue.net file since  it could be modified by unauthorized users with incorrect or misleading information. One method to achieve the recommended state is to execute the following command(s): 
# chown root:root /etc/issue.net
# chmod u-x,go-wx /etc/issue.net</t>
  </si>
  <si>
    <t>Configure GDM Login Banner</t>
  </si>
  <si>
    <t>Verify that `/etc/dconf/profile/gdm` exists and includes the following:
user-db:user
system-db:gdm
file-db:/usr/share/gdm/greeter-dconf-defaults
Verify that a file exists in `/etc/dconf/db/gdm.d/` and includes the following: _(This is typically `/etc/dconf/db/gdm.d/01-banner-message`)
[org/gnome/login-screen]
banner-message-enable=true
banner-message-text='&lt;banner message&gt;'</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</si>
  <si>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</si>
  <si>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HAC8: Warning banner is insufficient</t>
  </si>
  <si>
    <t>Warning messages inform users who are attempting to login to the system of their legal status regarding the system and must include the name of the organization that owns the system and any monitoring policies that are in place.
**Note:** If a graphical login is not required, it should be removed to reduce the attack surface of the system.</t>
  </si>
  <si>
    <t>Edit or create the file `/etc/dconf/profile/gdm` and add the following:
user-db:user
system-db:gdm
file-db:/usr/share/gdm/greeter-dconf-defaults
Edit or create the file `/etc/dconf/db/gdm.d/` and add the following: _(This is typically `/etc/dconf/db/gdm.d/01-banner-message`)_
[org/gnome/login-screen]
banner-message-enable=true
banner-message-text='&lt;banner message&gt;'
Example Banner text must include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Run the following command to update the system databases:
# dconf update</t>
  </si>
  <si>
    <t>Configure GDM Login Banner. One method to achieve the recommended state is to execute the following:
Edit or create the file `/etc/dconf/profile/gdm` and add the following:
user-db:user
system-db:gdm
file-db:/usr/share/gdm/greeter-dconf-defaults
Edit or create the file `/etc/dconf/db/gdm.d/` and add the following: _(This is typically `/etc/dconf/db/gdm.d/01-banner-message`)_
[org/gnome/login-screen]
banner-message-enable=true
banner-message-text='&lt;banner message&gt;'
Example Banner text must include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Run the following command to update the system databases:
# dconf update</t>
  </si>
  <si>
    <t>Disable last logged in user display</t>
  </si>
  <si>
    <t>Verify that `/etc/dconf/profile/gdm` exists and includes the following:
user-db:user
system-db:gdm
file-db:/usr/share/gdm/greeter-dconf-defaults
Verify that a file exists in `/etc/dconf/db/gdm.d/` and includes the following: (This is typically `/etc/dconf/db/gdm.d/00-login-screen`)
[org/gnome/login-screen]
disable-user-list=true</t>
  </si>
  <si>
    <t>Last logged in user display is disabled.</t>
  </si>
  <si>
    <t>Last logged in user display is not disabled.</t>
  </si>
  <si>
    <t>1.8.3</t>
  </si>
  <si>
    <t>Displaying the last logged in user eliminates half of the Userid/Password equation that an unauthorized person would need to log on.
Warning messages inform users who are attempting to login to the system of their legal status regarding the system and must include the name of the organization that owns the system and any monitoring policies that are in place.
_Notes:_
- _If a graphical login is not required, it should be removed to reduce the attack surface of the system._
- _If a different GUI login service is in use and required on the system, consult your documentation to disable displaying the last logged on user_</t>
  </si>
  <si>
    <t>Edit or create the file `/etc/dconf/profile/gdm` and add the following:
user-db:user
system-db:gdm
file-db:/usr/share/gdm/greeter-dconf-defaults
Edit or create the file `/etc/dconf/db/gdm.d/` and add the following: _(This is typically `/etc/dconf/db/gdm.d/00-login-screen`)_
[org/gnome/login-screen]
# Do not show the user list
disable-user-list=true
Run the following command to update the system databases:
# dconf update</t>
  </si>
  <si>
    <t>Disable last logged in user display. One method to achieve the recommended state is to execute the following command(s):
Edit or create the file `/etc/dconf/profile/gdm` and add the following:
user-db:user
system-db:gdm
file-db:/usr/share/gdm/greeter-dconf-defaults
Edit or create the file `/etc/dconf/db/gdm.d/` and add the following: _(This is typically `/etc/dconf/db/gdm.d/00-login-screen`)_
[org/gnome/login-screen]
# Do not show the user list
disable-user-list=true
Run the following command to update the system databases:
# dconf update</t>
  </si>
  <si>
    <t>To close this finding, please provide a screenshot showing last logged in user display is disabled with the agency's CAP.</t>
  </si>
  <si>
    <t>IA-4</t>
  </si>
  <si>
    <t>Identifier Management</t>
  </si>
  <si>
    <t>Disable XDCMP</t>
  </si>
  <si>
    <t>X Display Manager Control Protocol (XDMCP) is designed to provide authenticated access to display management services for remote displays</t>
  </si>
  <si>
    <t>Run the following command and verify the output:
# grep -Eis '^\s*Enable\s*=\s*true' /etc/gdm/custom.conf
Nothing should be returned</t>
  </si>
  <si>
    <t>XDCMP is not enabled.</t>
  </si>
  <si>
    <t>XDCMP is enabled.</t>
  </si>
  <si>
    <t>1.8.4</t>
  </si>
  <si>
    <t>XDMCP is inherently insecure. 
- XDMCP is not a ciphered protocol. This may allow an attacker to capture keystrokes entered by a user
- XDMCP is vulnerable to man-in-the-middle attacks. This may allow an attacker to steal the credentials of legitimate users by impersonating the XDMCP server.</t>
  </si>
  <si>
    <t>Edit the file `/etc/gdm/custom.conf` and remove the line
Enable=true</t>
  </si>
  <si>
    <t>Disable XDCMP. One method to achieve the recommended state is to execute the following command(s):
Edit the file `/etc/gdm/custom.conf` and remove the line
Enable=true</t>
  </si>
  <si>
    <t>To close this finding, please provide a screenshot showing XDCMP is not enabled with the agency's CAP.</t>
  </si>
  <si>
    <t xml:space="preserve">Remove nonessential services </t>
  </si>
  <si>
    <t>A network port is identified by its number, the associated IP address, and the type of the communication protocol such as TCP or UDP.
A listening port is a network port on which an application or process listens on, acting as a communication endpoint.
Each listening port can be open or closed (filtered) using a firewall. In general terms, an open port is a network port that accepts incoming packets from remote locations.</t>
  </si>
  <si>
    <t>Run the following command:
# lsof -i -P -n | grep -v "(ESTABLISHED)"
Review the output to ensure that all services listed are required on the system. If a listed service is not required, remove the package containing the service. If the package containing the service is required, stop and mask the service</t>
  </si>
  <si>
    <t>Nonessential services are removed or masked.</t>
  </si>
  <si>
    <t>Nonessential services are not removed or masked.</t>
  </si>
  <si>
    <t>2</t>
  </si>
  <si>
    <t>2.4</t>
  </si>
  <si>
    <t>Services listening on the system pose a potential risk as an attack vector. These services should be reviewed, and if not required, the service should be stopped, and the package containing the service should be removed. If required packages have a dependency, the service should be stopped and masked to reduce the attack surface of the system.</t>
  </si>
  <si>
    <t>Run the following command to remove the package containing the service:
# yum remove &lt;package_name&gt;
OR If required packages have a dependency:
Run the following command to stop and mask the service:
# systemctl --now mask &lt;service_name&gt;</t>
  </si>
  <si>
    <t>Remove nonessential services. One method to achieve the recommended state is to execute the following command(s):
# yum remove &lt;package_name&gt;
OR If required packages have a dependency:
Run the following command to stop and mask the service:
# systemctl --now mask &lt;service_name&gt;</t>
  </si>
  <si>
    <t>To close this finding, please provide a screenshot showing nonessential services has been removed, and masked with the agency's CAP.</t>
  </si>
  <si>
    <t xml:space="preserve">Remove xinetd </t>
  </si>
  <si>
    <t>Run the following command to verify `xinetd` is not installed:
# rpm -q xinetd
package xinetd is not installed</t>
  </si>
  <si>
    <t>Package xinetd is not installed.</t>
  </si>
  <si>
    <t>The eXtended InterNET Daemon is installed.</t>
  </si>
  <si>
    <t>If there are no xinetd services required, it is recommended that the package be removed to reduce the attack surface are of the system.
_Note: If an xinetd service or services are required, ensure that any xinetd service not required is stopped and disabled_</t>
  </si>
  <si>
    <t>Run the following command to remove `xinetd`:
# yum remove xinetd</t>
  </si>
  <si>
    <t>Disable the eXtended InterNET Daemon (`xinetd`). One method to achieve the recommended state is to execute the following command(s):
# yum remove xinetd</t>
  </si>
  <si>
    <t>Remove the X Windows Server packages</t>
  </si>
  <si>
    <t>Run the following command to Verify X Windows Server is not installed.
# rpm -qa xorg-x11-server*</t>
  </si>
  <si>
    <t>X11 Server components are not installed.</t>
  </si>
  <si>
    <t>X11 Server components are installed.</t>
  </si>
  <si>
    <t>Run the following command to remove the X Windows Server packages:
# yum remove xorg-x11-server*</t>
  </si>
  <si>
    <t>Remove the X Windows Server packages. One method to achieve the recommended state is to execute the following command(s):
# yum remove xorg-x11-server*</t>
  </si>
  <si>
    <t>Disable the Avahi Server</t>
  </si>
  <si>
    <t>Run one of the following command to verify `avahi-autoipd` and `avahi` are not installed:
# rpm -q avahi-autoipd avahi
package avahi-autoipd is not installed
package avahi is not installed</t>
  </si>
  <si>
    <t>Package Avahi Serveris not installed.</t>
  </si>
  <si>
    <t>Package Avahi Server is installed.</t>
  </si>
  <si>
    <t>Automatic discovery of network services is not normally required for system functionality. It is recommended to remove this package to reduce the potential attack surface.</t>
  </si>
  <si>
    <t>Run the following commands to stop, mask and remove `avahi-autoipd` and `avahi`:
# systemctl stop avahi-daemon.socket avahi-daemon.service
# yum remove avahi-autoipd avahi</t>
  </si>
  <si>
    <t>Disable the Avahi Server. One method to achieve the recommended state is to execute the following command(s):
# systemctl stop avahi-daemon.socket avahi-daemon.service
# yum remove avahi-autoipd avahi</t>
  </si>
  <si>
    <t xml:space="preserve">Disable the Common Unix Print System (CUPS) </t>
  </si>
  <si>
    <t>Run the following command to verify `cups` is not installed:
# rpm -q cups
package cups is not installed</t>
  </si>
  <si>
    <t>Package cups is not installed.</t>
  </si>
  <si>
    <t>Package cups is installed.</t>
  </si>
  <si>
    <t>If the system does not need to print jobs or accept print jobs from other systems, it is recommended that CUPS be removed to reduce the potential attack surface.
_Note: Removing CUPS will prevent printing from the system_</t>
  </si>
  <si>
    <t>Run the following command to remove `cups`:
# yum remove cups</t>
  </si>
  <si>
    <t>Disable the Common Unix Print System (CUPS) to reduce the potential attack surface. One method to achieve the recommended state is to execute the following command(s): Run the following command to disable `cups`:
# yum remove cups</t>
  </si>
  <si>
    <t>Run the following command to verify `dhcp` is not installed:
# rpm -q dhcp
package dhcp is not installed</t>
  </si>
  <si>
    <t>Dynamic Host Configuration Protocol (DHCP) is not installed.</t>
  </si>
  <si>
    <t>Dynamic Host Configuration Protocol (DHCP) is installed.</t>
  </si>
  <si>
    <t>Unless a system is specifically set up to act as a DHCP server, it is recommended that the dhcp package be removed to reduce the potential attack surface.</t>
  </si>
  <si>
    <t>Run the following command to remove `dhcp`:
# yum remove dhcp</t>
  </si>
  <si>
    <t xml:space="preserve">Disable the Dynamic Host Configuration Protocol (DHCP) server to reduce the potential attack surface. One method to achieve the recommended state is to execute the following command(s):
# yum remove dhcp
</t>
  </si>
  <si>
    <t>Remove LDAP server</t>
  </si>
  <si>
    <t>Run the following command to verify `openldap-servers` is not installed:
# rpm -q openldap-servers
package openldap-servers is not installed</t>
  </si>
  <si>
    <t>Package openldap2 is not installed.</t>
  </si>
  <si>
    <t>Package openldap2 is installed.</t>
  </si>
  <si>
    <t>If the system will not need to act as an LDAP server, it is recommended that the software be removed to reduce the potential attack surface.</t>
  </si>
  <si>
    <t>Run the following command to remove `openldap-servers`:
# yum remove openldap-servers</t>
  </si>
  <si>
    <t>Remove Lightweight Directory Access Protocol (LDAP) server to reduce the potential attack surface. One method to achieve the recommended state is to execute the following command(s):
# yum remove openldap-servers</t>
  </si>
  <si>
    <t>Remove DNS Server</t>
  </si>
  <si>
    <t>Run one of the following commands to verify `bind` is not installed:
# rpm -q bind
package bind is not installed</t>
  </si>
  <si>
    <t>Domain Name System (DNS) has not been disabled. Output is emitted:
disabled</t>
  </si>
  <si>
    <t xml:space="preserve">Domain Name System (DNS) has been disabled. </t>
  </si>
  <si>
    <t>Unless a system is specifically designated to act as a DNS server, it is recommended that the package be removed to reduce the potential attack surface.</t>
  </si>
  <si>
    <t>Run the following command to remove `bind`:
# yum remove bind</t>
  </si>
  <si>
    <t>Remove Domain Name System (DNS) Server. One method to achieve the recommended state is to execute the following command(s):
# yum remove bind</t>
  </si>
  <si>
    <t>Remove FTP Server</t>
  </si>
  <si>
    <t>FTP (File Transfer Protocol) is a traditional and widely used standard tool for transferring files between a server and clients over a network, especially where no authentication is necessary (permits anonymous users to connect to a server).</t>
  </si>
  <si>
    <t>Run the following command to verify `vsftpd` is not installed:
# rpm -q vsftpd
package vsftpd is not installed</t>
  </si>
  <si>
    <t>Package vsftpd is not installed.</t>
  </si>
  <si>
    <t>Package vsftpd is installed.</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</si>
  <si>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removed to reduce the potential attack surface.
_Note: Additional FTP servers also exist and should be removed if not required._</t>
  </si>
  <si>
    <t>Run the following command to remove `vsftpd`:
# yum remove vsftpd</t>
  </si>
  <si>
    <t>Remove FTP Server. One method to achieve the recommended state is to execute the following command(s):
# yum remove vsftpd</t>
  </si>
  <si>
    <t>Remove HTTP server</t>
  </si>
  <si>
    <t>Run the following command to verify `httpd` is not installed:
# rpm -q httpd
package httpd is not installed</t>
  </si>
  <si>
    <t>Package httpd is not installed.</t>
  </si>
  <si>
    <t>Package httpd is installed.</t>
  </si>
  <si>
    <t>Unless there is a need to run the system as a web server, it is recommended that the package be removed to reduce the potential attack surface.
_Notes:_
- _Several http servers exist. `apache`, `apache2`, `lighttpd`, and `nginx` are example packages that provide an HTTP server._
- _These and other packages should also be audited, and removed if not required._</t>
  </si>
  <si>
    <t>Run the following command to remove `httpd`:
# yum remove httpd</t>
  </si>
  <si>
    <t>Remove HTTP server. One method to achieve the recommended state is to execute the following command(s):
# yum remove httpd</t>
  </si>
  <si>
    <t>Remove IMAP and POP3 server</t>
  </si>
  <si>
    <t>Run the following command to verify `dovecot` is not installed:
# rpm -q dovecot
package dovecot is not installed</t>
  </si>
  <si>
    <t xml:space="preserve"> IMAP and POP3 server is not installed.</t>
  </si>
  <si>
    <t xml:space="preserve"> IMAP and POP3 server is installed.</t>
  </si>
  <si>
    <t>Unless POP3 and/or IMAP servers are to be provided by this system, it is recommended that the package be removed to reduce the potential attack surface.
_Notes:_
- _Several IMAP/POP3 servers exist and can use other service names. `courier-imap` and `cyrus-imap` are example services that provide a mail server._
- _These and other services should also be audited and the packages removed if not required._</t>
  </si>
  <si>
    <t>Run the following command to remove `dovecot`:
# yum remove dovecot</t>
  </si>
  <si>
    <t>Remove IMAP and POP3 server. One method to achieve the recommended state is to execute the following command(s):
# yum remove dovecot</t>
  </si>
  <si>
    <t>Remove Samba i</t>
  </si>
  <si>
    <t>Run the following command to verify `samba` is not installed:
# rpm -q samba
package samba is not installed</t>
  </si>
  <si>
    <t>Package samba is not installed.</t>
  </si>
  <si>
    <t>Package samba is installed.</t>
  </si>
  <si>
    <t>If there is no need to mount directories and file systems to Windows systems, then this package can be removed to reduce the potential attack surface.</t>
  </si>
  <si>
    <t>Run the following command to remove `samba`:
# yum remove samba</t>
  </si>
  <si>
    <t>Remove Samba daemon. One method to achieve the recommended state is to execute the following command(s):
# yum remove samba</t>
  </si>
  <si>
    <t>Remove HTTP Proxy Server</t>
  </si>
  <si>
    <t>Run the following command to verify `squid` is not installed:
# rpm -q squid
package squid is not installed</t>
  </si>
  <si>
    <t>Package squid is not installed.</t>
  </si>
  <si>
    <t>Package squid is installed.</t>
  </si>
  <si>
    <t>Unless a system is specifically set up to act as a proxy server, it is recommended that the squid package be removed to reduce the potential attack surface.
_Note: Several HTTP proxy servers exist. These should be checked and removed unless required._</t>
  </si>
  <si>
    <t>Run the following command to remove the `squid` package:
# yum remove squid</t>
  </si>
  <si>
    <t>Disable the HTTP Proxy Server. One method to achieve the recommended state is to execute the following command(s):
# yum remove squid</t>
  </si>
  <si>
    <t>Remove net-snmp</t>
  </si>
  <si>
    <t>Simple Network Management Protocol (SNMP) is a widely used protocol for monitoring the health and welfare of network equipment, computer equipment and devices like UPSs. 
Net-SNMP is a suite of applications used to implement SNMPv1 (RFC 1157), SNMPv2 (RFCs 1901-1908), and SNMPv3 (RFCs 3411-3418) using both IPv4 and IPv6. 
Support for SNMPv2 classic (a.k.a. "SNMPv2 historic" - RFCs 1441-1452) was dropped with the 4.0 release of the UCD-snmp package.
The Simple Network Management Protocol (SNMP) server is used to listen for SNMP commands from an SNMP management system, execute the commands or collect the information and then send results back to the requesting system.</t>
  </si>
  <si>
    <t>Run the following command to verify `net-snmp` is not installed:
# rpm -q net-snmp
package net-snmp is not installed</t>
  </si>
  <si>
    <t>Package net-snmp is not installed.</t>
  </si>
  <si>
    <t>Package net-snmp is installed.</t>
  </si>
  <si>
    <t>Run the following command to remove `net-snmpd`:
# yum remove net-snmp</t>
  </si>
  <si>
    <t>Remove Simple Network Management Protocol (SNMP) Server. One method to achieve the recommended state is to execute the following command(s):
# yum remove net-snmp</t>
  </si>
  <si>
    <t>Ensure NIS server is not installed</t>
  </si>
  <si>
    <t>The `ypserv` package provides the Network Information Service (NIS). This service, formally known as Yellow Pages, is a client-server directory service protocol for distributing system configuration files. The NIS server is a collection of programs that allow for the distribution of configuration files.</t>
  </si>
  <si>
    <t>Run the following command to verify `ypserv` is not installed:
# rpm -q ypserv
package ypserv is not installed</t>
  </si>
  <si>
    <t>Package ypserv is not installed.</t>
  </si>
  <si>
    <t>Package ypserv is installed.</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</si>
  <si>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`ypserv` package be removed, and if required a more secure services be used.</t>
  </si>
  <si>
    <t>Run the following command to remove `ypserv`:
# yum remove ypserv</t>
  </si>
  <si>
    <t>Disable the Network Information Service (NIS) Serve.One method to achieve the recommended state is to execute the following command(s):
Run the following command to remove `ypserv`:
# yum remove ypserv</t>
  </si>
  <si>
    <t>Remove telnet-server</t>
  </si>
  <si>
    <t>The `telnet-server` package contains the `telnet` daemon, which accepts connections from users from other systems via the `telnet` protocol.</t>
  </si>
  <si>
    <t>Run the following command to verify the `telnet-server` package is not installed:
rpm -q telnet-server
package telnet-server is not installed</t>
  </si>
  <si>
    <t>Package telnet-server has not been installed.</t>
  </si>
  <si>
    <t>Package telnet-server has been installed.</t>
  </si>
  <si>
    <t>Run the following command to remove the telnet-server package:
# yum remove telnet-server</t>
  </si>
  <si>
    <t>Remove the telnet-server package. One method to achieve the recommended state is to execute the following command(s):
# yum remove telnet-server</t>
  </si>
  <si>
    <t>Configure the Mail Transfer Agent to local-only mode</t>
  </si>
  <si>
    <t>Run the following command to verify that the MTA is not listening on any non-loopback address ( `127.0.0.1` or `::1` )
Nothing should be returned
# ss -lntu | grep -E ':25\s' | grep -E -v '\s(127.0.0.1|\[?::1\]?):25\s'</t>
  </si>
  <si>
    <t>Mail transfer agents have been set to Local-Only Mode.</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</si>
  <si>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_Notes:_
- _This recommendation is designed around the postfix mail server._
- _Depending on your environment you may have an alternative MTA installed such as sendmail. If this is the case consult the documentation for your installed MTA to configure the recommended state._</t>
  </si>
  <si>
    <t>Edit `/etc/postfix/main.cf` and add the following line to the RECEIVING MAIL section. If the line already exists, change it to look like the line below:
inet_interfaces = loopback-only
Run the following command to restart `postfix`:
# systemctl restart postfix</t>
  </si>
  <si>
    <t>Configure the Mail Transfer Agent to local-only mode. One method to achieve the recommended state is to execute the following:
Edit `/etc/postfix/main.cf` and add the following line to the RECEIVING MAIL section. If the line already exists, change it to look like the line below:
inet_interfaces = loopback-only
Run the following command to restart `postfix`:
# systemctl restart postfix</t>
  </si>
  <si>
    <t>Ensure nfs-utils is not installed or the nfs-server service is masked</t>
  </si>
  <si>
    <t>Run the following command to verify `nfs-utils` is not installed:
# rpm -q nfs-utils
package nfs-utils is not installed
OR
If the nfs-package is required as a dependency, run the following command to verify that the `nfs-server` service is masked:
# systemctl is-enabled nfs-server
masked</t>
  </si>
  <si>
    <t>Package nfs-utils is not installed or the nfs-server service is masked.</t>
  </si>
  <si>
    <t>nfs-utils is installed.</t>
  </si>
  <si>
    <t>If the system does not require network shares, it is recommended that the nfs-utils package be removed to reduce the attack surface of the system.</t>
  </si>
  <si>
    <t>Run the following command to remove `nfs-utils`:
# yum remove nfs-utils
OR If the nfs-package is required as a dependency, run the following command to stop and mask the `nfs-server` service:
# systemctl --now mask nfs-server</t>
  </si>
  <si>
    <t>Remove nfs-utils and nfs-kernel-server. One method to achieve the recommended state is to execute the following command(s):
# yum remove nfs-utils
OR If the nfs-package is required as a dependency, run the following command to stop and mask the `nfs-server` service:
# systemctl --now mask nfs-server</t>
  </si>
  <si>
    <t>To close this finding, please provide a screenshot showing nfs-utils is not installed with the agency's CAP.</t>
  </si>
  <si>
    <t>Ensure rpcbind is not installed or therpcbind services are masked</t>
  </si>
  <si>
    <t>The rpcbind utility maps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 service redirects the client to the proper port number so it can communicate with the requested service
Portmapper is an RPC service, which always listens on tcp and udp 111, and is used to map other RPC services (such as nfs, nlockmgr, quotad, mountd, etc.) to their corresponding port number on the server. When a remote host makes an RPC call to that server, it first consults with portmap to determine where the RPC server is listening.</t>
  </si>
  <si>
    <t>Run the following command to verify `rpcbind` is not installed:
# rpm -q rpcbind
package rpcbind is not installed
OR
If the `rpcbind` package is required as a dependency, run the following commands to verify that the `rpcbind` and `rpcbind.socket` services are masked:
# systemctl is-enabled rpcbind
masked
# systemctl is-enabled rpcbind.socket
masked</t>
  </si>
  <si>
    <t>Package rpcbind is not installed or the rpcbind services are masked.</t>
  </si>
  <si>
    <t>rpcbind is installed.</t>
  </si>
  <si>
    <t>A small request (~82 bytes via UDP) sent to the Portmapper generates a large response (7x to 28x amplification), which makes it a suitable tool for DDoS attacks. If rpcbind is not required, it is recommended that the rpcbind package be removed to reduce the attack surface of the system.</t>
  </si>
  <si>
    <t>Run the following command to remove `nfs-utils`:
# yum remove rpcbind
OR If the `rpcbind` package is required as a dependency, run the following commands to stop and mask the `rpcbind` and `rpcbind.socket` services:
# systemctl --now mask rpcbind
# systemctl --now mask rpcbind.socket</t>
  </si>
  <si>
    <t>Remove rpcbind. One method to achieve the recommended state is to execute the following command(s):
# yum remove rpcbind
OR If the `rpcbind` package is required as a dependency, run the following commands to stop and mask the `rpcbind` and `rpcbind.socket` services:
# systemctl --now mask rpcbind
# systemctl --now mask rpcbind.socket</t>
  </si>
  <si>
    <t>To close this finding, please provide a screenshot showing rpcbind has been removed with the agency's CAP.</t>
  </si>
  <si>
    <t>Ensure rsync is not installed or the rsyncd service is masked</t>
  </si>
  <si>
    <t>Run the following command to verify that `rsync` is not installed:
# rpm -q rsync
package rsync is not installed
OR
Run the following command to verify the `rsyncd` service is masked:
# systemctl is-enabled rsyncd
masked</t>
  </si>
  <si>
    <t>Package rsync is not installed or the rsyncd service is masked.</t>
  </si>
  <si>
    <t>Package rsync is installed or the rsyncd service is not masked.</t>
  </si>
  <si>
    <t>Unless required, the `rsync` package should be removed to reduce the attack surface area of the system.
The `rsyncd` service presents a security risk as it uses unencrypted protocols for communication.
_Note: If a required dependency exists for the `rsync` package, but the `rsyncd` service is not required, the service should be masked._</t>
  </si>
  <si>
    <t>Run the following command to remove the `rsync` package:
# yum remove rsync
OR Run the following command to mask the `rsyncd` service:
# systemctl --now mask rsyncd</t>
  </si>
  <si>
    <t>Remove the `rsync` package. One method to achieve the recommended state is to execute the following command(s):
# yum remove rsync
OR Run the following command to mask the `rsyncd` service:
# systemctl --now mask rsyncd</t>
  </si>
  <si>
    <t>Time Synchronization is in use</t>
  </si>
  <si>
    <t>System time should be synchronized between all systems in an environment. This is typically done by establishing an authoritative time server or set of servers and having all systems synchronize their clocks to them.
Note:
If another method for time synchronization is being used, this section may be skipped.
Only **one** time synchronization package should be installed</t>
  </si>
  <si>
    <t>Run the following commands to verify that a time synchronization packages is installed:
# rpm -q chrony ntp
chrony-&lt;version&gt;
# rpm -q ntp
ntp-&lt;version&gt;</t>
  </si>
  <si>
    <t>Time Synchronization is in use.</t>
  </si>
  <si>
    <t>Time Synchronization is not in use.</t>
  </si>
  <si>
    <t>Run **One** of the following commands to install chrony **or** NTP:
To install chrony, run the following command:
# yum install chrony
OR To install ntp, run the following command:
# yum install ntp</t>
  </si>
  <si>
    <t>Enable time synchronization. One method to achieve the recommended state is to execute the following:
Run **One** of the following commands to install chrony **or** NTP:
To install chrony, run the following command:
# yum install chrony
OR To install ntp, run the following command:
# yum install ntp</t>
  </si>
  <si>
    <t>`chrony` is a daemon which implements the Network Time Protocol (NTP) and is designed to synchronize system clocks across a variety of systems and use a source that is highly accurate. More information on `chrony` can be found at &lt;http://chrony.tuxfamily.org/&gt;. `chrony` can be configured to be a client and/or a server.</t>
  </si>
  <si>
    <t>IF chrony is installed on the system:
Run the following command and verify remote server is configured properly:
# grep -E "^(server|pool)" /etc/chrony.conf
server &lt;remote-server&gt;
Multiple servers may be configured.
Run the following command and verify `OPTIONS` includes '`-u chrony`':
# grep ^OPTIONS /etc/sysconfig/chronyd
OPTIONS="-u chrony"
Additional options may be present.</t>
  </si>
  <si>
    <t>An authoritative (U.S. IRS approved source) time-server is used. Access is restricted via Chrony.</t>
  </si>
  <si>
    <t>Network Time Protocol (NTP) has not been synchronized to an authorities time server.</t>
  </si>
  <si>
    <t>If chrony is in use on the system proper configuration is vital to ensuring time synchronization is working properly.
_Note: This recommendation only applies if chrony is in use on the system._</t>
  </si>
  <si>
    <t>Add or edit server or pool lines to `/etc/chrony.conf` as appropriate:
server &lt;remote-server&gt;
Add or edit the `OPTIONS` in `/etc/sysconfig/chronyd` to include '`-u chrony`':
OPTIONS="-u chrony"</t>
  </si>
  <si>
    <t>Configure chrony. One method to achieve the recommended state is to execute the following:
Add or edit server or pool lines to `/etc/chrony.conf` as appropriate:
server &lt;remote-server&gt;
Add or edit the `OPTIONS` in `/etc/sysconfig/chronyd` to include '`-u chrony`':
OPTIONS="-u chrony"</t>
  </si>
  <si>
    <t>Configure the Network Time Protocol (NTP)</t>
  </si>
  <si>
    <t>`ntp` is a daemon which implements the Network Time Protocol (NTP). It is designed to synchronize system clocks across a variety of systems and use a source that is highly accurate. More information on NTP can be found at [http://www.ntp.org](http://www.ntp.org/). `ntp` can be configured to be a client and/or a server.
Note: This recommendation only applies if ntp is in use on the system.</t>
  </si>
  <si>
    <t>IF NTP is installed on the system:
Run the following command and verify ntpd is enabled:
# systemctl is-enabled ntpd
enabled
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grep -E "^(server|pool)" /etc/ntp.conf
server &lt;remote-server&gt;
Multiple servers may be configured
Run the following commands and verify that ' `-u ntp:ntp` ' is included in `OPTIONS` OR `ExecStart` as listed:
# grep "^OPTIONS" /etc/sysconfig/ntpd
OPTIONS="-u ntp:ntp"
OR
# grep "^ExecStart" /usr/lib/systemd/system/ntpd.service
ExecStart=/usr/sbin/ntpd -u ntp:ntp $OPTIONS
Additional options may be present.</t>
  </si>
  <si>
    <t>An authoritative (U.S. IRS approved source) time-server is used. Access is restricted vis NTP.</t>
  </si>
  <si>
    <t xml:space="preserve">Network Time Protocol (NTP) has not been synchronized to an authorities time server. </t>
  </si>
  <si>
    <t>Note: An authoritative (U.S. IRS approved source) time-server is used. Approved sources include the US Naval Observatory NTP servers or the NIST Internet Time Service.</t>
  </si>
  <si>
    <t>Add or edit restrict lines in `/etc/ntp.conf` to match the following:
restrict -4 default kod nomodify notrap nopeer noquery
restrict -6 default kod nomodify notrap nopeer noquery
Add or edit server or pool lines to `/etc/ntp.conf` as appropriate:
server &lt;remote-server&gt;
Add or edit the `OPTIONS` in `/etc/sysconfig/ntpd` to include '`-u ntp:ntp`':
OPTIONS="-u ntp:ntp"
Reload the systemd daemon:
systemctl daemon-reload
Enable and start the ntp service:
systemctl --now enable ntpd</t>
  </si>
  <si>
    <t>Configure the Network Time Protocol (NTP). One method to achieve the recommended state is to execute the following:
'Add or edit restrict lines in `/etc/ntp.conf` to match the following:
restrict -4 default kod nomodify notrap nopeer noquery
restrict -6 default kod nomodify notrap nopeer noquery
Add or edit server or pool lines to `/etc/ntp.conf` as appropriate:
server &lt;remote-server&gt;
Add or edit the `OPTIONS` in `/etc/sysconfig/ntpd` to include '`-u ntp:ntp`':
OPTIONS="-u ntp:ntp"
Reload the systemd daemon:
systemctl daemon-reload
Enable and start the ntp service:
systemctl --now enable ntpd</t>
  </si>
  <si>
    <t>Remove NIS server</t>
  </si>
  <si>
    <t>Run the following command to verify that the `ypbind` package is not installed:
# rpm -q ypbind
package ypbind is not installed</t>
  </si>
  <si>
    <t>Run the following command to remove the `ypbind` package:
# yum remove ypbind</t>
  </si>
  <si>
    <t>Remove NIS server. One method to achieve the recommended state is to execute the following command(s):
# yum remove ypbind</t>
  </si>
  <si>
    <t xml:space="preserve">Remove rsh client </t>
  </si>
  <si>
    <t>The `rsh` package contains the client commands for the rsh services.</t>
  </si>
  <si>
    <t>Run the following command to verify that the `rsh` package is not installed:
# rpm -q rsh
package rsh is not installed</t>
  </si>
  <si>
    <t>Package rsh is not installed.</t>
  </si>
  <si>
    <t>Package rsh is  installed.</t>
  </si>
  <si>
    <t>Run the following command to remove the `rsh` package:
# yum remove rsh</t>
  </si>
  <si>
    <t>Remove rsh client. One method to achieve the recommended state is to execute the following command(s):
# yum remove rsh</t>
  </si>
  <si>
    <t xml:space="preserve">Remove Talk Client </t>
  </si>
  <si>
    <t>The `talk` software makes it possible for users to send and receive messages across systems through a terminal session. The `talk` client, which allows initialization of talk sessions, is installed by default.</t>
  </si>
  <si>
    <t>Run the following command to verify that the `talk` package is not installed:
# rpm -q talk
package talk is not installed</t>
  </si>
  <si>
    <t>Package talk is not installed.</t>
  </si>
  <si>
    <t>Package talk is installed.</t>
  </si>
  <si>
    <t>Run the following command to remove the `talk` package:
# yum remove talk</t>
  </si>
  <si>
    <t>Remove Talk Client. One method to achieve the recommended state is to execute the following command(s):
# yum remove talk</t>
  </si>
  <si>
    <t xml:space="preserve">Remove telnet client </t>
  </si>
  <si>
    <t>Run the following command to verify that the `telnet` package is not installed:
# rpm -q telnet
package telnet is not installed</t>
  </si>
  <si>
    <t>Package telnet is not installed.</t>
  </si>
  <si>
    <t>Package telnet is installed.</t>
  </si>
  <si>
    <t>Run the following command to remove the `telnet` package:
# yum remove telnet</t>
  </si>
  <si>
    <t>Remove telnet client. One method to achieve the recommended state is to execute the following command(s):
# yum remove telnet</t>
  </si>
  <si>
    <t>Remove the Lightweight Directory Access Protocol (LDAP) client</t>
  </si>
  <si>
    <t>Run the following command to verify that the `openldap-clients` package is not installed:
# rpm -q openldap-clients
package openldap-clients is not installed</t>
  </si>
  <si>
    <t>Package openldap2-client is not installed.</t>
  </si>
  <si>
    <t>Package openldap2-client is installed.</t>
  </si>
  <si>
    <t>Run the following command to remove the `openldap-clients` package:
# yum remove openldap-clients</t>
  </si>
  <si>
    <t>Remove the Lightweight Directory Access Protocol (LDAP) client. One method to achieve the recommended state is to execute the following command(s):
# yum remove openldap-clients</t>
  </si>
  <si>
    <t xml:space="preserve">Disable Wireless Interfaces </t>
  </si>
  <si>
    <t>Wireless networking is used when wired networks are unavailable.</t>
  </si>
  <si>
    <t>Run the following script to verify no wireless interfaces are active on the system:
#!/bin/bash
if command -v nmcli &gt;/dev/null 2&gt; then
if nmcli radio all | grep -Eq '\s*\S+\s+disabled\s+\S+\s+disabled\b'; then
echo "Wireless is not enabled"
else 
nmcli radio all
fi
elif [ -n "$(find /sys/class/net/*/ -type d -name wireless)" ]; then
t=0
mname=$(for driverdir in $(find /sys/class/net/*/ -type d -name wireless | xargs -0 dirname); do basename "$(readlink -f "$driverdir"/device/driver/module)";done | sort -u)
for dm in $mname; do
if grep -Eq "^\s*install\s+$dm\s+/bin/(true|false)" /etc/modprobe.d/*.conf; then
/bin/true
else
echo "$dm is not disabled"
t=1
fi
done 
[ "$t" -eq 0 ] &amp;&amp; echo "Wireless is not enabled"
else
echo "Wireless is not enabled"
fi
Output should be:
Wireless is not enabled</t>
  </si>
  <si>
    <t xml:space="preserve">Wireless interfaces are disabled. </t>
  </si>
  <si>
    <t xml:space="preserve">Wireless interfaces are not disabled. </t>
  </si>
  <si>
    <t>If wireless is not to be used, wireless devices should be disabled to reduce the potential attack surface.</t>
  </si>
  <si>
    <t>Run the following script to disable any wireless interfaces:
#!/bin/bash
if command -v nmcli &gt;/dev/null 2&gt;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</si>
  <si>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Disable the use of wireless interfaces. One method to achieve the recommended state is to execute the following command(s):
#!/bin/bash
if command -v nmcli &gt;/dev/null 2&gt;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</si>
  <si>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To close this finding, please provide a screenshot showing wireless interfaces are disabled with the agency's CAP.</t>
  </si>
  <si>
    <t xml:space="preserve">Disable IP Forwarding </t>
  </si>
  <si>
    <t>Run the following commands and verify output matches:
# sysctl net.ipv4.ip_forward
net.ipv4.ip_forward = 0
# grep -E -s "^\s*net\.ipv4\.ip_forward\s*=\s*1" /etc/sysctl.conf /etc/sysctl.d/*.conf /usr/lib/sysctl.d/*.conf /run/sysctl.d/*.conf
No value should be returned
IFIPv6 is enabled:
Run the following commands and verify output matches:
# sysctl net.ipv6.conf.all.forwarding
net.ipv6.conf.all.forwarding = 0
# grep -E -s "^\s*net\.ipv6\.conf\.all\.forwarding\s*=\s*1" /etc/sysctl.conf /etc/sysctl.d/*.conf /usr/lib/sysctl.d/*.conf /run/sysctl.d/*.conf
No value should be returned
OR
Verify that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</si>
  <si>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 forwarding is disabled.</t>
  </si>
  <si>
    <t>IP forwarding is not disabled.</t>
  </si>
  <si>
    <t>Run the following commands to restore the default parameters and set the active kernel parameters: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</si>
  <si>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Disable the use of IP forwarding. One method to achieve the recommended state is to execute the following command(s):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</si>
  <si>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 xml:space="preserve">Disable Packet Redirect Sending </t>
  </si>
  <si>
    <t>Run the following commands and verify output matches:
# sysctl net.ipv4.conf.all.send_redirects
net.ipv4.conf.all.send_redirects = 0
# sysctl net.ipv4.conf.default.send_redirects
net.ipv4.conf.default.send_redirects = 0
# grep "net\.ipv4\.conf\.all\.send_redirects" /etc/sysctl.conf /etc/sysctl.d/*.conf /usr/lib/sysctl.d/*.conf /run/sysctl.d/*.conf
net.ipv4.conf.all.send_redirects = 0
# grep "net\.ipv4\.conf\.default\.send_redirects" /etc/sysctl.conf /etc/sysctl.d/*.conf /usr/lib/sysctl.d/*.conf /run/sysctl.d/*.conf
net.ipv4.conf.default.send_redirects= 0</t>
  </si>
  <si>
    <t>Packet redirect sending is disabled</t>
  </si>
  <si>
    <t>Packet redirect sending is not disabled</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</si>
  <si>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</si>
  <si>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achieve the recommended state is to execute the following: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</si>
  <si>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/etc/sysctl.d/*.conf /usr/lib/sysctl.d/*.conf /run/sysctl.d/*.conf
net.ipv4.conf.all.accept_source_route= 0
# grep "net\.ipv4\.conf\.default\.accept_source_route" /etc/sysctl.conf /etc/sysctl.d/*.conf /usr/lib/sysctl.d/*.conf /run/sysctl.d/*.conf
net.ipv4.conf.default.accept_source_route= 0
IF IPv6 is enabled:
Run the following commands and verify output matches:
# sysctl net.ipv6.conf.all.accept_source_route
net.ipv6.conf.all.accept_source_route = 0
# sysctl net.ipv6.conf.default.accept_source_route
net.ipv6.conf.default.accept_source_route = 0
# grep "net\.ipv6\.conf\.all\.accept_source_route" /etc/sysctl.conf /etc/sysctl.d/*.conf /usr/lib/sysctl.d/*.conf /run/sysctl.d/*.conf
net.ipv4.conf.all.accept_source_route= 0
# grep "net\.ipv6\.conf\.default\.accept_source_route" /etc/sysctl.conf /etc/sysctl.d/*.conf /usr/lib/sysctl.d/*.conf /run/sysctl.d/*.conf
net.ipv6.conf.default.accept_source_route= 0
OR
Verify that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</si>
  <si>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Source routed packets are not accepted.</t>
  </si>
  <si>
    <t>Source routed packets are accepted.</t>
  </si>
  <si>
    <t>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not disabled: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</si>
  <si>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Do not accept source routed packets. One method to achieve the recommended state is to execute the following:
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not disabled: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</si>
  <si>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Run the following commands and verify output matches:
# sysctl net.ipv4.conf.all.accept_redirects
net.ipv4.conf.all.accept_redirects = 0
# sysctl net.ipv4.conf.default.accept_redirects
net.ipv4.conf.default.accept_redirects = 0
# grep "net\.ipv4\.conf\.all\.accept_redirects" /etc/sysctl.conf /etc/sysctl.d/*.conf /usr/lib/sysctl.d/*.conf /run/sysctl.d/*.conf
net.ipv4.conf.all.accept_redirects= 0
# grep "net\.ipv4\.conf\.default\.accept_redirects" /etc/sysctl.conf /etc/sysctl.d/*.conf /usr/lib/sysctl.d/*.conf /run/sysctl.d/*.conf
net.ipv4.conf.default.accept_redirects= 0
IF IPv6 is not disabled:
Run the following commands and verify output matches:
# sysctl net.ipv6.conf.all.accept_redirects
net.ipv6.conf.all.accept_redirects = 0
# sysctl net.ipv6.conf.default.accept_redirects
net.ipv6.conf.default.accept_redirects = 0
# grep "net\.ipv6\.conf\.all\.accept_redirects" /etc/sysctl.conf /etc/sysctl.d/*.conf /usr/lib/sysctl.d/*.conf /run/sysctl.d/*.conf
net.ipv6.conf.all.accept_redirects= 0
# grep "net\.ipv6\.conf\.default\.accept_redirects" /etc/sysctl.conf /etc/sysctl.d/*.conf /usr/lib/sysctl.d/*.conf /run/sysctl.d/*.conf
net.ipv6.conf.default.accept_redirects=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</si>
  <si>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ICMP redirects are not accepted.</t>
  </si>
  <si>
    <t>ICMP redirects are accepted.</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</si>
  <si>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not disabled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</si>
  <si>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Reject ICMP redirect messages. One method to achieve the recommended state is to execute the following:
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not disabled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</si>
  <si>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Run the following commands and verify output matches:
# sysctl net.ipv4.conf.all.secure_redirects
net.ipv4.conf.all.secure_redirects = 0
# sysctl net.ipv4.conf.default.secure_redirects
net.ipv4.conf.default.secure_redirects = 0
# grep "net\.ipv4\.conf\.all\.secure_redirects" /etc/sysctl.conf /etc/sysctl.d/*.conf /usr/lib/sysctl.d/*.conf /run/sysctl.d/*.conf
net.ipv4.conf.all.secure_redirects= 0
# grep "net\.ipv4\.conf\.default\.secure_redirects" /etc/sysctl.conf /etc/sysctl.d/*.conf /usr/lib/sysctl.d/*.conf /run/sysctl.d/*.conf
net.ipv4.conf.default.secure_redirects= 0</t>
  </si>
  <si>
    <t>Secure ICMP redirects are not accepted.</t>
  </si>
  <si>
    <t>Secure ICMP redirects are accepted.</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</si>
  <si>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</si>
  <si>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Reject secure ICMP redirect messages. One method to achieve the recommended state is to execute the following: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</si>
  <si>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Set Suspicious Packets to Logged</t>
  </si>
  <si>
    <t>Run the following commands and verify output matches:
# sysctl net.ipv4.conf.all.log_martians
net.ipv4.conf.all.log_martians = 1
# sysctl net.ipv4.conf.default.log_martians
net.ipv4.conf.default.log_martians = 1
# grep "net\.ipv4\.conf\.all\.log_martians" /etc/sysctl.conf /etc/sysctl.d/*.conf /usr/lib/sysctl.d/*.conf /run/sysctl.d/*.conf
net.ipv4.conf.all.log_martians = 1
# grep "net\.ipv4\.conf\.default\.log_martians" /etc/sysctl.conf /etc/sysctl.d/*.conf /usr/lib/sysctl.d/*.conf /run/sysctl.d/*.conf
net.ipv4.conf.default.log_martians = 1</t>
  </si>
  <si>
    <t>Suspicious packets are logged.</t>
  </si>
  <si>
    <t>Suspicious packets are not logged.</t>
  </si>
  <si>
    <t>3.3.4</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</si>
  <si>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</si>
  <si>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Log suspicious packets to allow an administrator to investigate the possibility that an attacker is sending spoofed packets to their system. One method to achieve the recommended state is to execute the following: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</si>
  <si>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Run the following commands and verify output matches:
# sysctl net.ipv4.icmp_echo_ignore_broadcasts
net.ipv4.icmp_echo_ignore_broadcasts = 1
# grep "net\.ipv4\.icmp_echo_ignore_broadcasts" /etc/sysctl.conf /etc/sysctl.d/*.conf /usr/lib/sysctl.d/*.conf /run/sysctl.d/*.conf
net.ipv4.icmp_echo_ignore_broadcasts = 1</t>
  </si>
  <si>
    <t>Broadcast ICMP requests are ignored.</t>
  </si>
  <si>
    <t>Broadcast ICMP requests are not ignored.</t>
  </si>
  <si>
    <t>HSC36:  System is configured to accept unwanted network connections</t>
  </si>
  <si>
    <t>3.3.5</t>
  </si>
  <si>
    <t>Set the following parameters in `/etc/sysctl.conf` or a `/etc/sysctl.d/*` file:
net.ipv4.icmp_echo_ignore_broadcasts = 1
Run the following commands to set the active kernel parameters:
# sysctl -w net.ipv4.icmp_echo_ignore_broadcasts=1
# sysctl -w net.ipv4.route.flush=1</t>
  </si>
  <si>
    <t>Set Broadcast ICMP Requests to Ignored. One method to achieve the recommended state is to execute the following:
Set the following parameters in `/etc/sysctl.conf` or a `/etc/sysctl.d/*` file:
net.ipv4.icmp_echo_ignore_broadcasts = 1
Run the following commands to set the active kernel parameters:
# sysctl -w net.ipv4.icmp_echo_ignore_broadcasts=1
# sysctl -w net.ipv4.route.flush=1</t>
  </si>
  <si>
    <t>To close this finding, please provide screenshot showing  Ignore Broadcast Requests is enabled with the agency's CAP.</t>
  </si>
  <si>
    <t>Ignore bogus ICMP responses</t>
  </si>
  <si>
    <t>Run the following commands and verify output matches:
# sysctl net.ipv4.icmp_ignore_bogus_error_responses
net.ipv4.icmp_ignore_bogus_error_responses = 1
# grep "net.ipv4.icmp_ignore_bogus_error_responses" /etc/sysctl.conf /etc/sysctl.d/*.conf /usr/lib/sysctl.d/*.conf /run/sysctl.d/*.conf
net.ipv4.icmp_ignore_bogus_error_responses = 1</t>
  </si>
  <si>
    <t>Bogus ICMP responses are ignored.</t>
  </si>
  <si>
    <t>Bogus ICMP responses are not ignored.</t>
  </si>
  <si>
    <t>3.3.6</t>
  </si>
  <si>
    <t>Set the following parameter in `/etc/sysctl.conf` or a `/etc/sysctl.d/*` file:
net.ipv4.icmp_ignore_bogus_error_responses = 1
Run the following commands to set the active kernel parameters:
# sysctl -w net.ipv4.icmp_ignore_bogus_error_responses=1
# sysctl -w net.ipv4.route.flush=1</t>
  </si>
  <si>
    <t>Set Bogus ICMP Responses to Ignored. One method to achieve the recommended state is to execute the following:
Set the following parameter in `/etc/sysctl.conf` or a `/etc/sysctl.d/*` file:
net.ipv4.icmp_ignore_bogus_error_responses = 1
Run the following commands to set the active kernel parameters:
# sysctl -w net.ipv4.icmp_ignore_bogus_error_responses=1
# sysctl -w net.ipv4.route.flush=1</t>
  </si>
  <si>
    <t>To close this finding, please provide screenshot showing Bad Error Message Protection is enabled with the agency's CAP.</t>
  </si>
  <si>
    <t>Run the following commands and verify output matches:
# sysctl net.ipv4.conf.all.rp_filter
net.ipv4.conf.all.rp_filter = 1
# sysctl net.ipv4.conf.default.rp_filter
net.ipv4.conf.default.rp_filter = 1
# grep "net\.ipv4\.conf\.all\.rp_filter" /etc/sysctl.conf /etc/sysctl.d/*.conf /usr/lib/sysctl.d/*.conf /run/sysctl.d/*.conf
net.ipv4.conf.all.rp_filter = 1
# grep "net\.ipv4\.conf\.default\.rp_filter" /etc/sysctl.conf /etc/sysctl.d/*.conf /usr/lib/sysctl.d/*.conf /run/sysctl.d/*.conf
net.ipv4.conf.default.rp_filter = 1</t>
  </si>
  <si>
    <t>Reverse Path Filtering is enabled.</t>
  </si>
  <si>
    <t>Reverse Path Filtering is not enabled.</t>
  </si>
  <si>
    <t>3.3.7</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</si>
  <si>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</si>
  <si>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to achieve the recommended state is to execute the following: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</si>
  <si>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 xml:space="preserve">Enable TCP SYN Cookies </t>
  </si>
  <si>
    <t>Run the following commands and verify output matches:
# sysctl net.ipv4.tcp_syncookies
net.ipv4.tcp_syncookies = 1
# grep "net\.ipv4\.tcp_syncookies" /etc/sysctl.conf /etc/sysctl.d/*.conf /usr/lib/sysctl.d/*.conf /run/sysctl.d/*.conf
net.ipv4.tcp_syncookies = 1</t>
  </si>
  <si>
    <t>TCP SYN Cookies is enabled.</t>
  </si>
  <si>
    <t>TCP SYN Cookies is not enabled.</t>
  </si>
  <si>
    <t>3.3.8</t>
  </si>
  <si>
    <t>Set the following parameters in `/etc/sysctl.conf` or a `/etc/sysctl.d/*` file:
net.ipv4.tcp_syncookies = 1
Run the following commands to set the active kernel parameters:
# sysctl -w net.ipv4.tcp_syncookies=1
# sysctl -w net.ipv4.route.flush=1</t>
  </si>
  <si>
    <t>Enable TCP SYN Cookies. One method to achieve the recommended state is to execute the following:
Set the following parameters in `/etc/sysctl.conf` or a `/etc/sysctl.d/*` file:
net.ipv4.tcp_syncookies = 1
Run the following commands to set the active kernel parameters:
# sysctl -w net.ipv4.tcp_syncookies=1
# sysctl -w net.ipv4.route.flush=1</t>
  </si>
  <si>
    <t>Set IPv6 Router Advertisements to not accepted</t>
  </si>
  <si>
    <t>Run the following commands and verify output matches:
# sysctl net.ipv6.conf.all.accept_ra
net.ipv6.conf.all.accept_ra = 0
# sysctl net.ipv6.conf.default.accept_ra
net.ipv6.conf.default.accept_ra = 0
# grep "net\.ipv6\.conf\.all\.accept_ra" /etc/sysctl.conf /etc/sysctl.d/*.conf /usr/lib/sysctl.d/*.conf /run/sysctl.d/*.conf
net.ipv6.conf.all.accept_ra = 0
# grep "net\.ipv6\.conf\.default\.accept_ra" /etc/sysctl.conf /etc/sysctl.d/*.conf /usr/lib/sysctl.d/*.conf /run/sysctl.d/*.conf
net.ipv6.conf.default.accept_ra =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</si>
  <si>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IPv6 router advertisements are not accepted.</t>
  </si>
  <si>
    <t>IPv6 router advertisements are accepted.</t>
  </si>
  <si>
    <t>3.3.9</t>
  </si>
  <si>
    <t>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</si>
  <si>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Set IPv6 Router Advertisements to not accepted. One method to achieve the recommended state is to execute the following:
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</si>
  <si>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To close this finding, please provide screenshot showing IPv6 Router Advertisements are disabled with the agency's CAP.</t>
  </si>
  <si>
    <t>Install firewalld service</t>
  </si>
  <si>
    <t>firewalld is a firewall management tool for Linux operating systems. It provides firewall features by acting as a front-end for the Linux kernel's netfilter framework via the iptables backend or provides firewall features by acting as a front-end for the Linux kernel's netfilter framework via the nftables utility.
firewalld replaces iptables as the default firewall management tool. Use the firewalld utility to configure a firewall for less complex firewalls. The utility is easy to use and covers the typical use cases scenario. FirewallD supports both IPv4 and IPv6 networks and can administer separate firewall zones with varying degrees of trust as defined in zone profiles.
Note: Starting in v0.6.0, FirewallD added support for acting as a front-end for the Linux kernel's netfilter framework via the nftables userspace utility, acting as an alternative to the nft command line program.</t>
  </si>
  <si>
    <t>Run the following command to verify that `FirewallD` and `iptables` are installed:
# rpm -q firewalld iptables
firewalld-&lt;version&gt;
iptables-&lt;version&gt;</t>
  </si>
  <si>
    <t>3.5.1.1</t>
  </si>
  <si>
    <t>A firewall utility is required to configure the Linux kernel's netfilter framework via the iptables or nftables back-end.
The Linux kernel's netfilter framework host-based firewall can protect against threats originating from within a corporate network to include malicious mobile code and poorly configured software on a host.
_Note: Only **one** firewall utility should be installed and configured. `FirewallD` is dependent on the `iptables` package._</t>
  </si>
  <si>
    <t>Run the following command to install `FirewallD` and `iptables`:
# yum install firewalld iptables</t>
  </si>
  <si>
    <t>Install firewalld and iptables. One method to achieve the recommended state is to execute the following command(s):
# yum install firewalld iptables</t>
  </si>
  <si>
    <t>Ensure iptables-services not installed with firewalld</t>
  </si>
  <si>
    <t>The `iptables-services` package contains the `iptables.service` and `ip6tables.service`. These services allow for management of the Host Based Firewall provided by the `iptables` package.</t>
  </si>
  <si>
    <t>Run the following commands to verify that the `iptables-services` package is not installed 
# rpm -q iptables-services
package iptables-services is not installed</t>
  </si>
  <si>
    <t>Package iptables-services is not installed.</t>
  </si>
  <si>
    <t>Package iptables-services is installed.</t>
  </si>
  <si>
    <t>3.5.1.2</t>
  </si>
  <si>
    <t>`iptables.service` and `ip6tables.service` are still supported and can be installed with the `iptables-services` package. Running both firewalld and the services included in the `iptables-services` package may lead to conflict.</t>
  </si>
  <si>
    <t>Run the following commands to stop the services included in the `iptables-services` package and remove the `iptables-services` package
# systemctl stop iptables
# systemctl stop ip6tables
# yum remove iptables-services</t>
  </si>
  <si>
    <t>Stop the services included in the `iptables-services` package and remove the `iptables-services` package.One method to achieve the recommended state is to execute the following command(s):
# systemctl stop iptables
# systemctl stop ip6tables
# yum remove iptables-services</t>
  </si>
  <si>
    <t>To close this finding, please provide a screenshot showing package iptables-services is not installed with the agency's CAP.</t>
  </si>
  <si>
    <t>Ensure nftables either not installed or masked with firewalld</t>
  </si>
  <si>
    <t>nftables is a subsystem of the Linux kernel providing filtering and classification of network packets/datagrams/frames and is the successor to iptables.
Note: Support for using nftables as the back-end for firewalld was added in release v0.6.0. In Fedora 19 Linux derivatives, firewalld utilizes iptables as its back-end by default.</t>
  </si>
  <si>
    <t>Run the following commend to verify that nftables is not installed:
# rpm -q nftables
package nftables is not installed
OR
Run the following commands to verify that `nftables` is stopped:
# systemctl status nftables | grep "Active: " | grep -E " active \((running|exited)\) 
No output should be returned
Run the following command to verify `nftables.service` is masked:
# systemctl is-enabled nftables
masked</t>
  </si>
  <si>
    <t>nftables either not installed or masked with firewalld.</t>
  </si>
  <si>
    <t>nftables either installed or masked with firewalld.</t>
  </si>
  <si>
    <t>3.5.1.3</t>
  </si>
  <si>
    <t>Running both firewalld and nftables may lead to conflict.
**Note:** firewalld may configured as the front-end to nftables. If this case, nftables should be stopped and masked instead of removed.</t>
  </si>
  <si>
    <t>Run the following command to remove `nftables`:
# yum remove nftables
OR Run the following command to stop and mask `nftables`"
systemctl --now mask nftables</t>
  </si>
  <si>
    <t>Remove nftables.One method to achieve the recommended state is to execute the following command(s):
# yum remove nftables
OR Run the following command to stop and mask `nftables`"
systemctl --now mask nftables</t>
  </si>
  <si>
    <t>To close this finding, please provide a screenshot showing nftables either not installed or masked with firewalld with the agency's CAP.</t>
  </si>
  <si>
    <t>Enable firewalld service</t>
  </si>
  <si>
    <t>`firewalld.service` enables the enforcement of firewall rules configured through `firewalld`</t>
  </si>
  <si>
    <t>Run the following command to verify that `firewalld` is enabled:
# systemctl is-enabled firewalld
enabled
Run the following command to verify that `firewalld` is running
# firewall-cmd --state
running</t>
  </si>
  <si>
    <t>firewalld service is enabled and running.</t>
  </si>
  <si>
    <t>firewalld service is not enabled.</t>
  </si>
  <si>
    <t>3.5.1.4</t>
  </si>
  <si>
    <t>Ensure that the `firewalld.service` is enabled and running to enforce firewall rules configured through `firewalld`</t>
  </si>
  <si>
    <t>Run the following command to unmask `firewalld`
# systemctl unmask firewalld
Run the following command to enable and start `firewalld`
# systemctl --now enable firewalld</t>
  </si>
  <si>
    <t>Enable firewalld service. One method to achieve the recommended state is to execute the following command(s):
# systemctl unmask firewalld
Run the following command to enable and start `firewalld`
# systemctl --now enable firewalld</t>
  </si>
  <si>
    <t>To close this finding, please provide a screenshot showing firewalld service is enabled and running the agency's CAP.</t>
  </si>
  <si>
    <t>Set firewalld default zone</t>
  </si>
  <si>
    <t>A firewall zone defines the trust level for a connection, interface or source address binding. This is a one to many relation, which means that a connection, interface or source can only be part of one zone, but a zone can be used for many network connections, interfaces and sources.
The default zone is the zone that is used for everything that is not explicitly bound/assigned to another zone.
If no zone assigned to a connection, interface or source, only the default zone is used. 
The default zone is not always listed as being used for an interface or source as it will be used for it either way. This depends on the manager of the interfaces.
Connections handled by NetworkManager are listed as NetworkManager requests to add the zone binding for the interface used by the connection. Also interfaces under control of the network service are listed also because the service requests it.
**Note:**
A firewalld zone configuration file contains the information for a zone.
These are the zone description, services, ports, protocols, icmp-blocks, masquerade, forward-ports and rich language rules in an XML file format.
The file name has to be `zone_name.xml` where length of `zone_name` is currently limited to 17 chars.
NetworkManager binds interfaces to zones automatically</t>
  </si>
  <si>
    <t>Run the following command and verify that the default zone adheres to company policy:
# firewall-cmd --get-default-zone</t>
  </si>
  <si>
    <t>firewalld default zone is set.</t>
  </si>
  <si>
    <t>firewalld default zone is not set.</t>
  </si>
  <si>
    <t>3.5.1.5</t>
  </si>
  <si>
    <t>Run the following command to set the default zone:
# firewall-cmd --set-default-zone=&lt;NAME_OF_ZONE&gt;
Example:
# firewall-cmd --set-default-zone=public</t>
  </si>
  <si>
    <t>Set firewalld default zone. One method to achieve the recommended state is to execute the following command(s):
# firewall-cmd --set-default-zone=&lt;NAME_OF_ZONE&gt;
Example:
# firewall-cmd --set-default-zone=public</t>
  </si>
  <si>
    <t>Assign an interface to the approprate zone</t>
  </si>
  <si>
    <t>Run the following and verify that the interface(s) follow site policy for zone assignment
# find /sys/class/net/* -maxdepth 1 | awk -F"/" '{print $NF}' | while read -r netint; do [ "$netint" != "lo" ] &amp; done
Example output:
&lt;custom zone&gt;
eth0</t>
  </si>
  <si>
    <t>Network interfaces are assigned to appropriate zone.</t>
  </si>
  <si>
    <t>Network interfaces are not assigned to appropriate zone.</t>
  </si>
  <si>
    <t>3.5.1.6</t>
  </si>
  <si>
    <t>A network interface not assigned to the appropriate zone can allow unexpected or undesired network traffic to be accepted on the interface.</t>
  </si>
  <si>
    <t>Run the following command to assign an interface to the approprate zone.
# firewall-cmd --zone=&lt;Zone NAME&gt; --change-interface=&lt;INTERFACE NAME&gt;
Example:
# firewall-cmd --zone=customezone --change-interface=eth0</t>
  </si>
  <si>
    <t>Assign an interface to the approprate zone. One method to achieve the recommended state is to execute the following command(s):
# firewall-cmd --zone=&lt;Zone NAME&gt; --change-interface=&lt;INTERFACE NAME&gt;
Example:
# firewall-cmd --zone=customezone --change-interface=eth0</t>
  </si>
  <si>
    <t>Ensure firewalld drops unnecessary services and ports</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</si>
  <si>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ACCEPT you accept all incoming packets except those disabled by a specific rule.
REJECT - you disable all incoming packets except those that you have allowed in specific rules and the source machine is informed about the rejection.
DROP you disable all incoming packets except those that you have allowed in specific rules and no information sent to the source machine.</t>
  </si>
  <si>
    <t>Run the following command and review output to ensure that listed services and ports follow site policy. 
# firewall-cmd --get-active-zones | awk '!/:/ {print $1}' | while read ZN; do firewall-cmd --list-all --zone=$ZN; done</t>
  </si>
  <si>
    <t>firewalld is dropping unnecessary services and ports.</t>
  </si>
  <si>
    <t>firewalld is not dropping unnecessary services and ports.</t>
  </si>
  <si>
    <t>HSC36: System is configured to accept unwanted network connections</t>
  </si>
  <si>
    <t>3.5.1.7</t>
  </si>
  <si>
    <t>Run the following command to remove an unnecessary service:
# firewall-cmd --remove-service=&lt;service&gt;
Example:
# firewall-cmd --remove-service=cockpit
Run the following command to remove an unnecessary port:
# firewall-cmd --remove-port=&lt;port-number&gt;/&lt;port-type&gt;
Example:
# firewall-cmd --remove-port=25/tcp
Run the following command to make new settings persistent:
# firewall-cmd --runtime-to-permanent</t>
  </si>
  <si>
    <t>Remove an unnecessary service. One method to achieve the recommended state is to execute the following command(s):
# firewall-cmd --remove-service=&lt;service&gt;
Example:
# firewall-cmd --remove-service=cockpit
Run the following command to remove an unnecessary port:
# firewall-cmd --remove-port=&lt;port-number&gt;/&lt;port-type&gt;
Example:
# firewall-cmd --remove-port=25/tcp
Run the following command to make new settings persistent:
# firewall-cmd --runtime-to-permanent</t>
  </si>
  <si>
    <t>To close this finding, please provide a screenshot showing firewalld is dropping unnecessary services and ports with the agency's CAP.</t>
  </si>
  <si>
    <t>Install nftables</t>
  </si>
  <si>
    <t>nftables provides a new in-kernel packet classification framework that is based on a network-specific Virtual Machine (VM) and a new nft userspace command line tool. nftables reuses the existing Netfilter subsystems such as the existing hook infrastructure, the connection tracking system, NAT, userspace queuing and logging subsystem.
**Note:**
nftables is available in Linux kernel 3.13 and newer.
Only **one** firewall utility should be installed and configured.</t>
  </si>
  <si>
    <t>Run the following command to verify that `nftables` is installed:
# rpm -q nftables
nftables-&lt;version&gt;</t>
  </si>
  <si>
    <t>nftables is installed.</t>
  </si>
  <si>
    <t>nftables is not installed.</t>
  </si>
  <si>
    <t>HAC62: Host-based firewall is not configured according to industry standard best practice</t>
  </si>
  <si>
    <t>3.5.2.1</t>
  </si>
  <si>
    <t>nftables is a subsystem of the Linux kernel that can protect against threats originating from within a corporate network to include malicious mobile code and poorly configured software on a host.</t>
  </si>
  <si>
    <t>Run the following command to install `nftables`
# yum install nftables</t>
  </si>
  <si>
    <t>Install nftables. One method to achieve the recommended state is to execute the following command(s):
# yum install nftables</t>
  </si>
  <si>
    <t>Ensure firewalld is either not installed or masked with nftables</t>
  </si>
  <si>
    <t>firewalld (Dynamic Firewall Manager) provides a dynamically managed firewall with support for network/firewall “zones” to assign a level of trust to a network and its associated connections, interfaces or sources. It has support for IPv4, IPv6, Ethernet bridges and also for IPSet firewall settings. There is a separation of the runtime and permanent configuration options.</t>
  </si>
  <si>
    <t xml:space="preserve">Run the following command to verify that `firewalld` is not installed:
# rpm -q firewalld
package firewalld is not installed
_OR_
Run the following command to verify that FirewallD is not running
command -v firewall-cmd &gt;/dev/null &amp;&amp; firewall-cmd --state | grep 'running'
not running
Run the following command to verify that FirewallD is masked
# systemctl is-enabled firewalld
masked
</t>
  </si>
  <si>
    <t>firewalld is either not installed or masked with nftables.</t>
  </si>
  <si>
    <t>firewalld is either installed or not masked with nftables.</t>
  </si>
  <si>
    <t>3.5.2.2</t>
  </si>
  <si>
    <t>Running both `nftables.service` and `firewalld.service` may lead to conflict and unexpected results.</t>
  </si>
  <si>
    <t>Run the following command to remove `firewalld`
# yum remove firewalld
OR Run the following command to stop and mask firewalld
# systemctl --now mask firewalld</t>
  </si>
  <si>
    <t>Ensure firewalld is either not installed or masked with nftables. One method to achieve the recommended state is to execute the following command(s):
# yum remove firewalld
OR Run the following command to stop and mask firewalld
# systemctl --now mask firewalld</t>
  </si>
  <si>
    <t>To close this finding, please provide a screenshot showing firewalld is either not installed or masked with nftables with the agency's CAP.</t>
  </si>
  <si>
    <t>Ensure iptables-services not installed with nftables</t>
  </si>
  <si>
    <t>3.5.2.3</t>
  </si>
  <si>
    <t>`iptables.service` and `ip6tables.service` are still supported and can be installed with the `iptables-services` package. Running both nftables and the services included in the `iptables-services` package may lead to conflict.</t>
  </si>
  <si>
    <t>Stop the services included in the `iptables-services` package and remove the `iptables-services` package. One method to achieve the recommended state is to execute the following command(s):
# systemctl stop iptables
# systemctl stop ip6tables
# yum remove iptables-services</t>
  </si>
  <si>
    <t>Ensure iptables are flushed with nftables</t>
  </si>
  <si>
    <t>iptables are flushed with nftables.</t>
  </si>
  <si>
    <t>iptables are not flushed with nftables.</t>
  </si>
  <si>
    <t>3.5.2.4</t>
  </si>
  <si>
    <t>Run the following commands to flush iptables:
For iptables:
# iptables -F
For ip6tables:
# ip6tables -F</t>
  </si>
  <si>
    <t>Flush iptables. One method to achieve the recommended state is to execute the following command(s):
For iptables:
# iptables -F
For ip6tables:
# ip6tables -F</t>
  </si>
  <si>
    <t>To close this finding, please provide a screenshot showing iptables are flushed with nftables with the agency's CAP.</t>
  </si>
  <si>
    <t>Ensure an nftables table exists</t>
  </si>
  <si>
    <t>Run the following command to verify that a nftables table exists:
# nft list tables
Return should include a list of nftables:
Example:
table inet filter</t>
  </si>
  <si>
    <t>An nftables table exists.</t>
  </si>
  <si>
    <t>An nftables table does not exists.</t>
  </si>
  <si>
    <t>3.5.2.5</t>
  </si>
  <si>
    <t>Run the following command to create a table in nftables
# nft create table inet 
Example:
# nft create table inet filter</t>
  </si>
  <si>
    <t>Create a table in nftables. One method to achieve the recommended state is to execute the following command(s):
# nft create table inet 
Example:
# nft create table inet filter</t>
  </si>
  <si>
    <t>Ensure nftables base chains exist</t>
  </si>
  <si>
    <t>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t>
  </si>
  <si>
    <t>nftables base chains do exist.</t>
  </si>
  <si>
    <t>nftables base chains do not exist.</t>
  </si>
  <si>
    <t>3.5.2.6</t>
  </si>
  <si>
    <t>Run the following command to create the base chains: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</si>
  <si>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Create base chains for INPUT, FORWARD, and OUTPUT’. One method to achieve the recommended state is to execute the following command(s):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</si>
  <si>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Configure nftables loopback traffic</t>
  </si>
  <si>
    <t>Configure the loopback interface to accept traffic. Configure all other interfaces to deny traffic to the loopback network.</t>
  </si>
  <si>
    <t>Run the following commands to verify that the loopback interface is configured:
# nft list ruleset | awk '/hook input/,/}/' | grep 'iif "lo" accept'
iif "lo" accept
# nft list ruleset | awk '/hook input/,/}/' | grep 'ip saddr'
ip saddr 127.0.0.0/8 counter packets 0 bytes 0 drop
**IF** IPv6 is enabled, run the following command to verify that the IPv6 loopback interface is configured:
# nft list ruleset | awk '/hook input/,/}/' | grep 'ip6 saddr'
ip6 saddr ::1 counter packets 0 bytes 0 drop
OR Verify that IPv6 is disabled:
Run the following script. Output will confirm if IPv6 is disabled on the system.
#!/bin/bash
[ -n "$passing" ] &amp;&amp; passing=""
[ -z "$(grep "^\s*linux" /boot/grub2/grub.cfg | grep -v ipv6.disabled=1)"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</si>
  <si>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The nftables loopback traffic is configured.</t>
  </si>
  <si>
    <t>The nftables loopback traffic is not  configured.</t>
  </si>
  <si>
    <t>3.5.2.7</t>
  </si>
  <si>
    <t>Run the following commands to implement the loopback rules:
# nft add rule inet filter input iif lo accept
# nft create rule inet filter input ip saddr 127.0.0.0/8 counter drop
IF IPv6 is enabled: Run the following command to implement the IPv6 loopback rules:
# nft add rule inet filter input ip6 saddr ::1 counter drop</t>
  </si>
  <si>
    <t>Configure nftables loopback traffic. One method to achieve the recommended state is to execute the following command(s):
# nft add rule inet filter input iif lo accept
# nft create rule inet filter input ip saddr 127.0.0.0/8 counter drop
IF IPv6 is enabled: Run the following command to implement the IPv6 loopback rules:
# nft add rule inet filter input ip6 saddr ::1 counter drop</t>
  </si>
  <si>
    <t>To close this finding, please provide a screenshot showing nftables loopback traffic is configured with the agency's CAP.</t>
  </si>
  <si>
    <t>Configure nftables outbound and established connections</t>
  </si>
  <si>
    <t>Configure the firewall rules for new outbound and established connections</t>
  </si>
  <si>
    <t>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t>
  </si>
  <si>
    <t>The nftables outbound and established connections are configured.</t>
  </si>
  <si>
    <t>The nftables outbound and established connections are not configured.</t>
  </si>
  <si>
    <t>3.5.2.8</t>
  </si>
  <si>
    <t>If rules are not in place for new outbound and established connections, all packets will be dropped by the default policy preventing network usage.</t>
  </si>
  <si>
    <t xml:space="preserve">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
</t>
  </si>
  <si>
    <t>Configure nftables outbound and established connections. One method to achieve the recommended state is to execute the following command(s):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</si>
  <si>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To close this finding, please provide a screenshot showing nftables outbound and established connections are configured with the agency's CAP.</t>
  </si>
  <si>
    <t>Set nftables default deny firewall policy</t>
  </si>
  <si>
    <t>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t>
  </si>
  <si>
    <t>The nftables default deny firewall policy is set.</t>
  </si>
  <si>
    <t>The nftables default deny firewall policy is not set.</t>
  </si>
  <si>
    <t>3.5.2.9</t>
  </si>
  <si>
    <t>There are two policies: accept (Default) and drop. If the policy is set to `accept`, the firewall will accept any packet that is not configured to be denied and the packet will continue traversing the network stack.
It is easier to white list acceptable usage than to black list unacceptable usage.
**Note:** Changing firewall settings while connected over the network can result in being locked out of the system.</t>
  </si>
  <si>
    <t>Run the following command for the base chains with the input, forward, and output hooks to implement a default DROP policy:
# nft chain 
&lt;chain name&gt; { policy drop \; }
Example:
# nft chain inet filter input { policy drop \; }
# nft chain inet filter forward { policy drop \; }
# nft chain inet filter output { policy drop \; }</t>
  </si>
  <si>
    <t>Implement nftables default deny firewall policy. One method to achieve the recommended state is to execute the following command(s):
# nft chain 
 &lt;chain name&gt; { policy drop \; }
Example:
# nft chain inet filter input { policy drop \; }
# nft chain inet filter forward { policy drop \; }
# nft chain inet filter output { policy drop \; }</t>
  </si>
  <si>
    <t>To close this finding, please provide a screenshot showing nftables default deny firewall policy is set with the agency's CAP.</t>
  </si>
  <si>
    <t>The nftables service allows for the loading of nftables rulesets during boot, or starting on the nftables service</t>
  </si>
  <si>
    <t>Run the following command and verify that the nftables service is enabled:
# systemctl is-enabled nftables
enabled</t>
  </si>
  <si>
    <t>The nftables service is enabled.</t>
  </si>
  <si>
    <t>The nftables service is not enabled.</t>
  </si>
  <si>
    <t>3.5.2.10</t>
  </si>
  <si>
    <t>Run the following command to enable the nftables service:
# systemctl enable nftables</t>
  </si>
  <si>
    <t>Enable nftables service. One method to achieve the recommended state is to execute the following command(s):
# systemctl enable nftables</t>
  </si>
  <si>
    <t>To close this finding, please provide a screenshot showing nftables service is enabled with the agency's CAP.</t>
  </si>
  <si>
    <t>Ensure nftables rules are permanent</t>
  </si>
  <si>
    <t>Run the following commands to verify that input, forward, and output base chains are configured to be applied to a nftables ruleset on boot:
Run the following command to verify the input base chain:
# awk '/hook input/,/}/' $(awk '$1 ~ /^\s*include/ { gsub("\"","",$2);print $2 }' /etc/sysconfig/nftables.conf)
Output should be similar to:
type filter hook input priority 0; policy drop;
# Ensure loopback traffic is configured
iif "lo" accept 
ip saddr 127.0.0.0/8 counter packets 0 bytes 0 drop 
ip6 saddr ::1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Note: Review the input base chain to ensure that it follows local site policy
Run the following command to verify the forward base chain:
# awk '/hook forward/,/}/' $(awk '$1 ~ /^\s*include/ { gsub("\"","",$2);print $2 }' /etc/sysconfig/nftables.conf)
Output should be similar to:
# Base chain for hook forward named forward (Filters forwarded network packets)
chain forward {
type filter hook forward priority 0; policy drop;
}
Note: Review the forward base chain to ensure that it follows local site policy.
Run the following command to verify the forward base chain:
# awk '/hook output/,/}/' $(awk '$1 ~ /^\s*include/ { gsub("\"","",$2);print $2 }' /etc/sysconfig/nftables.conf)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Note: Review the output base chain to ensure that it follows local site policy.</t>
  </si>
  <si>
    <t>The nftables rules are permanent.</t>
  </si>
  <si>
    <t>The nftables rules are not permanent.</t>
  </si>
  <si>
    <t>3.5.2.11</t>
  </si>
  <si>
    <t>Edit the `/etc/sysconfig/nftables.conf` file and un-comment or add a line with `include &lt;Absolute path to nftables rules file&gt;` for each nftables file you want included in the nftables ruleset on boot:
Example:
include "/etc/nftables/nftables.rules"</t>
  </si>
  <si>
    <t>Ensure nftables rules are permanent. One method to achieve the recommended state is to execute the following:
Edit the `/etc/sysconfig/nftables.conf` file and un-comment or add a line with `include &lt;Absolute path to nftables rules file&gt;` for each nftables file you want included in the nftables ruleset on boot:
Example:
include "/etc/nftables/nftables.rules"</t>
  </si>
  <si>
    <t>To close this finding, please provide a screenshot showing nftables rules are permanent with the agency's CAP.</t>
  </si>
  <si>
    <t xml:space="preserve">Install iptables </t>
  </si>
  <si>
    <t>iptables is a utility program that allows a system administrator to configure the tables provided by the Linux kernel firewall, implemented as different Netfilter modules, and the chains and rules it stores. Different kernel modules and programs are used for different protocols; iptables applies to IPv4, ip6tables to IPv6, arptables to ARP, and ebtables to Ethernet frames.</t>
  </si>
  <si>
    <t>Run the following command to verify that `iptables` and `iptables-services` are installed:
rpm -q iptables iptables-services
iptables-&lt;version&gt;
iptables-services-&lt;version&gt;</t>
  </si>
  <si>
    <t>The iptables package is installed.</t>
  </si>
  <si>
    <t>The iptables package is not installed.</t>
  </si>
  <si>
    <t>3.5.3.1</t>
  </si>
  <si>
    <t>3.5.3.1.1</t>
  </si>
  <si>
    <t>A method of configuring and maintaining firewall rules is necessary to configure a Host Based Firewall.</t>
  </si>
  <si>
    <t>Run the following command to install `iptables` and `iptables-services`
# yum install iptables iptables-services</t>
  </si>
  <si>
    <t xml:space="preserve">InInstall iptables. One method to achieve the recommended state is to execute the following command(s):
# yum install iptables iptables-services
</t>
  </si>
  <si>
    <t>Ensure nftables is not installed with iptables</t>
  </si>
  <si>
    <t>nftables is a subsystem of the Linux kernel providing filtering and classification of network packets/datagrams/frames and is the successor to iptables.</t>
  </si>
  <si>
    <t>Run the following commend to verify that nftables is not installed:
# rpm -q nftables
package nftables is not installed</t>
  </si>
  <si>
    <t>Package nftables is not installed.</t>
  </si>
  <si>
    <t>Package nftables is installed.</t>
  </si>
  <si>
    <t>3.5.3.1.2</t>
  </si>
  <si>
    <t>Running both `iptables` and `nftables` may lead to conflict.</t>
  </si>
  <si>
    <t>Run the following command to remove `nftables`:
# yum remove nftables</t>
  </si>
  <si>
    <t>Remove nftables. One method to achieve the recommended state is to execute the following command(s):
# yum remove nftables</t>
  </si>
  <si>
    <t>To close this finding, please provide a screenshot showing package nftables is not installed with the agency's CAP.</t>
  </si>
  <si>
    <t>Ensure firewalld is either not installed or masked with iptables</t>
  </si>
  <si>
    <t>Run the following command to verify that `firewalld` is not installed:
# rpm -q firewalld
package firewalld is not installed
OR Run the following commands to verify that `firewalld` is stopped and masked
# systemctl status firewalld | grep "Active: " | grep -v "active (running) "
No output should be returned
# systemctl is-enabled firewalld
masked</t>
  </si>
  <si>
    <t>firewalld is either not installed or masked with iptables.</t>
  </si>
  <si>
    <t>firewalld is installed or not masked with iptables.</t>
  </si>
  <si>
    <t>3.5.3.1.3</t>
  </si>
  <si>
    <t>Running `iptables.service` and\or `ip6tables.service` with `firewalld.service` may lead to conflict and unexpected results.</t>
  </si>
  <si>
    <t>Ensure firewalld is either not installed or masked with iptables. One method to achieve the recommended state is to execute the following:
Run the following command to remove `firewalld`
# yum remove firewalld
OR Run the following command to stop and mask firewalld
# systemctl --now mask firewalld</t>
  </si>
  <si>
    <t>To close this finding, please provide a screenshot showing firewalld is either not installed or masked with iptables with the agency's CAP.</t>
  </si>
  <si>
    <t>Configure iptables loopback traffic</t>
  </si>
  <si>
    <t>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t>
  </si>
  <si>
    <t>iptables loopback traffic is configured.</t>
  </si>
  <si>
    <t>iptables loopback traffic is not  configured.</t>
  </si>
  <si>
    <t>3.5.3.2</t>
  </si>
  <si>
    <t>3.5.3.2.1</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</si>
  <si>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
Note: Changing firewall settings while connected over network can result in being locked out of the system.</t>
  </si>
  <si>
    <t>Run the following commands to implement the loopback rules:
# iptables -A INPUT -i lo -j ACCEPT
# iptables -A OUTPUT -o lo -j ACCEPT
# iptables -A INPUT -s 127.0.0.0/8 -j DROP</t>
  </si>
  <si>
    <t>Implement iptables loopback traffic rules. One method to achieve the recommended state is to execute the following command(s):
# iptables -A INPUT -i lo -j ACCEPT
# iptables -A OUTPUT -o lo -j ACCEPT
# iptables -A INPUT -s 127.0.0.0/8 -j DROP</t>
  </si>
  <si>
    <t>To close this finding, please provide a screenshot showing iptables loopback traffic is configured with the agency's CAP.</t>
  </si>
  <si>
    <t>Configure iptables outbound and established connections</t>
  </si>
  <si>
    <t>iptables outbound and established connections are configured.</t>
  </si>
  <si>
    <t>iptables outbound and established connections are not configured.</t>
  </si>
  <si>
    <t>3.5.3.2.2</t>
  </si>
  <si>
    <t>If rules are not in place for new outbound, and established connections all packets will be dropped by the default policy preventing network usage.
_Note: Changing firewall settings while connected over network can result in being locked out of the system._</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</si>
  <si>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</si>
  <si>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Configure iptables outbound and established connections. One method to achieve the recommended state is to execute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</si>
  <si>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showing iptables outbound and established connections are configured with the agency's CAP.</t>
  </si>
  <si>
    <t>Ensure iptables rules exist for all open ports</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</si>
  <si>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Note: The last line identified by the "tcp dpt:22 state NEW" identifies it as a firewall rule for new connections on tcp port 22.</t>
  </si>
  <si>
    <t>iptables rules does exist for all open ports.</t>
  </si>
  <si>
    <t>iptables rules does not exist for all open ports.</t>
  </si>
  <si>
    <t>3.5.3.2.3</t>
  </si>
  <si>
    <t>Without a firewall rule configured for open ports default firewall policy will drop all packets to these ports.
**Note:**
Changing firewall settings while connected over network can result in being locked out of the system.
The remediation command opens up the port to traffic from all sources. Consult iptables documentation and set any restrictions in compliance with site policy.</t>
  </si>
  <si>
    <t>For each port identified in the audit which does not have a firewall rule establish a proper rule for accepting inbound connections:
# iptables -A INPUT -p &lt;protocol&gt; --dport &lt;port&gt; -m state --state NEW -j ACCEPT</t>
  </si>
  <si>
    <t>Ensure iptables rules exist for all open ports. One method to achieve the recommended state is to execute the following:
For each port identified in the audit which does not have a firewall rule establish a proper rule for accepting inbound connections:
# iptables -A INPUT -p &lt;protocol&gt; --dport &lt;port&gt; -m state --state NEW -j ACCEPT</t>
  </si>
  <si>
    <t>To close this finding, please provide a screenshot showing iptables rules does exist for all open ports with the agency's CAP.</t>
  </si>
  <si>
    <t>Ensure iptables default deny firewall policy</t>
  </si>
  <si>
    <t>Run the following command and verify that the policy for the `INPUT` , `OUTPUT` , and `FORWARD` chains is `DROP` or `REJECT` :
# iptables -L
Chain INPUT (policy DROP)
Chain FORWARD (policy DROP)
Chain OUTPUT (policy DROP)</t>
  </si>
  <si>
    <t>iptables default deny firewall policy is configured.</t>
  </si>
  <si>
    <t>iptables default deny firewall policy is  not configured.</t>
  </si>
  <si>
    <t>3.5.3.2.4</t>
  </si>
  <si>
    <t>With a default accept policy the firewall will accept any packet that is not configured to be denied. It is easier to white list acceptable usage than to black list unacceptable usage.
**Note:** Changing firewall settings while connected over network can result in being locked out of the system.</t>
  </si>
  <si>
    <t>Run the following commands to implement a default DROP policy:
# iptables -P INPUT DROP
# iptables -P OUTPUT DROP
# iptables -P FORWARD DROP</t>
  </si>
  <si>
    <t>Implement a iptables default deny firewall policy. One method to achieve the recommended state is to execute the following command(s):
# iptables -P INPUT DROP
# iptables -P OUTPUT DROP
# iptables -P FORWARD DROP</t>
  </si>
  <si>
    <t>To close this finding, please provide a screenshot showing iptables default deny firewall policy is configured with the agency's CAP.</t>
  </si>
  <si>
    <t>Ensure iptables rules are saved</t>
  </si>
  <si>
    <t>The `iptables-services` package includes the `/etc/sysconfig/iptables` file. The `iptables` rules in this file will be loaded by the `iptables.service` during boot, or when it is started or re-loaded.</t>
  </si>
  <si>
    <t>Review the file `/etc/sysconfig/iptables` and ensure it contains the complete correct rule-set.
Example: `/etc/sysconfig/iptables`
# sample configuration for iptables service
# you can edit this manually or use system-config-firewall
# Generated by iptables-save v1.4.21 on Wed Mar 25 14:23:37 2020
*filter
:INPUT DROP [4:463]
:FORWARD DROP [0:0]
:OUTPUT DROP [0:0]
-A INPUT -i lo -j ACCEPT
-A INPUT -s 127.0.0.0/8 -j DROP
-A INPUT -p tcp -m state --state ESTABLISHED -j ACCEPT
-A INPUT -p udp -m state --state ESTABLISHED -j ACCEPT
-A INPUT -p icmp -m state --state ESTABLISHED -j ACCEPT
-A INPUT -p tcp -m tcp --dport 22 -m state --state NEW -j ACCEPT
-A OUTPUT -o lo -j ACCEPT
-A OUTPUT -p tcp -m state --state NEW,ESTABLISHED -j ACCEPT
-A OUTPUT -p udp -m state --state NEW,ESTABLISHED -j ACCEPT
-A OUTPUT -p icmp -m state --state NEW,ESTABLISHED -j ACCEPT
COMMIT
# Completed on Wed Mar 25 14:23:37 2020</t>
  </si>
  <si>
    <t>iptables rules are saved.</t>
  </si>
  <si>
    <t>iptables rules are not saved.</t>
  </si>
  <si>
    <t>3.5.3.2.5</t>
  </si>
  <si>
    <t>If the `iptables` rules are not saved and a system re-boot occurs, the `iptables` rules will be lost.</t>
  </si>
  <si>
    <t>Run the following commands to create or update the `/etc/sysconfig/iptables` file:
Run the following command to review the current running `iptables` configuration:
# iptables -L
Output should include:
Chain INPUT (policy DROP)
target prot opt source destination
ACCEPT all -- anywhere anywhere
DROP all -- loopback/8 anywhere
ACCEPT tcp -- anywhere anywhere state ESTABLISHED
ACCEPT udp -- anywhere anywhere state ESTABLISHED
ACCEPT icmp -- anywhere anywhere state ESTABLISHED
ACCEPT tcp -- anywhere anywhere tcp dpt:ssh state NEW
Chain FORWARD (policy DROP)
target prot opt source destination
Chain OUTPUT (policy DROP)
target prot opt source destination
ACCEPT all -- anywhere anywhere
ACCEPT tcp -- anywhere anywhere state NEW,ESTABLISHED
ACCEPT udp -- anywhere anywhere state NEW,ESTABLISHED
ACCEPT icmp -- anywhere anywhere state NEW,ESTABLISHED
Run the following command to save the verified running configuration to the file `/etc/sysconfig/iptables`:
# service iptables save
iptables: Saving firewall rules to /etc/sysconfig/iptables:[ OK ]</t>
  </si>
  <si>
    <t>Create or update the `/etc/sysconfig/iptables` file. One method to achieve the recommended state is to execute the following command(s):
# iptables -L
Output should include:
Chain INPUT (policy DROP)
target prot opt source destination
ACCEPT all -- anywhere anywhere
DROP all -- loopback/8 anywhere
ACCEPT tcp -- anywhere anywhere state ESTABLISHED
ACCEPT udp -- anywhere anywhere state ESTABLISHED
ACCEPT icmp -- anywhere anywhere state ESTABLISHED
ACCEPT tcp -- anywhere anywhere tcp dpt:ssh state NEW
Chain FORWARD (policy DROP)
target prot opt source destination
Chain OUTPUT (policy DROP)
target prot opt source destination
ACCEPT all -- anywhere anywhere
ACCEPT tcp -- anywhere anywhere state NEW,ESTABLISHED
ACCEPT udp -- anywhere anywhere state NEW,ESTABLISHED
ACCEPT icmp -- anywhere anywhere state NEW,ESTABLISHED
Run the following command to save the verified running configuration to the file `/etc/sysconfig/iptables`:
# service iptables save
iptables: Saving firewall rules to /etc/sysconfig/iptables:[ OK ]</t>
  </si>
  <si>
    <t>To close this finding, please provide a screenshot showing iptables rules are saved with the agency's CAP.</t>
  </si>
  <si>
    <t>Enable and start iptables</t>
  </si>
  <si>
    <t>`iptables.service` is a utility for configuring and maintaining `iptables`.</t>
  </si>
  <si>
    <t>Run the following commands to verify `iptables` is enabled:
# systemctl is-enabled iptables
enabled
Run the following command to verify `iptables.service` is `active` and `running` or `exited`
# systemctl status iptables | grep -E " Active: active \((running|exited)\) "
Active: active (exited) since &lt;day date and time&gt;</t>
  </si>
  <si>
    <t>iptables is enabled and running.</t>
  </si>
  <si>
    <t>iptables is not enabled and running.</t>
  </si>
  <si>
    <t>3.5.3.2.6</t>
  </si>
  <si>
    <t>`iptables.service` will load the iptables rules saved in the file `/etc/sysconfig/iptables` at boot, otherwise the iptables rules will be cleared during a re-boot of the system.</t>
  </si>
  <si>
    <t>Run the following command to enable and start iptables:
# systemctl --now enable iptables</t>
  </si>
  <si>
    <t>Enable and start iptables. One method to achieve the recommended state is to execute the following command(s):
# systemctl --now enable iptables</t>
  </si>
  <si>
    <t>To close this finding, please provide a screenshot showing iptables is enabled and running with the agency's CAP.</t>
  </si>
  <si>
    <t>Configure ip6tables loopback traffic</t>
  </si>
  <si>
    <t>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</si>
  <si>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loopback traffic is configured.</t>
  </si>
  <si>
    <t>ip6tables loopback traffic is not configured.</t>
  </si>
  <si>
    <t>3.5.3.3</t>
  </si>
  <si>
    <t>3.5.3.3.1</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</si>
  <si>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
**Note:** Changing firewall settings while connected over network can result in being locked out of the system.</t>
  </si>
  <si>
    <t>Run the following commands to implement the loopback rules:
# ip6tables -A INPUT -i lo -j ACCEPT
# ip6tables -A OUTPUT -o lo -j ACCEPT
# ip6tables -A INPUT -s ::1 -j DROP</t>
  </si>
  <si>
    <t>Configure ip6tables loopback traffic. One method to achieve the recommended state is to execute the following command(s):
# ip6tables -A INPUT -i lo -j ACCEPT
# ip6tables -A OUTPUT -o lo -j ACCEPT
# ip6tables -A INPUT -s ::1 -j DROP</t>
  </si>
  <si>
    <t>To close this finding, please provide a screenshot showing ip6tables loopback traffic is configured with the agency's CAP.</t>
  </si>
  <si>
    <t>Configure ip6tables outbound and established connections</t>
  </si>
  <si>
    <t>Run the following command and verify all rules for new outbound, and established connections match site policy:
# ip6tables -L -v -n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</si>
  <si>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outbound and established connections are configured.</t>
  </si>
  <si>
    <t>ip6tables outbound and established connections are not configured.</t>
  </si>
  <si>
    <t>3.5.3.3.2</t>
  </si>
  <si>
    <t>If rules are not in place for new outbound, and established connections all packets will be dropped by the default policy preventing network usage.
**Note:** Changing firewall settings while connected over network can result in being locked out of the system.</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</si>
  <si>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</si>
  <si>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ip6tables outbound and established connections. One method to achieve the recommended state is to execute the following command(s):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</si>
  <si>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ip6tables outbound and established connections are configured with the agency's CAP.</t>
  </si>
  <si>
    <t>Ensure ip6tables firewall rules exist for all open ports</t>
  </si>
  <si>
    <t>Run the following command to determine open ports:
# ss -6tuln
Netid State Recv-Q Send-Q Local Address:Port Peer Address:Port 
udp UNCONN 0 0 ::1:123 :::*
udp UNCONN 0 0 :::123 :::*
tcp LISTEN 0 128 :::22 :::*
tcp LISTEN 0 20 ::1:25 :::*
Run the following command to determine firewall rules:
# ip6tables -L INPUT -v -n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</si>
  <si>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firewall rules does exist for all open ports.</t>
  </si>
  <si>
    <t>ip6tables firewall rules does not exist for all open ports.</t>
  </si>
  <si>
    <t>3.5.3.3.3</t>
  </si>
  <si>
    <t>Without a firewall rule configured for open ports default firewall policy will drop all packets to these ports.
**Note:**
- Changing firewall settings while connected over network can result in being locked out of the system.
- The remediation command opens up the port to traffic from all sources. Consult iptables documentation and set any restrictions in compliance with site policy.</t>
  </si>
  <si>
    <t>For each port identified in the audit which does not have a firewall rule establish a proper rule for accepting inbound connections:
# ip6tables -A INPUT -p &lt;protocol&gt; --dport &lt;port&gt; -m state --state NEW -j ACCEPT</t>
  </si>
  <si>
    <t>Ensure ip6tables firewall rules exist for all open ports. One method to achieve the recommended state is to execute the following:
For each port identified in the audit which does not have a firewall rule establish a proper rule for accepting inbound connections:
# ip6tables -A INPUT -p &lt;protocol&gt; --dport &lt;port&gt; -m state --state NEW -j ACCEPT</t>
  </si>
  <si>
    <t>To close this finding, please provide a screenshot showing ip6tables firewall rules does exist for all open ports with the agency's CAP.</t>
  </si>
  <si>
    <t>Ensure ip6tables default deny firewall policy</t>
  </si>
  <si>
    <t>Run the following command and verify that the policy for the INPUT, OUTPUT, and FORWARD chains is DROP or REJECT:
# ip6tables -L
Chain INPUT (policy DROP)
Chain FORWARD (policy DROP)
Chain OUTPUT (policy DROP)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</si>
  <si>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A default ip6tables deny firewall policy is implemented.</t>
  </si>
  <si>
    <t>A default ip6tables deny firewall policy is not implemented.</t>
  </si>
  <si>
    <t>3.5.3.3.4</t>
  </si>
  <si>
    <t>With a default accept policy the firewall will accept any packet that is not configured to be denied. It is easier to white list acceptable usage than to black list unacceptable usage.
_Note: Changing firewall settings while connected over network can result in being locked out of the system._</t>
  </si>
  <si>
    <t>Run the following commands to implement a default DROP policy:
# ip6tables -P INPUT DROP
# ip6tables -P OUTPUT DROP
# ip6tables -P FORWARD DROP</t>
  </si>
  <si>
    <t>Ensure ip6tables default deny firewall policy. One method to achieve the recommended state is to execute the following command(s):
# ip6tables -P INPUT DROP
# ip6tables -P OUTPUT DROP
# ip6tables -P FORWARD DROP</t>
  </si>
  <si>
    <t>To close this finding, please provide a screenshot showing a default ip6tables deny firewall policy is implemented with the agency's CAP.</t>
  </si>
  <si>
    <t>Ensure ip6tables rules are saved</t>
  </si>
  <si>
    <t>The `iptables-services` package includes the `/etc/sysconfig/ip6tables` file. The `ip6tables` rules in this file will be loaded by the `ip6tables.service` during boot, or when it is started or re-loaded.</t>
  </si>
  <si>
    <t>Review the file `/etc/sysconfig/ip6tables` and ensure it contains the complete correct rule-set.
Example: `/etc/sysconfig/ip6tables`
# sample configuration for iptables service
# you can edit this manually or use system-config-firewall
# Generated by iptables-save v1.4.21 on Wed Mar 25 14:23:37 2020
*filter
:INPUT DROP [0:0]
:FORWARD DROP [0:0]
:OUTPUT DROP [0:0]
-A INPUT -i lo -j ACCEPT
-A INPUT -s ::1/128 -j DROP
-A INPUT -p tcp -m state --state ESTABLISHED -j ACCEPT
-A INPUT -p udp -m state --state ESTABLISHED -j ACCEPT
-A INPUT -p icmp -m state --state ESTABLISHED -j ACCEPT
-A INPUT -p tcp -m tcp --dport 22 -m state --state NEW -j ACCEPT
-A OUTPUT -o lo -j ACCEPT
-A OUTPUT -p tcp -m state --state NEW,ESTABLISHED -j ACCEPT
-A OUTPUT -p udp -m state --state NEW,ESTABLISHED -j ACCEPT
-A OUTPUT -p icmp -m state --state NEW,ESTABLISHED -j ACCEPT
COMMIT
# Completed on Wed Mar 25 14:58:32 2020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</si>
  <si>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rules are saved.</t>
  </si>
  <si>
    <t>ip6tables rules are not saved.</t>
  </si>
  <si>
    <t>3.5.3.3.5</t>
  </si>
  <si>
    <t>If the `ip6tables` rules are not saved and a system re-boot occurs, the `ip6tables` rules will be lost.</t>
  </si>
  <si>
    <t>Run the following commands to create or update the `/etc/sysconfig/ip6tables` file:
Run the following command to review the current running `iptables` configuration:
# ip6tables -L
Output should include:
Chain INPUT (policy DROP)
target prot opt source destination
ACCEPT all anywhere anywhere
DROP all localhost anywhere
ACCEPT tcp anywhere anywhere state ESTABLISHED
ACCEPT udp anywhere anywhere state ESTABLISHED
ACCEPT icmp anywhere anywhere state ESTABLISHED
ACCEPT tcp anywhere anywhere tcp dpt:ssh state NEW
Chain FORWARD (policy DROP)
target prot opt source destination
Chain OUTPUT (policy DROP)
target prot opt source destination
ACCEPT all anywhere anywhere
ACCEPT tcp anywhere anywhere state NEW,ESTABLISHED
ACCEPT udp anywhere anywhere state NEW,ESTABLISHED
ACCEPT icmp anywhere anywhere state NEW,ESTABLISHED
Run the following command to save the verified running configuration to the file `/etc/sysconfig/ip6tables`:
# service ip6tables save
ip6tables: Saving firewall rules to /etc/sysconfig/ip6table[ OK ]</t>
  </si>
  <si>
    <t>Create or update the `/etc/sysconfig/ip6tables` file. One method to achieve the recommended state is to execute the following command(s):
Run the following command to review the current running `iptables` configuration:
# ip6tables -L
Output should include:
Chain INPUT (policy DROP)
target prot opt source destination
ACCEPT all anywhere anywhere
DROP all localhost anywhere
ACCEPT tcp anywhere anywhere state ESTABLISHED
ACCEPT udp anywhere anywhere state ESTABLISHED
ACCEPT icmp anywhere anywhere state ESTABLISHED
ACCEPT tcp anywhere anywhere tcp dpt:ssh state NEW
Chain FORWARD (policy DROP)
target prot opt source destination
Chain OUTPUT (policy DROP)
target prot opt source destination
ACCEPT all anywhere anywhere
ACCEPT tcp anywhere anywhere state NEW,ESTABLISHED
ACCEPT udp anywhere anywhere state NEW,ESTABLISHED
ACCEPT icmp anywhere anywhere state NEW,ESTABLISHED
Run the following command to save the verified running configuration to the file `/etc/sysconfig/ip6tables`:
# service ip6tables save
ip6tables: Saving firewall rules to /etc/sysconfig/ip6table[ OK ]</t>
  </si>
  <si>
    <t>To close this finding, please provide a screenshot showing ip6tables rules are saved with the agency's CAP.</t>
  </si>
  <si>
    <t xml:space="preserve">Enable and start ip6tables </t>
  </si>
  <si>
    <t>`ip6tables.service` is a utility for configuring and maintaining `ip6tables`.</t>
  </si>
  <si>
    <t>Run the following commands to verify `ip6tables` is enabled:
# systemctl is-enabled ip6tables
enabled
Run the following command to verify ip6tables.service is active and running or exited
# systemctl status ip6tables | grep -E " Active: active \((running|exited)\) "
 Active: active (exited) since &lt;day date and time&gt;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</si>
  <si>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is enabled and running.</t>
  </si>
  <si>
    <t>ip6tables is not enabled and running.</t>
  </si>
  <si>
    <t>3.5.3.3.6</t>
  </si>
  <si>
    <t>`ip6tables.service` will load the iptables rules saved in the file `/etc/sysconfig/ip6tables` at boot, otherwise the ip6tables rules will be cleared during a re-boot of the system.</t>
  </si>
  <si>
    <t>Run the following command to enable and start `ip6tables`:
# systemctl --now start ip6tables</t>
  </si>
  <si>
    <t>Enable and start ip6tables. One method to achieve the recommended state is to execute the following command(s):
# systemctl --now start ip6tables</t>
  </si>
  <si>
    <t>To close this finding, please provide a screenshot showing ip6tables is enabled and running with the agency's CAP.</t>
  </si>
  <si>
    <t>Run the following command and verify that other has no permissions on any files and group does not have write or execute permissions on any files:
# find /var/log -type f -perm /g+wx,o+rwx -exec ls -l {} \;
Nothing should be returned</t>
  </si>
  <si>
    <t>Permissions on all logfiles are configured.</t>
  </si>
  <si>
    <t>Permissions on all logfiles are not configured.</t>
  </si>
  <si>
    <t>It is important to ensure that log files have the correct permissions to ensure that sensitive data is archived and protected. Other/world should not have the ability to view this information. Group should not have the ability to modify this information.</t>
  </si>
  <si>
    <t>Run the following commands to set permissions on all existing log files:
# find /var/log -type f -exec chmod g-wx,o-rwx "{}" +
Note: The configuration for your logging software or services may need to also be modified for any logs that had incorrect permissions, otherwise, the permissions may be reverted to the incorrect permissions</t>
  </si>
  <si>
    <t>Configure permissions on all logfiles. One method to achieve the recommended state is to execute the following command(s):
# find /var/log -type f -exec chmod g-wx,o-rwx "{}" +</t>
  </si>
  <si>
    <t xml:space="preserve">Configure logrotate </t>
  </si>
  <si>
    <t>The system includes the capability of rotating log files regularly to avoid filling up the system with logs or making the logs unmanageably large. The file `/etc/logrotate.d/syslog` is the configuration file used to rotate log files created by `syslog` or `rsyslog`.
Note: If no `maxage` setting is set for logrotate a situation can occur where logrotate is interrupted and fails to delete rotated logfiles. It is recommended to set this to a value greater than the longest any log file should exist on your system to ensure that any such logfile is removed but standard rotation settings are not overridden.</t>
  </si>
  <si>
    <t>logrotate is configured.</t>
  </si>
  <si>
    <t>logrotate is not configured.</t>
  </si>
  <si>
    <t>Configure logrotate. One method to achieve the recommended state is to execute the following:
Edit `/etc/logrotate.conf` and `/etc/logrotate.d/*` to ensure logs are rotated according to site policy.</t>
  </si>
  <si>
    <t>Install rsyslog</t>
  </si>
  <si>
    <t>The `rsyslog` software is a recommended replacement to the original `syslogd` daemon. 
`rsyslog` provides improvements over `syslogd`, including:
- connection-oriented (i.e. TCP) transmission of logs
- The option to log to database formats
- Encryption of log data en route to a central logging server</t>
  </si>
  <si>
    <t>Run the following command to Verify `rsyslog` is installed:
# rpm -q rsyslog
rsyslog-&lt;version&gt;</t>
  </si>
  <si>
    <t>rsyslog is installed.</t>
  </si>
  <si>
    <t>rsyslog is not installed.</t>
  </si>
  <si>
    <t>Run the following command to install rsyslog:
# yum install rsyslog</t>
  </si>
  <si>
    <t>Install rsyslog. One method to achieve the recommended state is to execute the following command(s):
# yum install rsyslog</t>
  </si>
  <si>
    <t>Ensure rsyslog Service is enabled and running</t>
  </si>
  <si>
    <t>`rsyslog` needs to be enabled and running to perform logging</t>
  </si>
  <si>
    <t>Run one of the following commands to verify `rsyslog` is enabled:
# systemctl is-enabled rsyslog
enabled
Run the following command to verify that `rsyslog` is running:
# systemctl status rsyslog | grep 'active (running) '
Active: active (running) since &lt;Day date time&gt;</t>
  </si>
  <si>
    <t>rsyslog Service is enabled and running.</t>
  </si>
  <si>
    <t>rsyslog Service is not enabled and running.</t>
  </si>
  <si>
    <t>HAU2: No auditing is being performed on the system</t>
  </si>
  <si>
    <t>Run the following command to enable and start `rsyslog`:
# systemctl --now enable rsyslog</t>
  </si>
  <si>
    <t>Enable and start rsyslog. One method to achieve the recommended state is to execute the following command(s):
# systemctl --now enable rsyslog</t>
  </si>
  <si>
    <t>To close this finding, please provide a screenshot showing rsyslog is enabled and running with the agency's CAP.</t>
  </si>
  <si>
    <t>Configure rsyslog default file permissions</t>
  </si>
  <si>
    <t>`rsyslog` will create logfiles that do not already exist on the system. This setting controls what permissions will be applied to these newly created files.
The `$FileCreateMode` parameter specifies the file creation mode with which rsyslogd creates new files. If not specified, the value 0644 is used. 
Notes:
The value given must always be a 4-digit octal number, with the initial digit being zero.
This setting can be overridden by a less restrictive setting in any file ending in `.conf` in the `/etc/rsyslog.d/` directory</t>
  </si>
  <si>
    <t>Run the following command and verify that `$FileCreateMode` is `0640` or more restrictive:
# grep ^\$FileCreateMode /etc/rsyslog.conf /etc/rsyslog.d/*.conf
$FileCreateMode 0640
Verify that no results return with a less restrictive file mode</t>
  </si>
  <si>
    <t>rsyslog default file permissions is configured.</t>
  </si>
  <si>
    <t>rsyslog default file permissions is not configured.</t>
  </si>
  <si>
    <t>Edit the `/etc/rsyslog.conf` and `/etc/rsyslog.d/*.conf` files and set `$FileCreateMode` to `0640` or more restrictive:
$FileCreateMode 0640</t>
  </si>
  <si>
    <t>Configure rsyslog default file permissions. One method to achieve the recommended state is to execute the following:
Edit the `/etc/rsyslog.conf` and `/etc/rsyslog.d/*.conf` files and set `$FileCreateMode` to `0640` or more restrictive:
$FileCreateMode 0640</t>
  </si>
  <si>
    <t>Review the contents of the `/etc/rsyslog.conf` and `/etc/rsyslog.d/*.conf` files to ensure appropriate logging is set. In addition, run the following command and verify that the log files are logging information:
# ls -l /var/log/</t>
  </si>
  <si>
    <t>Logging is configured.</t>
  </si>
  <si>
    <t>Logging is not configured.</t>
  </si>
  <si>
    <t>Edit the following lines in the `/etc/rsyslog.conf` and `/etc/rsyslog.d/*.conf` files as appropriate for your environment:
*.emerg :omusrmsg:*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</si>
  <si>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the logging options to capture all relevant security information (e.g., successful and failed su attempts, failed login attempts, root login attempts, etc.). One method to achieve the recommended state is to execute the following:
Edit the following lines in the `/etc/rsyslog.conf` and `/etc/rsyslog.d/*.conf` files as appropriate for your environment:
*.emerg :omusrmsg:*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</si>
  <si>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The `rsyslog` utility supports the ability to send logs it gathers to a remote log host running `syslogd(8)` or to receive messages from remote hosts, reducing administrative overhead.
**Note:** Ensure that the selection of logfiles being sent follows local site policy</t>
  </si>
  <si>
    <t>Review the `/etc/rsyslog.conf` and `/etc/rsyslog.d/*.conf` files and verify that logs are sent to a central host. 
# grep -E '^\s*([^#]+\s+)?action\(([^#]+\s+)?\btarget=\"?[^#"]+\"?\b' /etc/rsyslog.conf /etc/rsyslog.d/*.conf
Output should include `target=&lt;FQDN or IP of remote loghost&gt;`
OR
# grep -E '^[^#]\s*\S+\.\*\s+@' /etc/rsyslog.conf /etc/rsyslog.d/*.conf
Output should include either the FQDN or the IP of the remote loghost</t>
  </si>
  <si>
    <t>rsyslog is configured to send logs to a remote log host.</t>
  </si>
  <si>
    <t>rsyslog is not configured to send logs to a remote log host.</t>
  </si>
  <si>
    <t>Edit the `/etc/rsyslog.conf` and `/etc/rsyslog.d/*.conf` files and add one of the following lines:
Newer syntax:
&lt;files to sent to the remote log server&gt; action(type="omfwd" target="&lt;FQDN or ip of loghost&gt;" port="&lt;port number&gt;" protocol="tcp"
 action.resumeRetryCount="&lt;number of re-tries&gt;"
 queue.type="LinkedList" queue.size=&lt;number of messages to queue&gt;")
Example:
*.* action(type="omfwd" target="192.168.2.100" port="514" protocol="tcp"
 action.resumeRetryCount="100"
 queue.type="LinkedList" queue.size="1000")
Older syntax:
*.* @@&lt;FQDN or ip of loghost&gt;
Example:
*.* @@192.168.2.100
Run the following command to reload the `rsyslog` configuration:
# systemctl restart rsyslog</t>
  </si>
  <si>
    <t>Configure rsyslog to send logs to a remote log host. One method to achieve the recommended state is to execute the following:
Edit the `/etc/rsyslog.conf` and `/etc/rsyslog.d/*.conf` files and add one of the following lines:
Newer syntax:
&lt;files to sent to the remote log server&gt; action(type="omfwd" target="&lt;FQDN or ip of loghost&gt;" port="&lt;port number&gt;" protocol="tcp"
 action.resumeRetryCount="&lt;number of re-tries&gt;"
 queue.type="LinkedList" queue.size=&lt;number of messages to queue&gt;")
Example:
*.* action(type="omfwd" target="192.168.2.100" port="514" protocol="tcp"
 action.resumeRetryCount="100"
 queue.type="LinkedList" queue.size="1000")
Older syntax:
*.* @@&lt;FQDN or ip of loghost&gt;
Example:
*.* @@192.168.2.100
Run the following command to reload the `rsyslog` configuration:
# systemctl restart rsyslog</t>
  </si>
  <si>
    <t>Configure the remote rsyslog messages to only accepted on designated log hosts</t>
  </si>
  <si>
    <t>By default, `rsyslog` does not listen for log messages coming in from remote systems. The `ModLoad` tells `rsyslog` to load the `imtcp.so` module so it can listen over a network via TCP. The `InputTCPServerRun` option instructs `rsyslogd` to listen on the specified TCP port.
Note: The `$ModLoad imtcp` line can have the `.so` extension added to the end of the module, or use the full path to the module.</t>
  </si>
  <si>
    <t>Run the following commands and verify the resulting lines are uncommented on designated log hosts and commented or removed on all others:
# grep '$ModLoad imtcp' /etc/rsyslog.conf /etc/rsyslog.d/*.conf
$ModLoad imtcp
# grep '$InputTCPServerRun' /etc/rsyslog.conf /etc/rsyslog.d/*.conf
$InputTCPServerRun 514</t>
  </si>
  <si>
    <t>Remote rsyslog messages are only accepted on designated log hosts.</t>
  </si>
  <si>
    <t>Remote rsyslog messages are not only accepted on designated log hosts.</t>
  </si>
  <si>
    <t>HAU8:  Remote access is not logged</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</si>
  <si>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</si>
  <si>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Configure the remote rsyslog messages to only accepted on designated log hosts. One method to achieve the recommended state is to execute the following:
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</si>
  <si>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To close this finding, please provide screenshot showing remote rsyslog messages are only accepted on designated log hosts with the agency's CAP.</t>
  </si>
  <si>
    <t>Data from journald may be stored in volatile memory or persisted locally on the server. Utilities exist to accept remote export of journald logs, however, use of the rsyslog service provides a consistent means of log collection and export.
Notes:
This recommendation assumes that recommendation 4.2.1.5, "Ensure rsyslog is configured to send logs to a remote log host" has been implemented.
The main configuration file `/etc/systemd/journald.conf` is read before any of the custom *.conf files. If there are custom configs present, they override the main configuration parameters
As noted in the journald man pages: journald logs may be exported to rsyslog either through the process mentioned here, or through a facility like `systemd-journald.service`. There are trade-offs involved in each implementation, where `ForwardToSyslog` will immediately capture all events (and forward to an external log server, if properly configured), but may not capture all boot-up activities. Mechanisms such as `systemd-journald.service`, on the other hand, will record bootup events, but may delay sending the information to rsyslog, leading to the potential for log manipulation prior to export. Be aware of the limitations of all tools employed to secure a system.</t>
  </si>
  <si>
    <t>Review `/etc/systemd/journald.conf` and verify that logs are forwarded to syslog
# grep -E ^\s*ForwardToSyslog /etc/systemd/journald.conf
ForwardToSyslog=yes</t>
  </si>
  <si>
    <t>journald is configured to send logs to rsyslog.</t>
  </si>
  <si>
    <t>journald is not configured to send logs to rsyslog.</t>
  </si>
  <si>
    <t>HAU8: Logs are not maintained on a centralized log server</t>
  </si>
  <si>
    <t>Edit the `/etc/systemd/journald.conf` file and add the following line:
ForwardToSyslog=yes</t>
  </si>
  <si>
    <t>Configure journald to send logs to rsyslog. One method to achieve the recommended state is to execute the following:
Edit the `/etc/systemd/journald.conf` file and add the following line:
ForwardToSyslog=yes</t>
  </si>
  <si>
    <t>The journald system includes the capability of compressing overly large files to avoid filling up the system with logs or making the logs unmanageably large.
Note: The main configuration file `/etc/systemd/journald.conf` is read before any of the custom *.conf files. If there are custom configs present, they override the main configuration parameters</t>
  </si>
  <si>
    <t>Review `/etc/systemd/journald.conf` and verify that large files will be compressed:
# grep -E ^\s*Compress /etc/systemd/journald.conf
Compress=yes</t>
  </si>
  <si>
    <t>journald is configured to compress large log files.</t>
  </si>
  <si>
    <t>journald is not configured to compress large log files.</t>
  </si>
  <si>
    <t>HAU9: No log reduction system exists</t>
  </si>
  <si>
    <t>Edit the `/etc/systemd/journald.conf` file and add the following line:
Compress=yes</t>
  </si>
  <si>
    <t>Configure journald to compress large log files. One method to achieve the recommended state is to execute the following:
Edit the `/etc/systemd/journald.conf` file and add the following line:
Compress=yes</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</si>
  <si>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</si>
  <si>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
Note: The main configuration file `/etc/systemd/journald.conf` is read before any of the custom *.conf files. If there are custom configs present, they override the main configuration parameters</t>
  </si>
  <si>
    <t>Review `/etc/systemd/journald.conf` and verify that logs are persisted to disk:
# grep -E ^\s*Storage /etc/systemd/journald.conf
Storage=persistent</t>
  </si>
  <si>
    <t>journald is configured to write logfiles to persistent disk.</t>
  </si>
  <si>
    <t>journald is not configured to write logfiles to persistent disk.</t>
  </si>
  <si>
    <t>Edit the `/etc/systemd/journald.conf` file and add the following line:
Storage=persistent</t>
  </si>
  <si>
    <t>Configure journald  to write logfiles to persistent disk. One method to achieve the recommended state is to execute the following:
Edit the `/etc/systemd/journald.conf` file and add the following line:
Storage=persistent</t>
  </si>
  <si>
    <t>Ensure root login is restricted to system console</t>
  </si>
  <si>
    <t xml:space="preserve">Run the following command:
# cat /etc/securetty
</t>
  </si>
  <si>
    <t>Root login is restricted to system console.</t>
  </si>
  <si>
    <t>Root login is not restricted to system console.</t>
  </si>
  <si>
    <t>Ensure root login is restricted to system console.</t>
  </si>
  <si>
    <t>Restrict access to te su command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</si>
  <si>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groups to execute `su`. This group should be empty to reinforce the use of `sudo` for privileged access.</t>
  </si>
  <si>
    <t>Run the following command and verify the output matches the line:
# grep -Pi '^\h*auth\h+(?:required|requisite)\h+pam_wheel\.so\h+(?:[^#\n\r]+\h+)?((?!\2)(use_uid\b|group=\H+\b))\h+(?:[^#\n\r]+\h+)?((?!\1)(use_uid\b|group=\H+\b))(\h+.*)?$' /etc/pam.d/su
auth required pam_wheel.so use_uid group=&lt;group_name&gt;
Run the following command and verify that the group specified in `&lt;group_name&gt;` contains no users:
# grep &lt;group_name&gt; /etc/group
&lt;group_name&gt;:x:&lt;GID&gt;:
There should be no users listed after the Group ID field.</t>
  </si>
  <si>
    <t>Access to the su command is restricted.</t>
  </si>
  <si>
    <t>Access to the su command is not restricted.</t>
  </si>
  <si>
    <t>5.7</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</si>
  <si>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</si>
  <si>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Restrict access to te su command. One method to achieve the recommended state is to execute the following:
Create an empty group that will be specified for use of the `su` command. The group should be named according to site policy.
Example:
# groupadd sugroup
Add the following line to the `/etc/pam.d/su` file, specifying the empty group:
auth required pam_wheel.so use_uid group=sugroup</t>
  </si>
  <si>
    <t>Enable and start cron daemon</t>
  </si>
  <si>
    <t>If `cron` is installed:
Run the following commands to verify `cron` is enabled and running:
# systemctl is-enabled crond
enabled
# systemctl status crond | grep 'Active: active (running) '
Active: active (running) since &lt;Day Date Time&gt;</t>
  </si>
  <si>
    <t>cron daemon is enabled and running.</t>
  </si>
  <si>
    <t>cron daemon is not enabled and running.</t>
  </si>
  <si>
    <t>HSC16:  System does not meet common criteria requirements</t>
  </si>
  <si>
    <t>While there may not be user jobs that need to be run on the system, the system does have maintenance jobs that may include security monitoring that have to run. If another method for scheduling tasks is not being used, `cron` is used to execute them, and needs to be enabled and running.</t>
  </si>
  <si>
    <t>Run the following command to enable and start `cron`:
# systemctl --now enable crond
OR Run the following command to remove `cron`:
# yum remove cronie</t>
  </si>
  <si>
    <t>Enable and start cron daemon. One method to achieve the recommended state is to execute the following command(s):
OR Run the following command to remove `cron`:
# yum remove cronie</t>
  </si>
  <si>
    <t>Configure permissions on /etc/crontab are configured</t>
  </si>
  <si>
    <t>If `cron` is installed:
Run the following command and verify `Uid` and `Gid` are both `0/root` and `Access` does not grant permissions to `group` or `other`:
# stat /etc/crontab
Access: (0600/-rw-------) Uid: ( 0/ root) Gid: ( 0/ root)</t>
  </si>
  <si>
    <t>Permissions on /etc/crontab are configured.</t>
  </si>
  <si>
    <t>Permissions on /etc/crontab are not configured.</t>
  </si>
  <si>
    <t>Run the following commands to set ownership and permissions on `/etc/crontab`:
# chown root:root /etc/crontab
# chmod u-x,og-rwx /etc/crontab
OR Run the following command to remove `cron`:
# yum remove cronie</t>
  </si>
  <si>
    <t>Configure permissions on the /etc/crontab file. One method to achieve the recommended state is to execute the following command(s):
# chown root:root /etc/crontab
# chmod u-x,og-rwx /etc/crontab
OR Run the following command to remove `cron`:
# yum remove cronie</t>
  </si>
  <si>
    <t>To close this finding, please provide the output of the ls -l /etc/crontab command with the agency's CAP.</t>
  </si>
  <si>
    <t xml:space="preserve">Configure Permissions on /etc/cron.hourly </t>
  </si>
  <si>
    <t>If `cron` is installed:
Run the following command and verify `Uid` and `Gid` are both `0/root` and `Access` does not grant permissions to `group` or `other` :
# stat /etc/cron.hourly/
Access: (0700/drwx------) Uid: ( 0/ root) Gid: ( 0/ root)</t>
  </si>
  <si>
    <t xml:space="preserve">Output is emitted and /etc/cron.hourly is User and Group owned by root and no other user. </t>
  </si>
  <si>
    <t>User/Group Owner permissions on /etc/cron.hourly have not been configured appropriately.</t>
  </si>
  <si>
    <t>Run the following commands to set ownership and permissions on the `/etc/cron.hourly/` directory:
# chown root:root /etc/cron.hourly/
# chmod og-rwx /etc/cron.hourly/
OR Run the following command to remove `cron`
# yum remove cronie</t>
  </si>
  <si>
    <t>Configure permissions on the /etc/cron.hourly file. One method to achieve the recommended state is to execute the following command(s):
# chown root:root /etc/cron.hourly/
# chmod og-rwx /etc/cron.hourly/
OR Run the following command to remove `cron`
# yum remove cronie</t>
  </si>
  <si>
    <t xml:space="preserve"> To close this finding, please provide the output of the ls -l /etc/cron.hourly command with the agency's CAP.</t>
  </si>
  <si>
    <t xml:space="preserve">Configure Permissions on /etc/cron.daily </t>
  </si>
  <si>
    <t>If `cron` is installed:
Run the following command and verify `Uid` and `Gid` are both `0/root` and `Access` does not grant permissions to `group` or `other` :
# stat /etc/cron.daily/
Access: (0700/drwx------) Uid: ( 0/ root) Gid: ( 0/ root)</t>
  </si>
  <si>
    <t xml:space="preserve">Output is emitted and /etc/cron.daily is User and Group owned by root and no other user. </t>
  </si>
  <si>
    <t>User/Group Owner permissions on /etc/cron.daily have not been configured appropriately.</t>
  </si>
  <si>
    <t>Run the following commands to set ownership and permissions on `/etc/cron.daily` directory:
# chown root:root /etc/cron.daily
# chmod og-rwx /etc/cron.daily
OR Run the following command to remove `cron`:
# yum remove cronie</t>
  </si>
  <si>
    <t>Configure permissions on the /etc/cron.daily file. One method to achieve the recommended state is to execute the following command(s):
# chown root:root /etc/cron.daily
# chmod og-rwx /etc/cron.daily
OR Run the following command to remove `cron`:
# yum remove cronie</t>
  </si>
  <si>
    <t>To close this finding, please provide the output of the ls -l /etc/cron.daily  command with the agency's CAP.</t>
  </si>
  <si>
    <t>Configure Permissions on /etc/cron.weekly</t>
  </si>
  <si>
    <t>If `cron` is installed
Run the following command and verify `Uid` and `Gid` are both `0/root` and `Access` does not grant permissions to `group` or `other` :
# stat /etc/cron.weekly
Access: (0700/drwx------) Uid: ( 0/ root) Gid: ( 0/ root)</t>
  </si>
  <si>
    <t xml:space="preserve">Output is emitted /etc/cron.weekly is User and Group owned by root and no other user. </t>
  </si>
  <si>
    <t>User/Group Owner permissions on /etc/cron.weekly have not been configured appropriately.</t>
  </si>
  <si>
    <t>Run the following commands to set ownership and permissions on `/etc/cron.weekly/` directory:
# chown root:root /etc/cron.weekly/
# chmod og-rwx /etc/cron.weekly/
OR Run the following command to remove `cron`:
# yum remove cronie</t>
  </si>
  <si>
    <t>Configure permissions on the /etc/cron.weekly file. One method to achieve the recommended state is to execute the following command(s):
# chown root:root /etc/cron.weekly/
# chmod og-rwx /etc/cron.weekly/
OR Run the following command to remove `cron`:
# yum remove cronie</t>
  </si>
  <si>
    <t xml:space="preserve"> To close this finding, please provide the output of the ls -l /etc/cron.weekly command with the agency's CAP.</t>
  </si>
  <si>
    <t>Configure Permissions on /etc/cron.monthly</t>
  </si>
  <si>
    <t>If `cron` is installed:
Run the following command and verify `Uid` and `Gid` are both `0/root` and `Access` does not grant permissions to `group` or `other`:
# stat /etc/cron.monthly/
Access: (0700/drwx------) Uid: ( 0/ root) Gid: ( 0/ root)</t>
  </si>
  <si>
    <t xml:space="preserve">Output is emitted and /etc/cron.monthly is User and Group owned by root and no other user. </t>
  </si>
  <si>
    <t>User/Group Owner permissions on /etc/cron.monthly have not been configured appropriately.</t>
  </si>
  <si>
    <t>Run the following commands to set ownership and permissions on `/etc/cron.monthly` directory:
# chown root:root /etc/cron.monthly
# chmod og-rwx /etc/cron.monthly
OR Run the following command to remove `cron`:
# yum remove cronie</t>
  </si>
  <si>
    <t>Configure permissions on the /etc/cron.monthly file. One method to achieve the recommended state is to execute the following command(s):
# chown root:root /etc/cron.monthly
# chmod og-rwx /etc/cron.monthly
OR Run the following command to remove `cron`:
# yum remove cronie</t>
  </si>
  <si>
    <t>To close this finding, please provide the output of the ls -l /etc/cron.monthly command with the agency's CAP.</t>
  </si>
  <si>
    <t>Configure permissions on /etc/cron.d</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</si>
  <si>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</si>
  <si>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If `cron` is installed:
Run the following command and verify `Uid` and `Gid` are both `0/root` and `Access` does not grant permissions to `group` or `other` :
# stat /etc/cron.d
Access: (0700/drwx------) Uid: ( 0/ root) Gid: ( 0/ root)</t>
  </si>
  <si>
    <t xml:space="preserve">Output is emitted and /etc/cron.d is User and Group owned by root and no other user. </t>
  </si>
  <si>
    <t>User/Group Owner permissions on /etc/cron.d have not been configured appropriately.</t>
  </si>
  <si>
    <t>Run the following commands to set ownership and permissions on `/etc/cron.d` directory:
# chown root:root /etc/cron.d
# chmod og-rwx /etc/cron.d
OR Run the following command to remove `cron`:
# yum remove cronie</t>
  </si>
  <si>
    <t>Configure Permissions on /etc/cron.d. One method to achieve the recommended state is to execute the following command(s):
# chown root:root /etc/cron.d
# chmod og-rwx /etc/cron.d
OR Run the following command to remove `cron`:
# yum remove cronie</t>
  </si>
  <si>
    <t>To close this finding, please provide the output of the ls -l /etc/cron.d command with the agency's CAP.</t>
  </si>
  <si>
    <t>Ensure cron is restricted to authorized users</t>
  </si>
  <si>
    <t>If `cron` is installed in the system, configure `/etc/cron.allow` to allow specific users to use these services. If `/etc/cron.allow` does not exist, then `/etc/cron.deny` is checked. Any user not specifically defined in those files is allowed to use cron. By removing the file, only users in `/etc/cron.allow` are allowed to use cron. 
Note: Even though a given user is not listed in `cron.allow`, cron jobs can still be run as that user. The `cron.allow` file only controls administrative access to the crontab command for scheduling and modifying cron jobs.</t>
  </si>
  <si>
    <t>If `cron` is installed:
Run the following command and verify `/etc/cron.deny` does not exist:
# stat /etc/cron.deny
stat: cannot stat `/etc/cron.deny': No such file or directory
Run the following command and verify `Uid` and `Gid` are both `0/root` and `Access` does not grant permissions to `group` or `other` for `/etc/cron.allow`:
# stat /etc/cron.allow
Access: (0600/-rw-------) Uid: ( 0/ root) Gid: ( 0/ root)</t>
  </si>
  <si>
    <t>Cron is restricted to authorized users.</t>
  </si>
  <si>
    <t>Cron is not restricted to authorized users.</t>
  </si>
  <si>
    <t>Run the following command to remove `/etc/cron.deny`:
# rm /etc/cron.deny
Run the following command to create `/etc/cron.allow`
# touch /etc/cron.allow
Run the following commands to set the owner and permissions on `/etc/cron.allow`:
# chown root:root /etc/cron.allow
# chmod u-x,og-rwx /etc/cron.allow
OR Run the following command to remove `cron`
# yum remove cronie</t>
  </si>
  <si>
    <t>Restrict cron to Authorized Users. One method to achieve the recommended state is to execute the following:
Run the following command to remove `/etc/cron.deny`:
# rm /etc/cron.deny
Run the following command to create `/etc/cron.allow`
# touch /etc/cron.allow
Run the following commands to set the owner and permissions on `/etc/cron.allow`:
# chown root:root /etc/cron.allow
# chmod u-x,og-rwx /etc/cron.allow
OR Run the following command to remove `cron`
# yum remove cronie</t>
  </si>
  <si>
    <t>Ensure at is restricted to authorized users</t>
  </si>
  <si>
    <t>If `at` is installed in the system, configure `/etc/at.allow` to allow specific users to use these services. If `/etc/at.allow` does not exist, then `/etc/at.deny` is checked. Any user not specifically defined in those files is allowed to use at. By removing the file, only users in `/etc/at.allow` are allowed to use at. 
Note: Even though a given user is not listed in `at.allow`, at jobs can still be run as that user. The `at.allow` file only controls administrative access to the at command for scheduling and modifying at jobs.</t>
  </si>
  <si>
    <t>If `at` is installed:
Run the following command and verify `/etc/at.deny` does not exist:
# stat /etc/at.deny
stat: cannot stat `/etc/at.deny': No such file or directory
Run the following command and verify `Uid` and `Gid` are both `0/root` and `Access` does not grant permissions to `group` or `other` for `/etc/at.allow`:
# stat /etc/at.allow
Access: (0600/-rw-------) Uid: ( 0/ root) Gid: ( 0/ root)</t>
  </si>
  <si>
    <t>At is restricted to authorized users.</t>
  </si>
  <si>
    <t>At is not restricted to authorized users.</t>
  </si>
  <si>
    <t>5.1.9</t>
  </si>
  <si>
    <t>On many systems, only the system administrator is authorized to schedule `at` jobs. Using the `at.allow` file to control who can run `at` jobs enforces this policy. It is easier to manage an allow list than a deny list. In a deny list, you could potentially add a user ID to the system and forget to add it to the deny files.</t>
  </si>
  <si>
    <t>Run the following command to remove `/etc/at.deny`:
# rm /etc/at.deny
Run the following command to create `/etc/at.allow`
# touch /etc/at.allow
Run the following commands to set the owner and permissions on `/etc/at.allow`:
# chown root:root /etc/at.allow
# chmod u-x,og-rwx /etc/at.allow
OR Run the following command to remove `at`:
# yum remove at</t>
  </si>
  <si>
    <t>Restrict at to Authorized Users. One method to achieve the recommended state is to execute the following:
Run the following command to remove `/etc/at.deny`:
# rm /etc/at.deny
Run the following command to create `/etc/at.allow`
# touch /etc/at.allow
Run the following commands to set the owner and permissions on `/etc/at.allow`:
# chown root:root /etc/at.allow
# chmod u-x,og-rwx /etc/at.allow
OR Run the following command to remove `at`:
# yum remove at</t>
  </si>
  <si>
    <t>To close this finding, please provide a screenshot showing at is restricted to authorized users with the agency's CAP.</t>
  </si>
  <si>
    <t>Install Sudo</t>
  </si>
  <si>
    <t>Verify that sudo in installed.
Run the following command:
# rpm -q sudo
sudo-&lt;VERSION&gt;</t>
  </si>
  <si>
    <t>Sudo is installed.</t>
  </si>
  <si>
    <t>Sudo is not installed.</t>
  </si>
  <si>
    <t>Run the following command to install sudo.
# yum install sudo</t>
  </si>
  <si>
    <t>Install sudo. One method to achieve the recommended state is to execute the following command(s):
# yum install sudo</t>
  </si>
  <si>
    <t>sudo can be configured to run only from a pseudo-pty
Note: `visudo` edits the sudoers file in a safe fashion, analogous to vipw(8). visudo locks the sudoers file against multiple simultaneous edits, provides basic sanity checks, and checks for parse errors. If the sudoers file is currently being edited you will receive a message to try again later. The `-f` option allows you to tell `visudo` which file to edit.</t>
  </si>
  <si>
    <t>Verify that sudo can only run other commands from  pseudo-pty
Run the following command:
# grep -Ei '^\s*Defaults\s+([^#]\S+,\s*)?use_pty\b' /etc/sudoers /etc/sudoers.d/*
Defaults use_pty</t>
  </si>
  <si>
    <t>Attackers can run a malicious program using sudo, which would again fork a background process that remains even when the main program has finished executing.
This can be mitigated by configuring sudo to run other commands only from a pseudo-pty, whether I/O logging is turned on or not.</t>
  </si>
  <si>
    <t>Edit the file `/etc/sudoers` or a file in `/etc/sudoers.d/` with `visudo` or `visudo -f &lt;PATH TO FILE&gt;` and add the following line:
Defaults use_pty</t>
  </si>
  <si>
    <t>Confirm sudo commands use pty. One method to achieve the recommended state is to execute the following:
Edit the file `/etc/sudoers` or a file in `/etc/sudoers.d/` with `visudo` or `visudo -f &lt;PATH TO FILE&gt;` and add the following line:
Defaults use_pty</t>
  </si>
  <si>
    <t>sudo can use a custom log file
Note: `visudo` edits the sudoers file in a safe fashion, analogous to vipw(8). visudo locks the sudoers file against multiple simultaneous edits, provides basic sanity checks, and checks for parse errors. If the sudoers file is currently being edited you will receive a message to try again later. The `-f` option allows you to tell `visudo` which file to edit.</t>
  </si>
  <si>
    <t>Verify that sudo has a custom log file configured
Run the following command:
# grep -Ei '^\s*Defaults\s+([^#;]+,\s*)?logfile\s*=\s*(")?[^#;]+(")?' /etc/sudoers /etc/sudoers.d/*
Defaults logfile="/var/log/sudo.log"</t>
  </si>
  <si>
    <t>Sudo custom log file has been configured.</t>
  </si>
  <si>
    <t>Sudo custom log file has not been configured.</t>
  </si>
  <si>
    <t>edit the file `/etc/sudoers` or a file in `/etc/sudoers.d/` with `visudo` or `visudo -f &lt;PATH TO FILE&gt;` and add the following line:
Defaults logfile="&lt;PATH TO CUSTOM LOG FILE&gt;"
Example:
Defaults logfile="/var/log/sudo.log"</t>
  </si>
  <si>
    <t>Configure Sudo Custom Log File. One method to achieve the recommended state is to execute the following:
edit the file `/etc/sudoers` or a file in `/etc/sudoers.d/` with `visudo` or `visudo -f &lt;PATH TO FILE&gt;` and add the following line:
Defaults logfile="&lt;PATH TO CUSTOM LOG FILE&gt;"</t>
  </si>
  <si>
    <t xml:space="preserve">Configure Permissions on /etc/ssh/sshd_config </t>
  </si>
  <si>
    <t>Run the following command and verify `Uid` and `Gid` are both `0/root` and `Access` does not grant permissions to `group` or `other`:
# stat /etc/ssh/sshd_config
Access: (0600/-rw-------) Uid: ( 0/ root) Gid: ( 0/ root)</t>
  </si>
  <si>
    <t>Permissions on /etc/ssh/sshd_config are configured.</t>
  </si>
  <si>
    <t>Permissions on /etc/ssh/sshd_config are not configured.</t>
  </si>
  <si>
    <t>Run the following commands to set ownership and permissions on `/etc/ssh/sshd_config`:
# chown root:root /etc/ssh/sshd_config
# chmod og-rwx /etc/ssh/sshd_config</t>
  </si>
  <si>
    <t>Configure Permissions on /etc/ssh/sshd_config. One method to achieve the recommended state is to execute the following command(s):
# chown root:root /etc/ssh/sshd_config
# chmod og-rwx /etc/ssh/sshd_config</t>
  </si>
  <si>
    <t>To close this finding, please provide the output of the ls -l /etc/ssh/sshd_config command with the agency's CAP.</t>
  </si>
  <si>
    <t xml:space="preserve">Configure permissions on SSH private host key files </t>
  </si>
  <si>
    <t>Run the following command and verify Uid is 0/root and Gid is 0/root and permissions are `0600` or more restrictive:
# find /etc/ssh -xdev -type f -name 'ssh_host_*_key' -exec stat {} \;
Example Output:
 File: '/etc/ssh/ssh_host_rsa_key'
 Size: 1675 Blocks: 8 IO Block: 4096 regular file
Device: 801h/2049d Inode: 794321 Links: 1
Access: (0600/-rw-------) Uid: ( 0/ root) Gid: ( 0/ root)
Access: 2021-03-01 06:25:08.633246149 -0800
Modify: 2021-01-29 06:42:16.001324236 -0800
Change: 2021-01-29 06:42:16.001324236 -0800
 Birth: -
 File: '/etc/ssh/ssh_host_ecdsa_key'
 Size: 227 Blocks: 8 IO Block: 4096 regular file
Device: 801h/2049d Inode: 794325 Links: 1
Access: (0600/-rw-------) Uid: ( 0/ root) Gid: ( 0/ root)
Access: 2021-03-01 06:25:08.633246149 -0800
Modify: 2021-01-29 06:42:16.173327263 -0800
Change: 2021-01-29 06:42:16.173327263 -0800
 Birth: -
File: '/etc/ssh/ssh_host_ed25519_key'
Size: 399 Blocks: 8 IO Block: 4096 regular file
Device: 801h/2049d Inode: 794327 Links: 1
Access: (0600/-rw-------) Uid: ( 0/ root) Gid: ( 0/ root)
Access: 2021-03-01 06:25:08.633246149 -0800
Modify: 2021-01-29 06:42:16.185327474 -0800
Change: 2021-01-29 06:42:16.185327474 -0800
Birth: -
File: '/etc/ssh/ssh_host_dsa_key'
Size: 672 Blocks: 8 IO Block: 4096 regular file
Device: 801h/2049d Inode: 794323 Links: 1
Access: (0600/-rw-------) Uid: ( 0/ root) Gid: ( 0/ root)
Access: 2021-03-01 06:25:08.645246255 -0800
Modify: 2021-01-29 06:42:16.161327052 -0800
Change: 2021-01-29 06:42:16.161327052 -0800
Birth: -</t>
  </si>
  <si>
    <t>Permissions on SSH private host key files are configured.</t>
  </si>
  <si>
    <t>Permissions on SSH private host key files are not configured.</t>
  </si>
  <si>
    <t>Run the following commands to set permissions, ownership, and group on the private SSH host key files:
# find /etc/ssh -xdev -type f -name 'ssh_host_*_key' -exec chown root:root {} \;
# find /etc/ssh -xdev -type f -name 'ssh_host_*_key' -exec chmod u-x,go-rwx {} \;</t>
  </si>
  <si>
    <t>Configure permissions on SSH private host key files. One method to achieve the recommended state is to execute the following command(s):
# find /etc/ssh -xdev -type f -name 'ssh_host_*_key' -exec chown root:root {} \;
# find /etc/ssh -xdev -type f -name 'ssh_host_*_key' -exec chmod u-x,go-rwx {} \;</t>
  </si>
  <si>
    <t>Run the following command and verify Access does not grant write or execute permissions to group or other for all returned files:
# find /etc/ssh -xdev -type f -name 'ssh_host_*_key.pub' -exec stat {} \;
Example Output: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t>
  </si>
  <si>
    <t>Permissions on SSH public host key files are configured.</t>
  </si>
  <si>
    <t>Permissions on SSH public host key files are not configured.</t>
  </si>
  <si>
    <t>Run the following commands to set permissions and ownership on the SSH host public key files
# find /etc/ssh -xdev -type f -name 'ssh_host_*_key.pub' -exec chmod u-x,go-wx {} \;
# find /etc/ssh -xdev -type f -name 'ssh_host_*_key.pub' -exec chown root:root {} \;</t>
  </si>
  <si>
    <t>Set permissions and ownership on the SSH host public key files. One method to achieve the recommended state is to execute the following command(s):
# find /etc/ssh -xdev -type f -name 'ssh_host_*_key.pub' -exec chmod u-x,go-wx {} \;
# find /etc/ssh -xdev -type f -name 'ssh_host_*_key.pub' -exec chown root:root {} \;</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</si>
  <si>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</si>
  <si>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Run the following commands and verify the output:
# sshd -T -C user=root -C host="$(hostname)" -C addr="$(grep $(hostname) /etc/hosts | awk '{print $1}')" | grep -Pi '^\h*(allow|deny)(users|groups)\h+\H+(\h+.*)?$'
# grep -Pi '^\h*(allow|deny)(users|groups)\h+\H+(\h+.*)?$' /etc/ssh/sshd_config
Verify that the output of both commands matches at least one of the following lines:
allowusers &lt;userlist&gt;
allowgroups &lt;grouplist&gt;
denyusers &lt;userlist&gt;
denygroups &lt;grouplist&gt;</t>
  </si>
  <si>
    <t xml:space="preserve">Review output and ensure that at least one of these options is being leveraged AllowUsers, AllowGroups, DenyUsers, and/or DenyGroups. </t>
  </si>
  <si>
    <t xml:space="preserve">Remote access via SSH has not been restricted. </t>
  </si>
  <si>
    <t>Edit the `/etc/ssh/sshd_config` file to set one or more of the parameter as follows:
AllowUsers &lt;userlist&gt;
OR
AllowGroups &lt;grouplist&gt;
OR
DenyUsers &lt;userlist&gt;
OR
DenyGroups &lt;grouplist&gt;</t>
  </si>
  <si>
    <t>Limit SSH access. One method to achieve the recommended state is to execute the following:
Edit the `/etc/ssh/sshd_config` file to set one or more of the parameter as follows:
AllowUsers &lt;userlist&gt;
OR
AllowGroups &lt;grouplist&gt;
OR
DenyUsers &lt;userlist&gt;
OR
DenyGroups &lt;grouplist&gt;</t>
  </si>
  <si>
    <t>Set SSH LogLevel to INFO</t>
  </si>
  <si>
    <t>Run the following command and verify that output matches `loglevel VERBOSE` or `loglevel INFO`:
# sshd -T -C user=root -C host="$(hostname)" -C addr="$(grep $(hostname) /etc/hosts | awk '{print $1}')" | grep loglevel
loglevel VERBOSE or loglevel INFO
Run the following command and verify the output matches:
# grep -i 'loglevel' /etc/ssh/sshd_config | grep -Evi '(VERBOSE|INFO)'
Nothing should be returned</t>
  </si>
  <si>
    <t>SSH LogLevel is appropriate.</t>
  </si>
  <si>
    <t>5.3.5</t>
  </si>
  <si>
    <t>Edit the `/etc/ssh/sshd_config` file to set the parameter as follows:
LogLevel VERBOSE
OR
LogLevel INFO</t>
  </si>
  <si>
    <t>Set SSH LogLevel to 'INFO.' One method to achieve the recommended state is to execute the following:
Edit the `/etc/ssh/sshd_config` file to set the parameter as follows:
LogLevel VERBOSE
OR
LogLevel INFO</t>
  </si>
  <si>
    <t>Set SSH MaxAuthTries to 3 or less</t>
  </si>
  <si>
    <t>Run the following command and verify that output `MaxAuthTries` is 3 or less:
# sshd -T -C user=root -C host="$(hostname)" -C addr="$(grep $(hostname) /etc/hosts | awk '{print $1}')" | grep maxauthtries
maxauthtries 3
Run the following command and verify that the output:
# grep -Ei '^\s*maxauthtries\s+([5-9]|[1-9][0-9]+)' /etc/ssh/sshd_config
Nothing is returned</t>
  </si>
  <si>
    <t>5.3.7</t>
  </si>
  <si>
    <t>Edit the `/etc/ssh/sshd_config` file to set the parameter as follows:
MaxAuthTries 3</t>
  </si>
  <si>
    <t>Set MaxAuthTries to '3.' One method to achieve the recommended state is to execute the following:
Edit the `/etc/ssh/sshd_config` file to set the parameter as follows:
MaxAuthTries 3</t>
  </si>
  <si>
    <t>Run the following command and verify that output matches:
# sshd -T -C user=root -C host="$(hostname)" -C addr="$(grep $(hostname) /etc/hosts | awk '{print $1}')" | grep ignorerhosts
ignorerhosts yes
Run the following command and verify the output:
# grep -Ei '^\s*ignorerhosts\s+no\b' /etc/ssh/sshd_config
Nothing should be returned</t>
  </si>
  <si>
    <t>SSH IgnoreRhosts is enabled.</t>
  </si>
  <si>
    <t>5.3.8</t>
  </si>
  <si>
    <t>Edit the `/etc/ssh/sshd_config` file to set the parameter as follows:
IgnoreRhosts yes</t>
  </si>
  <si>
    <t>Enable SSH IgnoreRhosts. One method to achieve the recommended state is to execute the following:
Edit the `/etc/ssh/sshd_config` file to set the parameter as follows:
IgnoreRhosts yes</t>
  </si>
  <si>
    <t xml:space="preserve">Disable SSH HostbasedAuthentication </t>
  </si>
  <si>
    <t>Run the following command and verify that output matches:
# sshd -T -C user=root -C host="$(hostname)" -C addr="$(grep $(hostname) /etc/hosts | awk '{print $1}')" | grep hostbasedauthentication
hostbasedauthentication no
Run the following command and verify the output matches:
# grep -Ei '^\s*HostbasedAuthentication\s+yes' /etc/ssh/sshd_config
Nothing should be returned</t>
  </si>
  <si>
    <t>5.3.9</t>
  </si>
  <si>
    <t>Edit the `/etc/ssh/sshd_config` file to set the parameter as follows:
HostbasedAuthentication no</t>
  </si>
  <si>
    <t>Disable SSH HostbasedAuthentication. One method to achieve the recommended state is to execute the following:
Edit the `/etc/ssh/sshd_config` file to set the parameter as follows:
HostbasedAuthentication no</t>
  </si>
  <si>
    <t>Disable SSH root login</t>
  </si>
  <si>
    <t>Run the following command and verify that output matches:
# sshd -T -C user=root -C host="$(hostname)" -C addr="$(grep $(hostname) /etc/hosts | awk '{print $1}')" | grep permitrootlogin
permitrootlogin no
Run the following command and verify the output:
# grep -Ei '^\s*PermitRootLogin\s+yes' /etc/ssh/sshd_config
Nothing should be returned</t>
  </si>
  <si>
    <t>SSH Root Login is disabled.
Output contains the following:
PermitRootLogin no</t>
  </si>
  <si>
    <t>SSH Root Login is not disabled.</t>
  </si>
  <si>
    <t>5.3.10</t>
  </si>
  <si>
    <t>Disallowing root logins over SSH requires system admins to authenticate using their own individual account, then escalating to root via `sudo`. This in turn limits opportunity for non-repudiation and provides a clear audit trail in the event of a security incident</t>
  </si>
  <si>
    <t>Edit the `/etc/ssh/sshd_config` file to set the parameter as follows:
PermitRootLogin no</t>
  </si>
  <si>
    <t>Disable SSH root login. One method to achieve the recommended state is to execute the following:
Edit the `/etc/ssh/sshd_config` file to set the parameter as follows:
PermitRootLogin no</t>
  </si>
  <si>
    <t xml:space="preserve">Disable SSH PermitEmptyPasswords </t>
  </si>
  <si>
    <t>Run the following command and verify that output matches:
# sshd -T -C user=root -C host="$(hostname)" -C addr="$(grep $(hostname) /etc/hosts | awk '{print $1}')" | grep permitemptypasswords
permitemptypasswords no
Run the following command and verify the output:
# grep -Ei '^\s*PermitEmptyPasswords\s+yes' /etc/ssh/sshd_config
Nothing should be returned</t>
  </si>
  <si>
    <t>Criticality may be upgraded to Critical if passwords are not required to access FTI</t>
  </si>
  <si>
    <t>5.3.11</t>
  </si>
  <si>
    <t>Edit the `/etc/ssh/sshd_config` file to set the parameter as follows:
PermitEmptyPasswords no</t>
  </si>
  <si>
    <t>Disable SSH PermitEmptyPasswords. One method to achieve the recommended state is to execute the following:
Edit the `/etc/ssh/sshd_config` file to set the parameter as follows:
PermitEmptyPasswords no</t>
  </si>
  <si>
    <t xml:space="preserve">Disable SSH PermitUserEnvironment </t>
  </si>
  <si>
    <t>Run the following command and verify that output matches:
# sshd -T -C user=root -C host="$(hostname)" -C addr="$(grep $(hostname) /etc/hosts | awk '{print $1}')" | grep permituserenvironment
permituserenvironment no
Run the following command and verify the output:
# grep -Ei '^\s*PermitUserEnvironment\s+yes' /etc/ssh/sshd_config
Nothing should be returned</t>
  </si>
  <si>
    <t>5.3.12</t>
  </si>
  <si>
    <t>Permitting users the ability to set environment variables through the SSH daemon could potentially allow users to bypass security controls (e.g. setting an execution path that has `ssh` executing a Trojan’s programs)</t>
  </si>
  <si>
    <t>Edit the `/etc/ssh/sshd_config` file to set the parameter as follows:
PermitUserEnvironment no</t>
  </si>
  <si>
    <t>Disable the SSH PermitUserEnvironment. One method to achieve the recommended state is to execute the following:
Edit the `/etc/ssh/sshd_config` file to set the parameter as follows:
PermitUserEnvironment no</t>
  </si>
  <si>
    <t>Ensure only strong Ciphers are used</t>
  </si>
  <si>
    <t>This variable limits the ciphers that SSH can use during communication.
**Note:** Some organizations may have stricter requirements for approved ciphers. Ensure that ciphers used are in compliance with site policy.</t>
  </si>
  <si>
    <t>Run the following command and verify the output:
# sshd -T -C user=root -C host="$(hostname)" -C addr="$(grep $(hostname) /etc/hosts | awk '{print $1}')" | grep -Ei '^\s*ciphers\s+([^#]+,)?(3des-cbc|aes128-cbc|aes192-cbc|aes256-cbc|arcfour|arcfour128|arcfour256|blowfish-cbc|cast128-cbc|rijndael-cbc@lysator.liu.se)\b'
Nothing should be returned
Run the following command and verify the output:
grep -Ei '^\s*ciphers\s+([^#]+,)?(3des-cbc|aes128-cbc|aes192-cbc|aes256-cbc|arcfour|arcfour128|arcfour256|blowfish-cbc|cast128-cbc|rijndael-cbc@lysator.liu.se)\b' /etc/ssh/sshd_config
Nothing should be returned</t>
  </si>
  <si>
    <t>Only strong Ciphers are used.</t>
  </si>
  <si>
    <t>Only strong Ciphers are not used.</t>
  </si>
  <si>
    <t>5.3.13</t>
  </si>
  <si>
    <t>Weak ciphers that are used for authentication to the cryptographic module cannot be relied upon to provide confidentiality or integrity, and system data may be compromised.
- The DES, Triple DES, and Blowfish ciphers, as used in SSH, have a birthday bound of approximately four billion blocks, which makes it easier for remote attackers to obtain cleartext data via a birthday attack against a long-duration encrypted session, aka a "Sweet32" attack
-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 The passwords used during an SSH session encrypted with RC4 can be recovered by an attacker who is able to capture and replay the session
- Error handling in the SSH protocol; Client and Server, when using a block cipher algorithm in Cipher Block Chaining (CBC) mode, makes it easier for remote attackers to recover certain plaintext data from an arbitrary block of ciphertext in an SSH session via unknown vectors</t>
  </si>
  <si>
    <t>Edit the `/etc/ssh/sshd_config` file add/modify the `Ciphers` line to contain a comma separated list of the site approved ciphers
Example:
Ciphers chacha20-poly1305@openssh.com,aes256-gcm@openssh.com,aes128-gcm@openssh.com,aes256-ctr,aes192-ctr,aes128-ctr</t>
  </si>
  <si>
    <t>Ensure only strong Ciphers are used. One method to achieve the recommended state is to execute the following:
Edit the `/etc/ssh/sshd_config` file add/modify the `Ciphers` line to contain a comma separated list of the site approved ciphers
Example:
Ciphers chacha20-poly1305@openssh.com,aes256-gcm@openssh.com,aes128-gcm@openssh.com,aes256-ctr,aes192-ctr,aes128-ctr</t>
  </si>
  <si>
    <t>To close this finding, please provide a screenshot showing only strong ciphers are used with the agency's CAP.</t>
  </si>
  <si>
    <t>Ensure only strong MAC algorithms are used</t>
  </si>
  <si>
    <t>This variable Specifies the available MAC (message authentication code) algorithms. The MAC algorithm is used in protocol version 2 for data integrity protection. Multiple algorithms must be comma-separated.
**Note:** Some organizations may have stricter requirements for approved MACs. Ensure that MACs used are in compliance with site policy.</t>
  </si>
  <si>
    <t>Run the following command and verify the output:
# sshd -T -C user=root -C host="$(hostname)" -C addr="$(grep $(hostname) /etc/hosts | awk '{print $1}')" | grep -Ei '^\s*macs\s+([^#]+,)?(hmac-md5|hmac-md5-96|hmac-ripemd160|hmac-sha1|hmac-sha1-96|umac-64@openssh\.com|hmac-md5-etm@openssh\.com|hmac-md5-96-etm@openssh\.com|hmac-ripemd160-etm@openssh\.com|hmac-sha1-etm@openssh\.com|hmac-sha1-96-etm@openssh\.com|umac-64-etm@openssh\.com|umac-128-etm@openssh\.com)\b'
Nothing should be returned
Run the following command and verify the output:
# grep -Ei '^\s*macs\s+([^#]+,)?(hmac-md5|hmac-md5-96|hmac-ripemd160|hmac-sha1|hmac-sha1-96|umac-64@openssh\.com|hmac-md5-etm@openssh\.com|hmac-md5-96-etm@openssh\.com|hmac-ripemd160-etm@openssh\.com|hmac-sha1-etm@openssh\.com|hmac-sha1-96-etm@openssh\.com|umac-64-etm@openssh\.com|umac-128-etm@openssh\.com)\b' /etc/ssh/sshd_config
Nothing should be returned</t>
  </si>
  <si>
    <t xml:space="preserve">Only approved MAC Hashing is used. </t>
  </si>
  <si>
    <t xml:space="preserve">Approved MAC hashing algorithms are not being used. </t>
  </si>
  <si>
    <t>HPW11:  Password transmission does not use strong cryptography</t>
  </si>
  <si>
    <t>5.3.14</t>
  </si>
  <si>
    <t>Edit the `/etc/ssh/sshd_config` file and add/modify the MACs line to contain a comma separated list of the site approved MACs
Example:
MACs hmac-sha2-512-etm@openssh.com,hmac-sha2-256-etm@openssh.com,hmac-sha2-512,hmac-sha2-256</t>
  </si>
  <si>
    <t>Use approved MAC algorithms only. One method to achieve the recommended state is to execute the following:
Edit the `/etc/ssh/sshd_config` file and add/modify the MACs line to contain a comma separated list of the site approved MACs
Example:
MACs hmac-sha2-512-etm@openssh.com,hmac-sha2-256-etm@openssh.com,hmac-sha2-512,hmac-sha2-256</t>
  </si>
  <si>
    <t>Ensure only strong Key Exchange algorithms are used</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</si>
  <si>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
**Note:** Some organizations may have stricter requirements for approved Key Exchange algorithms. Ensure that Key Exchange algorithms used are in compliance with site policy.</t>
  </si>
  <si>
    <t>Run the following command and verify the output:
# sshd -T -C user=root -C host="$(hostname)" -C addr="$(grep $(hostname) /etc/hosts | awk '{print $1}')" | grep -Ei '^\s*kexalgorithms\s+([^#]+,)?(diffie-hellman-group1-sha1|diffie-hellman-group14-sha1|diffie-hellman-group-exchange-sha1)\b'
Nothing should be returned
Run the following command and verify the output:
# grep -Ei '^\s*kexalgorithms\s+([^#]+,)?(diffie-hellman-group1-sha1|diffie-hellman-group14-sha1|diffie-hellman-group-exchange-sha1)\b' /etc/ssh/sshd_config
Nothing should be returned</t>
  </si>
  <si>
    <t>Only strong Key Exchange algorithms are used.</t>
  </si>
  <si>
    <t>Strong Key Exchange algorithms are not used.</t>
  </si>
  <si>
    <t>5.3.15</t>
  </si>
  <si>
    <t>Key exchange methods that are considered weak should be removed. A key exchange method may be weak because too few bits are used or the hashing algorithm is considered too weak. Using weak algorithms could expose connections to man-in-the-middle attacks</t>
  </si>
  <si>
    <t>Edit the /etc/ssh/sshd_config file add/modify the KexAlgorithms line to contain a comma separated list of the site approved key exchange algorithms
Example:
KexAlgorithms curve25519-sha256,curve25519-sha256@libssh.org,ecdh-sha2-nistp521,ecdh-sha2-nistp384,ecdh-sha2-nistp256,diffie-hellman-group-exchange-sha256</t>
  </si>
  <si>
    <t>Ensure only strong Key Exchange algorithms are used. One method to achieve the recommended state is to execute the following:
Edit the /etc/ssh/sshd_config file add/modify the KexAlgorithms line to contain a comma separated list of the site approved key exchange algorithms
Example:
KexAlgorithms curve25519-sha256,curve25519-sha256@libssh.org,ecdh-sha2-nistp521,ecdh-sha2-nistp384,ecdh-sha2-nistp256,diffie-hellman-group-exchange-sha256</t>
  </si>
  <si>
    <t>To close this finding, please provide a screenshot showing only strong key exchange algorithms are used with the agency's CAP.</t>
  </si>
  <si>
    <t>Configure SSH Idle Timeout Interval</t>
  </si>
  <si>
    <t>SSH Idle Timeout Interval is configured.</t>
  </si>
  <si>
    <t xml:space="preserve">Idle timeout has not been configured to meet IRS Requirements. </t>
  </si>
  <si>
    <t>5.3.16</t>
  </si>
  <si>
    <t>Run the following command and verify that output `LoginGraceTime` is between `1` and `60` seconds or `1m`:
# sshd -T -C user=root -C host="$(hostname)" -C addr="$(grep $(hostname) /etc/hosts | awk '{print $1}')" | grep logingracetime
logingracetime 60
Run the following command and verify the output:
# grep -Ei '^\s*LoginGraceTime\s+(0|6[1-9]|[7-9][0-9]|[1-9][0-9][0-9]+|[^1]m)' /etc/ssh/sshd_config
Nothing should be returned</t>
  </si>
  <si>
    <t>Incomplete SSH connection timeout is set to 60 seconds or less.</t>
  </si>
  <si>
    <t>Incomplete SSH connections do not timeout after 60 seconds or less.</t>
  </si>
  <si>
    <t>HSC17:  Denial of Service protection settings are not configured</t>
  </si>
  <si>
    <t>5.3.17</t>
  </si>
  <si>
    <t>Edit the `/etc/ssh/sshd_config` file to set the parameter as follows:
LoginGraceTime 60</t>
  </si>
  <si>
    <t>Set SSH LoginGraceTime to one minute or less. One method for implementing the recommended state is to edit the `/etc/ssh/sshd_config` file to set the parameter as follows:
LoginGraceTime 60</t>
  </si>
  <si>
    <t>Configure SSH Warning Banner</t>
  </si>
  <si>
    <t>Run the following command and verify that output matches:
# sshd -T -C user=root -C host="$(hostname)" -C addr="$(grep $(hostname) /etc/hosts | awk '{print $1}')" | grep banner
banner /etc/issue.net</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</si>
  <si>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</si>
  <si>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 xml:space="preserve">The warning banner is not Publication 1075 compliant. </t>
  </si>
  <si>
    <t>5.3.18</t>
  </si>
  <si>
    <t>Edit the `/etc/ssh/sshd_config` file to set the parameter as follows:
Banner /etc/issue.net</t>
  </si>
  <si>
    <t xml:space="preserve">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t>
  </si>
  <si>
    <t>Enable SSH PAM</t>
  </si>
  <si>
    <t>Run the following command and verify that output matches:
# sshd -T -C user=root -C host="$(hostname)" -C addr="$(grep $(hostname) /etc/hosts | awk '{print $1}')" | grep -i usepam
usepam yes
Run the following command and verify the output:
# grep -Ei '^\s*UsePAM\s+no' /etc/ssh/sshd_config
Nothing should be returned</t>
  </si>
  <si>
    <t>SSH PAM is not enabled.</t>
  </si>
  <si>
    <t>5.3.19</t>
  </si>
  <si>
    <t>Edit the `/etc/ssh/sshd_config` file to set the parameter as follows:
UsePAM yes</t>
  </si>
  <si>
    <t>Enable SSH PAM. One method to achieve the recommended state is to execute the following:
Edit the `/etc/ssh/sshd_config` file to set the parameter as follows:
UsePAM yes</t>
  </si>
  <si>
    <t>Run the following command and verify that output `MaxStartups` is `10:30:60` or more restrictive:
# sshd -T -C user=root -C host="$(hostname)" -C addr="$(grep $(hostname) /etc/hosts | awk '{print $1}')" | grep -i maxstartups
maxstartups 10:30:60
Run the following command and verify the output:
# grep -Ei '^\s*maxstartups\s+(((1[1-9]|[1-9][0-9][0-9]+):([0-9]+):([0-9]+))|(([0-9]+):(3[1-9]|[4-9][0-9]|[1-9][0-9][0-9]+):([0-9]+))|(([0-9]+):([0-9]+):(6[1-9]|[7-9][0-9]|[1-9][0-9][0-9]+)))' /etc/ssh/sshd_config
Nothing should be returned</t>
  </si>
  <si>
    <t>SSH MaxStartups is configured.</t>
  </si>
  <si>
    <t>SSH MaxStartups is not configured.</t>
  </si>
  <si>
    <t>5.3.21</t>
  </si>
  <si>
    <t xml:space="preserve">Edit the `/etc/ssh/sshd_config` file to set the parameter as follows:
maxstartups 10:30:60
</t>
  </si>
  <si>
    <t>Configure SSH MaxStartups. One method to achieve the recommended state is to execute the following:
Edit the `/etc/ssh/sshd_config` file to set the parameter as follows:
maxstartups 10:30:60</t>
  </si>
  <si>
    <t>Set SSH MaxSessions to 1</t>
  </si>
  <si>
    <t>The `MaxSessions` parameter Specifies the maximum number of open sessions permitted per network connection.</t>
  </si>
  <si>
    <t>Run the following command and verify that output `MaxSessions` is `1` 
# sshd -T -C user=root -C host="$(hostname)" -C addr="$(grep $(hostname) /etc/hosts | awk '{print $1}')" | grep -i maxsessions
maxsessions 1
Run the following command and verify the output:
grep -Ei '^\s*MaxSessions\s+(1[1-9]|[2-9][0-9]|[1-9][0-9][0-9]+)' /etc/ssh/sshd_config
Nothing should be returned</t>
  </si>
  <si>
    <t>SSH MaxSessions is set to 1.</t>
  </si>
  <si>
    <t>SSH MaxSessions has not been set to 1.</t>
  </si>
  <si>
    <t xml:space="preserve">Changed the MaxSessions from 10 to 1
</t>
  </si>
  <si>
    <t>5.3.22</t>
  </si>
  <si>
    <t>Edit the `/etc/ssh/sshd_config` file to set the parameter as follows:
MaxSessions 1</t>
  </si>
  <si>
    <t>Set SSH MaxSessions to 1.One method to achieve the recommended state is to execute the following:
Edit the `/etc/ssh/sshd_config` file to set the parameter as follows:
MaxSessions 1</t>
  </si>
  <si>
    <t>Strong passwords and limited attempts before locking an account protect systems from being hacked through brute force methods.</t>
  </si>
  <si>
    <t>Set Lockout for Failed Password Attempts to 3</t>
  </si>
  <si>
    <t xml:space="preserve">Lock out users after _n_ unsuccessful consecutive login attempts. 
These settings are commonly configured with the `pam_faillock.so` module. Some environments may continue using the `pam_tally2.so` module, where this older method may simplify automation in mixed environments.
Set the lockout number in `deny=` to the policy in effect at your site.
`unlock_time=_n_` is the number of seconds the account remains locked after the number of attempts configured in `deny=_n_` has been met.
Notes:
Additional module options may be set, recommendation only covers those listed here.
When modifying authentication configuration using the authconfig utility, the system-auth and password-auth files are overwritten with the settings from the authconfig utility. This can be avoided by creating symbolic links in place of the configuration files, which authconfig recognizes and does not overwrite. These symbolic links are the default for Fedora 19 derived distributions.
Use of the "audit" keyword may log credentials in the case of user error during authentication. This risk should be evaluated in the context of the site policies of your organization.
If a user has been locked out because they have reached the maximum consecutive failure count defined by `deny=` in the `pam_faillock.so` or the `pam_tally2.so` module, the user can be unlocked by issuing following commands. This command sets the failed count to 0, effectively unlocking the user.
 If `pam_faillock.so` is used:
# faillock --user &lt;username&gt; --reset
 If `pam_tally2.so` is used:
# pam_tally2 -u &lt;username&gt; --reset
 </t>
  </si>
  <si>
    <t>Verify password lockouts are configured. Ensure that the `deny=_n_` follows local site policy. This should not exceed `deny=3`.
If `pam_failock.so` is used:
Run the following commands:
# grep -E '^\s*auth\s+\S+\s+pam_(faillock|unix)\.so' /etc/pam.d/system-auth /etc/pam.d/password-auth
Verify the output includes the following lines:
/etc/pam.d/system-auth:auth required pam_faillock.so preauth silent audit deny=3 unlock_time=900
/etc/pam.d/system-auth:auth sufficient pam_unix.so nullok try_first_pass
/etc/pam.d/system-auth:auth [default=die] pam_faillock.so authfail audit deny=3 unlock_time=900
/etc/pam.d/password-auth:auth required pam_faillock.so preauth silent audit deny=3 unlock_time=900
/etc/pam.d/password-auth:auth sufficient pam_unix.so nullok try_first_pass
/etc/pam.d/password-auth:auth [default=die] pam_faillock.so authfail audit deny=3 unlock_time=900</t>
  </si>
  <si>
    <t>Lockout for Failed Password Attempts is set to 3
deny=3
unlock_time=900
account required pam_tally2.so</t>
  </si>
  <si>
    <t xml:space="preserve">Lockout for failed password attempts has not been configured per IRS requirements. </t>
  </si>
  <si>
    <t>Updated from 5 to 3
Updated Unlock time to 900 (15 Minutes)</t>
  </si>
  <si>
    <t>Edit the files `/etc/pam.d/system-auth` and `/etc/pam.d/password-auth` and add the following lines:
Modify the `deny=` and `unlock_time=` parameters to conform to local site policy, Not to be greater than `deny=3`
To use `pam_faillock.so` module, add the following lines to the `auth` section:
auth required pam_faillock.so preauth silent audit deny=3 unlock_time=900
auth [default=die] pam_faillock.so authfail audit deny=3 unlock_time=900</t>
  </si>
  <si>
    <t>Configure the lockout for failed password attempts. One method to achieve the recommended state is to execute the following:
Edit the files `/etc/pam.d/system-auth` and `/etc/pam.d/password-auth` and add the following lines:
Modify the `deny=` and `unlock_time=` parameters to conform to local site policy, Not to be greater than `deny=3`
To use `pam_faillock.so` module, add the following lines to the `auth` section:
auth required pam_faillock.so preauth silent audit deny=3 unlock_time=900
auth [default=die] pam_faillock.so authfail audit deny=3 unlock_time=900</t>
  </si>
  <si>
    <t>Set password hashing algorithm to SHA-512</t>
  </si>
  <si>
    <t>The commands below change password encryption from `md5` to `sha512` (a much stronger hashing algorithm). All existing accounts will need to perform a password change to upgrade the stored hashes to the new algorithm.
**Note:**
These changes only apply to accounts configured on the local system.
Additional module options may be set, recommendation only covers those listed here.</t>
  </si>
  <si>
    <t>Run the following command to verify the sha512 option is included:
# grep -P '^\h*password\h+(sufficient|requisite|required)\h+pam_unix\.so\h+([^#\n\r]+)?sha512(\h+.*)?$' /etc/pam.d/system-auth /etc/pam.d/password-auth
/etc/pam.d/system-auth:password sufficient pam_unix.so sha512 shadow nullok try_first_pass use_authtok
/etc/pam.d/password-auth:password sufficient pam_unix.so sha512 shadow nullok try_first_pass use_authtok</t>
  </si>
  <si>
    <t>Password hashing algorithm is set to SHA-512.</t>
  </si>
  <si>
    <t>The SHA-512 algorithm provides much stronger hashing than MD5, thus providing additional protection to the system by increasing the level of effort for an attacker to successfully determine passwords.</t>
  </si>
  <si>
    <t>Edit the `/etc/pam.d/password-auth` and `/etc/pam.d/system-auth` files to include `sha512` option and remove the `md5` option for `pam_unix.so`:
password sufficient pam_unix.so sha512</t>
  </si>
  <si>
    <t>Set the password hashing algorithm to SHA-512. One method to achieve the recommended state is to execute the following:
Edit the `/etc/pam.d/password-auth` and `/etc/pam.d/system-auth` files to include `sha512` option and remove the `md5` option for `pam_unix.so`:
password sufficient pam_unix.so sha512</t>
  </si>
  <si>
    <t xml:space="preserve">Set Password history to 24 passwords remembered. </t>
  </si>
  <si>
    <t>The `/etc/security/opasswd` file stores the users' old passwords and can be checked to ensure that users are not recycling recent passwords.
**Note:** Additional module options may be set, recommendation only covers those listed here.</t>
  </si>
  <si>
    <t>Verify remembered password history follows local site policy, not to be less than `24`.
If `pam_pwhistory.so` is used:
Run the following command:
# grep -P '^\s*password\s+(requisite|required)\s+pam_pwhistory\.so\s+([^#]+\s+)*remember=([24-9]|[1-9][0-9]+)\b' /etc/pam.d/system-auth /etc/pam.d/password-auth
/etc/pam.d/system-auth:password required pam_pwhistory.so remember=24
/etc/pam.d/password-auth:password required pam_pwhistory.so remember=24
OR If `pam_unix.so` is used:
Run the following command:
# grep -P '^\s*password\s+(sufficient|requisite|required)\s+pam_unix\.so\s+([^#]+\s+)*remember=([24-9]|[1-9][0-9]+)\b' /etc/pam.d/system-auth /etc/pam.d/password-auth
/etc/pam.d/system-auth:password sufficient pam_unix.so remember=24
/etc/pam.d/password-auth:password sufficient pam_unix.so remember=24</t>
  </si>
  <si>
    <t xml:space="preserve">Password History has not been configured per IRS requirements. </t>
  </si>
  <si>
    <t>Forcing users not to reuse their past 24 passwords make it less likely that an attacker will be able to guess the password.</t>
  </si>
  <si>
    <t>Edit **both** the `/etc/pam.d/password-auth` and `/etc/pam.d/system-auth` files to include the remember option and conform to site policy as shown:
password required pam_pwhistory.so remember=24
Example: (**Second line is modified**)
password requisite pam_pwquality.so try_first_pass local_users_only authtok_type=
password required pam_pwhistory.so use_authtok remember=24 retry=3 
password sufficient pam_unix.so sha512 shadow nullok try_first_pass use_authtok
password required pam_deny.so</t>
  </si>
  <si>
    <t>Set the password history to 24. One method to achieve the recommended state is to execute the following command(s):
Edit **both** the `/etc/pam.d/password-auth` and `/etc/pam.d/system-auth` files to include the remember option and conform to site policy as shown:
password required pam_pwhistory.so remember=24</t>
  </si>
  <si>
    <t>Ensure system accounts are secured</t>
  </si>
  <si>
    <t>Run the following commands and verify no results are returned:
awk -F: '($1!="root" &amp;&amp; $1!="sync" &amp;&amp; $1!="shutdown" &amp;&amp; $1!="halt" &amp;&amp; $1!~/^\+/ &amp;&amp; $3&lt;'"$(awk '/^\s*UID_MIN/{print $2}' /etc/login.defs)"' &amp;&amp; $7!="'"$(which nologin)"'" &amp;&amp; $7!="/bin/false") {print}' /etc/passwd
awk -F: '($1!="root" &amp;&amp; $1!~/^\+/ &amp;&amp; $3&lt;'"$(awk '/^\s*UID_MIN/{print $2}' /etc/login.defs)"') {print $1}' /etc/passwd | xargs -I '{}' passwd -S '{}' | awk '($2!="L" &amp;&amp; $2!="LK") {print $1}'</t>
  </si>
  <si>
    <t>System accounts are secured.</t>
  </si>
  <si>
    <t>System accounts are not secured.</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</si>
  <si>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
_Note: The `root`, `sync`, `shutdown`, and `halt` users are exempted from requiring a non-login shell._</t>
  </si>
  <si>
    <t>Run the commands appropriate for your distribution:
Set the shell for any accounts returned by the audit to nologin:
# usermod -s $(which nologin) &lt;user&gt;
Lock any non root accounts returned by the audit:
# usermod -L &lt;user&gt;
The following command will set all system accounts to a non login shell:
awk -F: '($1!="root" &amp;&amp; $1!="sync" &amp;&amp; $1!="shutdown" &amp;&amp; $1!="halt" &amp;&amp; $1!~/^\+/ &amp;&amp; $3&lt;'"$(awk '/^\s*UID_MIN/{print $2}' /etc/login.defs)"' &amp;&amp; $7!="'"$(which nologin)"'" &amp;&amp; $7!="/bin/false" &amp; do usermod -s "$(which nologin)" "$user"; done
The following command will automatically lock not root system accounts:
awk -F: '($1!="root" &amp;&amp; $1!~/^\+/ &amp;&amp; $3&lt;'"$(awk '/^\s*UID_MIN/{print $2}' /etc/login.defs)"') {print $1}' /etc/passwd | xargs -I '{}' passwd -S '{}' | awk '($2!="L" &amp; do usermod -L "$user"; done</t>
  </si>
  <si>
    <t>Ensure system accounts are secured. One method to achieve the recommended state is to execute the following:
Run the commands appropriate for your distribution:
Set the shell for any accounts returned by the audit to nologin:
# usermod -s $(which nologin) &lt;user&gt;
Lock any non root accounts returned by the audit:
# usermod -L &lt;user&gt;
The following command will set all system accounts to a non login shell:
awk -F: '($1!="root" &amp;&amp; $1!="sync" &amp;&amp; $1!="shutdown" &amp;&amp; $1!="halt" &amp;&amp; $1!~/^\+/ &amp;&amp; $3&lt;'"$(awk '/^\s*UID_MIN/{print $2}' /etc/login.defs)"' &amp;&amp; $7!="'"$(which nologin)"'" &amp;&amp; $7!="/bin/false" &amp; do usermod -s "$(which nologin)" "$user"; done
The following command will automatically lock not root system accounts:
awk -F: '($1!="root" &amp;&amp; $1!~/^\+/ &amp;&amp; $3&lt;'"$(awk '/^\s*UID_MIN/{print $2}' /etc/login.defs)"') {print $1}' /etc/passwd | xargs -I '{}' passwd -S '{}' | awk '($2!="L" &amp; do usermod -L "$user"; done</t>
  </si>
  <si>
    <t>Set default group for the root account to GID 0</t>
  </si>
  <si>
    <t>Run the following command and verify the result is `0` :
# grep "^root:" /etc/passwd | cut -f4 -d:
0</t>
  </si>
  <si>
    <t>Root Account has a GID 0.</t>
  </si>
  <si>
    <t>Run the following command to set the `root` user default group to GID `0` :
# usermod -g 0 root</t>
  </si>
  <si>
    <t>Set the default group for the root account to GID 0. One method to achieve the recommended state is to execute the following command(s):
# usermod -g 0 root</t>
  </si>
  <si>
    <t>Configure default user shell timeout</t>
  </si>
  <si>
    <t>`TMOUT` is an environmental setting that determines the timeout of a shell in seconds.
- TMOUT=_n_ - Sets the shell timeout to _n_ seconds. A setting of `TMOUT=0` disables timeout.
- readonly TMOUT- Sets the TMOUT environmental variable as readonly, preventing unwanted modification during run-time.
- export TMOUT - exports the TMOUT variable 
`System Wide Shell Configuration Files:`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t>
  </si>
  <si>
    <t>Default user shell timeout is configured.</t>
  </si>
  <si>
    <t>Default user shell timeout is not configured.</t>
  </si>
  <si>
    <t>Setting a timeout value reduces the window of opportunity for unauthorized user access to another user's shell session that has been left unattended. It also ends the inactive session and releases the resources associated with that session.</t>
  </si>
  <si>
    <t>Configure default user umask</t>
  </si>
  <si>
    <t>The user file-creation mode mask (`umask`) is use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`umask` can be set with either `octal` or `Symbolic` values: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The default `umask` can be set to use the `pam_umask` module or in a `System Wide Shell Configuration File`. The user creating the directories or files has the discretion of changing the permissions via the chmod command, or choosing a different default `umask` by adding the `umask` command into a `User Shell Configuration File`, ( `.bash_profile` or `.bashrc`), in their home directory.
Setting the default umask:
- pam_umask module:
 - will set the umask according to the system default in `/etc/login.defs` and user settings, solving the problem of different `umask` settings with different shells, display managers, remote sessions etc.
 - `umask=&lt;mask&gt;` value in the `/etc/login.defs` file is interpreted as Octal
 - Setting `USERGROUPS_ENAB` to yes in `/etc/login.defs` (default):
 - will enable setting of the `umask` group bits to be the same as owner bits. (examples: 022 -&gt; 002, 077 -&gt; 007) for non-root users, if the `uid` is the same as `gid`, and `username` is the same as the `&lt;primary group name&gt;`
 - userdel will remove the user's group if it contains no more members, and useradd will create by default a group with the name of the user
- `System Wide Shell Configuration File`: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
User Shell Configuration Files:
- `~/.bash_profile` - Is executed to configure your shell before the initial command prompt. **Is only read by login shells.**
- `~/.bashrc` - Is executed for interactive shells. **only read by a shell that's both interactive and non-login**</t>
  </si>
  <si>
    <t>Run the following to verify:
- A default user `umask` is set to enforce a newly created directories' permissions to be `750 (drwxr-x---)`, and a newly created file's permissions be `640 (rw-r-----)`, or more restrictive
- No less restrictive System Wide umask is set
Run the following script to verify that a default user umask is set enforcing a newly created directories's permissions to be 750 (drwxr-x---), and a newly created file's permissions be 640 (rw-r-----), or more restrictive:
#!/bin/bash
passing=""
grep -Eiq '^\s*UMASK\s+(0[0-7][2-7]7|[0-7][2-7]7)\b' /etc/login.defs &amp;&amp; grep -Eqi '^\s*USERGROUPS_ENAB\s*"?no"?\b' /etc/login.defs &amp;&amp; grep -Eq '^\s*session\s+(optional|requisite|required)\s+pam_umask\.so\b' /etc/pam.d/common-session &amp;&amp; passing=true
grep -REiq '^\s*UMASK\s+\s*(0[0-7][2-7]7|[0-7][2-7]7|u=(r?|w?|x?)(r?|w?|x?)(r?|w?|x?),g=(r?x?|x?r?),o=)\b' /etc/profile* /etc/bashrc* &amp;&amp; passing=true
[ "$passing" = true ] &amp;&amp; echo "Default user umask is set"
Verify output is: "Default user umask is set"
Run the following to verify that no less restrictive system wide umask is set:
# grep -RPi '(^|^[^#]*)\s*umask\s+([0-7][0-7][01][0-7]\b|[0-7][0-7][0-7][0-6]\b|[0-7][01][0-7]\b|[0-7][0-7][0-6]\b|(u=[rwx]{0,3},)?(g=[rwx]{0,3},)?o=[rwx]+\b|(u=[rwx]{1,3},)?g=[^rx]{1,3}(,o=[rwx]{0,3})?\b)' /etc/login.defs /etc/profile* /etc/bashrc*
No file should be returned</t>
  </si>
  <si>
    <t>Default user umask is configured.</t>
  </si>
  <si>
    <t>Default user umask is not configured.</t>
  </si>
  <si>
    <t>Setting a secure default value for `umask` ensures that users make a conscious choice about their file permissions. A permissive `umask` value could result in directories or files with excessive permissions that can be read and/or written to by unauthorized users.</t>
  </si>
  <si>
    <t>Review /etc/bashrc, /etc/profile, and all files ending in *.sh in the /etc/profile.d/ directory and remove or edit all `umask` entries to follow local site policy. Any remaining entries should be: `umask 027`, `umask u=rwx,g=rx,o=` or more restrictive.
Configure `umask` in **one** of the following files:
A file in the `/etc/profile.d/` directory ending in `.sh`
`/etc/profile`
`/etc/bashrc`
Example:
# vi /etc/profile.d/set_umask.sh
umask 027
Run the following command and remove or modify the `umask` of any returned files:
# grep -RPi '(^|^[^#]*)\s*umask\s+([0-7][0-7][01][0-7]\b|[0-7][0-7][0-7][0-6]\b|[0-7][01][0-7]\b|[0-7][0-7][0-6]\b|(u=[rwx]{0,3},)?(g=[rwx]{0,3},)?o=[rwx]+\b|(u=[rwx]{1,3},)?g=[^rx]{1,3}(,o=[rwx]{0,3})?\b)' /etc/login.defs /etc/profile* /etc/bashrc*
Follow one of the following methods to set the default user umask:
Edit `/etc/login.defs` and edit the `UMASK` and `USERGROUPS_ENAB` lines as follows:
UMASK 027
USERGROUPS_ENAB no
Edit the files `/etc/pam.d/password-auth` and `/etc/pam.d/system-auth` and add or edit the following:
session optional pam_umask.so
OR Configure umask in one of the following files:
A file in the `/etc/profile.d/` directory ending in .sh
`/etc/profile`
`/etc/bashrc`
Example: /etc/profile.d/set_umask.sh
umask 027</t>
  </si>
  <si>
    <t>Configure default user umask. One method to achieve the recommended state is to execute the following:
Review /etc/bashrc, /etc/profile, and all files ending in *.sh in the /etc/profile.d/ directory and remove or edit all `umask` entries to follow local site policy. Any remaining entries should be: `umask 027`, `umask u=rwx,g=rx,o=` or more restrictive.
Configure `umask` in **one** of the following files:
A file in the `/etc/profile.d/` directory ending in `.sh`
`/etc/profile`
`/etc/bashrc`
Example:
# vi /etc/profile.d/set_umask.sh
umask 027
Run the following command and remove or modify the `umask` of any returned files:
# grep -RPi '(^|^[^#]*)\s*umask\s+([0-7][0-7][01][0-7]\b|[0-7][0-7][0-7][0-6]\b|[0-7][01][0-7]\b|[0-7][0-7][0-6]\b|(u=[rwx]{0,3},)?(g=[rwx]{0,3},)?o=[rwx]+\b|(u=[rwx]{1,3},)?g=[^rx]{1,3}(,o=[rwx]{0,3})?\b)' /etc/login.defs /etc/profile* /etc/bashrc*
Follow one of the following methods to set the default user umask:
Edit `/etc/login.defs` and edit the `UMASK` and `USERGROUPS_ENAB` lines as follows:
UMASK 027
USERGROUPS_ENAB no
Edit the files `/etc/pam.d/password-auth` and `/etc/pam.d/system-auth` and add or edit the following:
session optional pam_umask.so
OR Configure umask in one of the following files:
A file in the `/etc/profile.d/` directory ending in .sh
`/etc/profile`
`/etc/bashrc`
Example: /etc/profile.d/set_umask.sh
umask 027</t>
  </si>
  <si>
    <t xml:space="preserve">Password Expiration has not been configured per IRS requirements. </t>
  </si>
  <si>
    <t>The window of opportunity for an attacker to leverage compromised credentials via a brute force attack, using already compromised credentials, or gaining the credentials by other means, can be limited by the age of the password. Therefore, reducing the maximum age of a password can also reduce an attacker's window of opportunity.
Requiring passwords to be changed helps to mitigate the risk posed by the poor security practice of passwords being used for multiple accounts, and poorly implemented off-boarding and change of responsibility policies. This should **not** be considered a replacement for proper implementation of these policies and practices.
_Note: If it is believed that a user's password may have been compromised, the user's account should be locked immediately. Local policy should be followed to ensure the secure update of their password._</t>
  </si>
  <si>
    <t>Set minimum days between password changes to 1 Day</t>
  </si>
  <si>
    <t>Run the following command and verify `PASS_MIN_DAYS` conforms to site policy (no less than 1 day):
# grep ^\s*PASS_MIN_DAYS /etc/login.defs
PASS_MIN_DAYS 1
Run the following command and Review list of users and PAS_MIN_DAYS to Verify that all users' PAS_MIN_DAYS conforms to site policy (no less than 1 day):
# grep -E ^[^:]+:[^\!*] /etc/shadow | cut -d: -f1,4
&lt;user&gt;:&lt;PASS_MIN_DAYS&gt;</t>
  </si>
  <si>
    <t xml:space="preserve">Password Minimum age is 1 day. </t>
  </si>
  <si>
    <t xml:space="preserve">Password Minimum age has not been configured per IRS requirements. </t>
  </si>
  <si>
    <t>Changed Min Days from 7 to 1</t>
  </si>
  <si>
    <t>Set the `PASS_MIN_DAYS` parameter to 1 in `/etc/login.defs` :
PASS_MIN_DAYS 1
Modify user parameters for all users with a password set to match:
# chage --mindays 1 &lt;user&gt;</t>
  </si>
  <si>
    <t>Set minimum days between password changes to 1 days to reduces an attacker's window of opportunity. One method to achieve the recommended state is to execute the following command(s):
PASS_MIN_DAYS 1
Modify user parameters for all users with a password set to match:
# chage --mindays 1 &lt;user&gt;</t>
  </si>
  <si>
    <t>Set Password Warning age to 14 days</t>
  </si>
  <si>
    <t>Run the following command and verify `PASS_WARN_AGE` conforms to site policy (No less than 14 days):
# grep ^\s*PASS_WARN_AGE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grep -E ^[^:]+:[^\!*] /etc/shadow | cut -d: -f1,6
&lt;user&gt;:&lt;PASS_WARN_AGE&gt;</t>
  </si>
  <si>
    <t xml:space="preserve">Password Warning age is 14 days. </t>
  </si>
  <si>
    <t xml:space="preserve">Password expiration warning days have not been configured per IRS requirements. </t>
  </si>
  <si>
    <t>Set the `PASS_WARN_AGE` parameter to 14 in `/etc/login.defs` :
PASS_WARN_AGE 14
Modify user parameters for all users with a password set to match:
# chage --warndays 14 &lt;user&gt;</t>
  </si>
  <si>
    <t>Set password expiration warning days to 14 or more days. One method to achieve the recommended state is to execute the following command(s):
PASS_WARN_AGE 14
Modify user parameters for all users with a password set to match:
# chage --warndays 14 &lt;user&gt;</t>
  </si>
  <si>
    <t>Set User Accounts to be locked after 120 days of inactivity</t>
  </si>
  <si>
    <t>User accounts that have been inactive for over a given period of time can be automatically disabled. It is recommended that accounts that are inactive for 120 days after password expiration be disabled.
Note: A value of `-1` would disable this setting.</t>
  </si>
  <si>
    <t>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grep -E ^[^:]+:[^\!*] /etc/shadow | cut -d: -f1,7
&lt;user&gt;:&lt;INACTIVE&gt;</t>
  </si>
  <si>
    <t xml:space="preserve">User accounts are locked after 120 days of inactivity. </t>
  </si>
  <si>
    <t xml:space="preserve">Accounts do not lock after the IRS defined time period. </t>
  </si>
  <si>
    <t>Changed to 120 days</t>
  </si>
  <si>
    <t>Run the following command to set the default password inactivity period to 120 days:
# useradd -D -f 120
Modify user parameters for all users with a password set to match:
# chage --inactive 120 &lt;user&gt;</t>
  </si>
  <si>
    <t>Set the inactive password lock to 120 days or less. One method to achieve the recommended state is to execute the following command(s):
# useradd -D -f 120
Modify user parameters for all users with a password set to match:
# chage --inactive 120 &lt;user&gt;</t>
  </si>
  <si>
    <t>Set all users last password change date is in the past</t>
  </si>
  <si>
    <t>All users last password change date has been set in the past.</t>
  </si>
  <si>
    <t>All users last password change date has not been set in the past.</t>
  </si>
  <si>
    <t xml:space="preserve"> To close this finding, please provide screenshot showing all users last password change date has been set in the past with the agency's CAP.</t>
  </si>
  <si>
    <t>Set owner, group, and permissions on /etc/passwd</t>
  </si>
  <si>
    <t>Run the following command and verify `Uid` and `Gid` are both `0/root` and `Access` is `644` or more restrictive:
# stat /etc/passwd
Access: (0644/-rw-r--r--) Uid: ( 0/ root) Gid: ( 0/ root)</t>
  </si>
  <si>
    <t>Permissions on /etc/passwd are configured.</t>
  </si>
  <si>
    <t>Permissions on /etc/passwd are not configured.</t>
  </si>
  <si>
    <t>Run the following commands to set owner, group, and permissions on `/etc/passwd` :
# chown root:root /etc/passwd
# chmod u-x,g-wx,o-wx /etc/passwd</t>
  </si>
  <si>
    <t>Set owner, group, and permissions on /etc/passwd. One method to achieve the recommended state is to execute the following command(s):
# chown root:root /etc/passwd
# chmod u-x,g-wx,o-wx /etc/passwd</t>
  </si>
  <si>
    <t>Set owner, group, and permissions on /etc/passwd-</t>
  </si>
  <si>
    <t>Run the following command and verify Uid and Gid are both 0/root and Access is 644 or more restrictive:
# stat /etc/passwd-
Access: (0644/-rw-------) Uid: ( 0/ root) Gid: ( 0/ root)</t>
  </si>
  <si>
    <t>Permissions on /etc/passwd- are configured.</t>
  </si>
  <si>
    <t>Permissions on /etc/passwd- are not configured.</t>
  </si>
  <si>
    <t>Run the following commands to set owner, group, and permissions on `/etc/passwd-` :
# chown root:root /etc/passwd-
# chmod u-x,go-wx /etc/passwd-</t>
  </si>
  <si>
    <t>Set owner, group, and permissions on /etc/passwd-. One method to achieve the recommended state is to execute the following command(s):
# chown root:root /etc/passwd-
# chmod u-x,go-wx /etc/passwd-</t>
  </si>
  <si>
    <t>Set owner, group, and permissions on /etc/shadow</t>
  </si>
  <si>
    <t>Run the following command and verify Uid and Gid are 0/root , and Access is 0000 :
# stat /etc/shadow
Access: (0000/----------) Uid: ( 0/ root) Gid: ( 0/ root)</t>
  </si>
  <si>
    <t>Permissions on /etc/shadow are configured.</t>
  </si>
  <si>
    <t>Permissions on /etc/shadow are not configured.</t>
  </si>
  <si>
    <t>Run the following commands to set owner, group, and permissions on `/etc/shadow` :
# chown root:root /etc/shadow
# chmod 0000 /etc/shadow</t>
  </si>
  <si>
    <t>Set owner, group, and permissions on /etc/shadow. One method to achieve the recommended state is to execute the following command(s):
# chown root:root /etc/shadow
# chmod 0000 /etc/shadow</t>
  </si>
  <si>
    <t>To close this finding, please provide a copy of the /etc/shadow file with the agency's CAP.</t>
  </si>
  <si>
    <t>Set owner, group, and permissions on /etc/shadow-</t>
  </si>
  <si>
    <t>Run the following command and verify `Uid` is `0/root,` `Gid` is `0/root` and `Access` is `0000` :
# stat /etc/shadow-
Access: (0000/----------) Uid: ( 0/ root) Gid: ( 0/ root)</t>
  </si>
  <si>
    <t>Permissions on /etc/shadow- are configured.</t>
  </si>
  <si>
    <t>Permissions on /etc/shadow- are not configured.</t>
  </si>
  <si>
    <t>Run the following commands to set owner, group, and permissions on `/etc/shadow-` :
# chown root:root /etc/shadow-
# chmod 0000 /etc/shadow-</t>
  </si>
  <si>
    <t>Set owner, group, and permissions on /etc/shadow-. One method to achieve the recommended state is to execute the following command(s):
# chown root:root /etc/shadow-
# chmod 0000 /etc/shadow-</t>
  </si>
  <si>
    <t>Set owner, group, and permissions on /etc/gshadow-</t>
  </si>
  <si>
    <t>Run the following command and verify verify `Uid` is `0/root,` `Gid` is `0/root` and `Access` is `0000` :
# stat /etc/gshadow-
Access: (0000/----------) Uid: ( 0/ root) Gid: ( 0/ root)</t>
  </si>
  <si>
    <t>Permissions on /etc/gshadow- are configured.</t>
  </si>
  <si>
    <t>Permissions on /etc/gshadow- are not configured.</t>
  </si>
  <si>
    <t>Run the following commands to set owner, group, and permissions on `/etc/gshadow-` :
# chown root:root /etc/gshadow-
# chmod 0000 /etc/gshadow-</t>
  </si>
  <si>
    <t>Set owner, group, and permissions on /etc/gshadow-. One method to achieve the recommended state is to execute the following command(s):
# chown root:root /etc/gshadow-
# chmod 0000 /etc/gshadow-</t>
  </si>
  <si>
    <t>Configure permissions on /etc/gshadow</t>
  </si>
  <si>
    <t>Run the following command and verify `Uid` is `0/root,` `Gid` is `0/root` and `Access` is `0000` :
# stat /etc/gshadow
Access: (0000/----------) Uid: ( 0/ root) Gid: ( 0/ root)</t>
  </si>
  <si>
    <t>Permissions on /etc/gshadow are configured.</t>
  </si>
  <si>
    <t>Permissions on /etc/gshadow are not configured.</t>
  </si>
  <si>
    <t>Run the following commands to set owner, group, and permissions on `/etc/gshadow` :
# chown root:root /etc/gshadow
# chmod 0000 /etc/gshadow</t>
  </si>
  <si>
    <t>Set owner, group, and permissions on /etc/gshadow. One method to achieve the recommended state is to execute the following command(s):
# chown root:root /etc/gshadow
# chmod 0000 /etc/gshadow</t>
  </si>
  <si>
    <t>Set owner, group, and permissions on /etc/group</t>
  </si>
  <si>
    <t>Run the following command and verify `Uid` and `Gid` are both `0/root` and `Access` is `644` or more restrictive:
# stat /etc/group
Access: (0644/-rw-r--r--) Uid: ( 0/ root) Gid: ( 0/ root)</t>
  </si>
  <si>
    <t>Permissions on /etc/group are configured.</t>
  </si>
  <si>
    <t>Permissions on /etc/group are not configured.</t>
  </si>
  <si>
    <t>Run the following commands to set owner, group, and permissions on `/etc/group` :
# chown root:root /etc/group
# chmod u-x,g-wx,o-wx /etc/group</t>
  </si>
  <si>
    <t>Set owner, group, and permissions on /etc/group. One method to achieve the recommended state is to execute the following command(s):
# chown root:root /etc/group
# chmod u-x,g-wx,o-wx /etc/group</t>
  </si>
  <si>
    <t>Set owner, group, and permissions on /etc/group-</t>
  </si>
  <si>
    <t>Run the following command and verify `Uid` and `Gid` are both `0/root` and `Access` is `644` or more restrictive:
# stat /etc/group-
Access: (0644/-rw-r--r--) Uid: ( 0/ root) Gid: ( 0/ root)</t>
  </si>
  <si>
    <t>Permissions on /etc/group- are configured.</t>
  </si>
  <si>
    <t>Permissions on /etc/group- are not configured.</t>
  </si>
  <si>
    <t>Run the following commands to set owner, group, and permissions on `/etc/group-`:
# chown root:root /etc/group-
# chmod u-x,go-wx /etc/group-</t>
  </si>
  <si>
    <t>Set owner, group, and permissions on /etc/group-. One method to achieve the recommended state is to execute the following command(s):
# chown root:root /etc/group-
# chmod u-x,go-wx /etc/group-</t>
  </si>
  <si>
    <t>Ensure no world writable files exist</t>
  </si>
  <si>
    <t>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-0002</t>
  </si>
  <si>
    <t>Files on the server are world-writable.</t>
  </si>
  <si>
    <t>Removing write access for the "other" category ( `chmod o-w &lt;filename&gt;` ) is advisable, but always consult relevant vendor documentation to avoid breaking any application dependencies on a given file.</t>
  </si>
  <si>
    <t>Confirm that world writable films do not exist. One method to achieve the recommended state is to execute the following:
Removing write access for the "other" category ( `chmod o-w &lt;filename&gt;` ) is advisable, but always consult relevant vendor documentation to avoid breaking any application dependencies on a given file.</t>
  </si>
  <si>
    <t>To close this finding, please provide a screenshot showing no world writable files exist on the system with the agency's CAP.</t>
  </si>
  <si>
    <t>AC-16</t>
  </si>
  <si>
    <t xml:space="preserve">Security Attributes </t>
  </si>
  <si>
    <t>Ensure no unowned files or directories exist</t>
  </si>
  <si>
    <t>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-nouser</t>
  </si>
  <si>
    <t>All files have a user ownership assigned.</t>
  </si>
  <si>
    <t>Files and directories on the server are not owned.</t>
  </si>
  <si>
    <t>Ensure no ungrouped files or directories exist</t>
  </si>
  <si>
    <t>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-nogroup</t>
  </si>
  <si>
    <t xml:space="preserve">Files and directories on the server are not group owned. </t>
  </si>
  <si>
    <t>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-4000</t>
  </si>
  <si>
    <t>Files are allowed to be ran as privileged users other than themselves.</t>
  </si>
  <si>
    <t>Audit SUID executables for rogue origins and remove them from the system where applicable.</t>
  </si>
  <si>
    <t>To close this finding, please provide a screenshot showing files within the system do not have the Set User ID (SUID) bit set with the agency's CAP.</t>
  </si>
  <si>
    <t>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-2000</t>
  </si>
  <si>
    <t>Audit SGID executables for rogue origins and remove them from the system where applicable.</t>
  </si>
  <si>
    <t>To close this finding, please provide a screenshot showing files within the system do not have the Set Group ID (SGID) bit set with the agency's CAP.</t>
  </si>
  <si>
    <t>Ensure accounts in /etc/passwd use shadowed passwords</t>
  </si>
  <si>
    <t>Local accounts can uses shadowed passwords. With shadowed passwords, The passwords are saved in shadow password file, `/etc/shadow`, encrypted by a salted one-way hash. Accounts with a shadowed password have an `x` in the second field in `/etc/passwd`.</t>
  </si>
  <si>
    <t>Run the following command and verify that no output is returned:
# awk -F: '($2 != "x" ) { print $1 " is not set to shadowed passwords "}' /etc/passwd</t>
  </si>
  <si>
    <t>The accounts in /etc/passwd use shadowed passwords.</t>
  </si>
  <si>
    <t>The accounts in /etc/passwd does not use shadowed passwords.</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</si>
  <si>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_Notes:_
- _All accounts must have passwords or be locked to prevent the account from being used by an unauthorized user._
- _A user account with an empty second field in `/etc/passwd` allows the account to be logged into by providing only the username._</t>
  </si>
  <si>
    <t>If any accounts in the `/etc/passwd` file do not have a single x in the password field, run the following command to set these accounts to use shadowed passwords:
# sed -e 's/^\([a-zA-Z0-9_]*\):[^:]*:/\1:x:/' -i /etc/passwd
Investigate to determine if the account is logged in and what it is being used for, to determine if it needs to be forced off.</t>
  </si>
  <si>
    <t>Ensure accounts in /etc/passwd use shadowed passwords. One method to achieve the recommended state is to execute the following:
If any accounts in the `/etc/passwd` file do not have a single x in the password field, run the following command to set these accounts to use shadowed passwords:
# sed -e 's/^\([a-zA-Z0-9_]*\):[^:]*:/\1:x:/' -i /etc/passwd
Investigate to determine if the account is logged in and what it is being used for, to determine if it needs to be forced off.</t>
  </si>
  <si>
    <t>Ensure /etc/shadow password fields are not empty</t>
  </si>
  <si>
    <t>Run the following command and verify that no output is returned:
# awk -F: '($2 == "" ) { print $1 " does not have a password "}' /etc/shadow</t>
  </si>
  <si>
    <t>The /etc/shadow password fields are not empty.</t>
  </si>
  <si>
    <t>The /etc/shadow password fields are empty.</t>
  </si>
  <si>
    <t>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</si>
  <si>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Ensure all accounts must have passwords or be locked to prevent the account from being used by an unauthorized user. One method to achieve the recommended state is to execute the following:
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</si>
  <si>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Ensure all groups in /etc/passwd exist in /etc/group</t>
  </si>
  <si>
    <t>Run the following script and verify no results are returned:
#!/bin/bash
for i in $(cut -s -d: -f4 /etc/passwd | sort -u ); do
grep -q -P "^.*?:[^:]*:$i:" /etc/group
if [ $? -ne 0 ]; then
echo "Group $i is referenced by /etc/passwd but does not exist in /etc/group"
fi
done</t>
  </si>
  <si>
    <t>Groups are not consistent between the groups and password file.</t>
  </si>
  <si>
    <t>Set shadow group to empty</t>
  </si>
  <si>
    <t>Run the following commands and verify no results are returned:
# awk -F: '($1=="shadow") {print $NF}' /etc/group
# awk -F: -v GID="$(awk -F: '($1=="shadow") {print $3}' /etc/group)" '($4==GID) {print $1}' /etc/passwd</t>
  </si>
  <si>
    <t>The Shadow group is empty.</t>
  </si>
  <si>
    <t>The shadow group contains unauthorized users.</t>
  </si>
  <si>
    <t>Run the following command to remove all users from the shadow group
# sed -ri 's/(^shadow:[^:]*:[^:]*:)([^:]+$)/\1/' /etc/group
Change the primary group of any users with shadow as their primary group.
# usermod -g &lt;primary group&gt; &lt;user&gt;</t>
  </si>
  <si>
    <t>Remove all users from the shadow group, and change the primary group of any users with shadow as their primary group. One method to achieve the recommended state is to execute the following command(s):
# sed -ri 's/(^shadow:[^:]*:[^:]*:)([^:]+$)/\1/' /etc/group
Change the primary group of any users with shadow as their primary group.
# usermod -g &lt;primary group&gt; &lt;user&gt;</t>
  </si>
  <si>
    <t>Ensure no duplicate user names exist</t>
  </si>
  <si>
    <t>Run the following script and verify no results are returned:
#!/bin/bash
cut -d: -f1 /etc/passwd | sort | uniq -d | while read x; do
echo "Duplicate login name ${x} in /etc/passwd"
done</t>
  </si>
  <si>
    <t xml:space="preserve">Usernames are unique on the server. </t>
  </si>
  <si>
    <t>Usernames are not unique on the server.</t>
  </si>
  <si>
    <t>HAC20:  Agency duplicates usernames</t>
  </si>
  <si>
    <t>Ensure no duplicate group names exist</t>
  </si>
  <si>
    <t>Run the following script and verify no results are returned:
#!/bin/bash
cut -d: -f1 /etc/group | sort | uniq -d | while read -r x; do
echo "Duplicate group name ${x} in /etc/group"
done</t>
  </si>
  <si>
    <t xml:space="preserve">Group names are unique on the server. </t>
  </si>
  <si>
    <t>Group names are not unique on the server.</t>
  </si>
  <si>
    <t>Ensure no duplicate UIDs exist</t>
  </si>
  <si>
    <t>Run the following script and verify no results are returned:
#!/bin/bash
cut -f3 -d":" /etc/passwd | sort -n | uniq -c | while read -r x; do
[ -z "$x" ] &amp; then
users=$(awk -F: '($3 == n) { print $1 }' n="$2" /etc/passwd | xargs)
echo "Duplicate UID ($2): $users"
fi
done</t>
  </si>
  <si>
    <t>User Identifiers are unique on the server.</t>
  </si>
  <si>
    <t>User Identifiers are not unique on the server.</t>
  </si>
  <si>
    <t>Ensure no duplicate GIDs exist</t>
  </si>
  <si>
    <t>Although the `groupadd` program will not let you create a duplicate Group ID (GID), it is possible for an administrator to manually edit the `/etc/group` file and change the GID field.
_Note: You can also use the `grpck` command to check for other inconsistencies in the `/etc/group` file._</t>
  </si>
  <si>
    <t>Run the following script and verify no results are returned:
#!/bin/bash 
cut -d: -f3 /etc/group | sort | uniq -d | while read -r x; do
echo "Duplicate GID ($x) in /etc/group"
done</t>
  </si>
  <si>
    <t>Group Identifiers are unique on the server.</t>
  </si>
  <si>
    <t>Group Identifiers are not unique on the server.</t>
  </si>
  <si>
    <t xml:space="preserve">Set root to be the only UID 0 </t>
  </si>
  <si>
    <t>Run the following command and verify that only "root" is returned:
# awk -F: '($3 == 0) { print $1 }' /etc/passwd
root</t>
  </si>
  <si>
    <t xml:space="preserve">A superuser other than root exists with the superuser identifier. </t>
  </si>
  <si>
    <t>Set root to be the only UID 0 account since it must be limited to only the default `root` account and only from the system console. One method to achieve the recommended state is to remove any users other than `root` with UID `0` or assign them a new UID if appropriate.</t>
  </si>
  <si>
    <t>Set root PATH Integrity</t>
  </si>
  <si>
    <t>Run the following script and verify no results are returned:
#!/bin/bash
RPCV="$(sudo -Hiu root env | grep '^PATH' | cut -d= -f2)"
echo "$RPCV" | grep -q "::" &amp;&amp; echo "root's path contains a empty directory (::)"
echo "$RPCV" | grep -q ":$" &amp; do
if [ -d "$x" ]; then
ls -ldH "$x" | awk '$9 == "." {print "PATH contains current working directory (.)"}
$3 != "root" {print $9, "is not owned by root"}
substr($1,6,1) != "-" {print $9, "is group writable"}
substr($1,9,1) != "-" {print $9, "is world writable"}'
else
echo "$x is not a directory"
fi
done</t>
  </si>
  <si>
    <t>The root PATH integrity is not appropriately set.</t>
  </si>
  <si>
    <t>Set ownership to root:root for all root PATH environment variables.</t>
  </si>
  <si>
    <t>Ensure all users home directories exist</t>
  </si>
  <si>
    <t>Run the following script and verify no results are returned:
#!/bin/bash
awk -F: '($1!~/(halt|sync|shutdown|nfsnobody)/ &amp;&amp; $7!~/^(\/usr)?\/sbin\/nologin(\/)?$/ &amp; do
if [ ! -d "$dir" ]; then
echo "User: \"$user\" home directory: \"$dir\" does not exist."
fi
done
Note: The audit script checks all users with interactive shells except halt, sync, shutdown, and nfsnobody.</t>
  </si>
  <si>
    <t xml:space="preserve">For each system user, there is an associated home directory. Output is not returned from the command. </t>
  </si>
  <si>
    <t>Users exist on the server without home directories.</t>
  </si>
  <si>
    <t>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#!/bin/bash
awk -F: '($1!~/(halt|sync|shutdown|nfsnobody)/ &amp;&amp; $7!~/^(\/usr)?\/sbin\/nologin(\/)?$/ &amp; do
if [ ! -d "$dir" ]; then
mkdir "$dir"
chmod g-w,o-wrx "$dir"
chown "$user" "$dir"
fi
done</t>
  </si>
  <si>
    <t>Ensure all users' home directories exist. One method to achieve the recommended state is to execute the following script:
#!/bin/bash
awk -F: '($1!~/(halt|sync|shutdown|nfsnobody)/ &amp;&amp; $7!~/^(\/usr)?\/sbin\/nologin(\/)?$/ &amp; do
if [ ! -d "$dir" ]; then
mkdir "$dir"
chmod g-w,o-wrx "$dir"
chown "$user" "$dir"
fi
done</t>
  </si>
  <si>
    <t>To close this finding, please provide a screenshot showing users home directories exist with the agency's CAP.</t>
  </si>
  <si>
    <t>Ensure users own their home directories</t>
  </si>
  <si>
    <t>Run the following script and verify no results are returned:
#!/bin/bash 
awk -F: '($1!~/(halt|sync|shutdown|nfsnobody)/ &amp;&amp; $7!~/^(\/usr)?\/sbin\/nologin(\/)?$/ &amp; do
if [ ! -d "$dir" ]; then
echo "User: \"$user\" home directory: \"$dir\" does not exist."
else
owner=$(stat -L -c "%U" "$dir")
if [ "$owner" != "$user" ]; then
echo "User: \"$user\" home directory: \"$dir\" is owned by \"$owner\""
fi
fi
done</t>
  </si>
  <si>
    <t xml:space="preserve">For each system user, the /etc/passwd file defines the user owning their home directory. Output is not returned from the command. </t>
  </si>
  <si>
    <t xml:space="preserve">Users are not the owner of their own home directory. </t>
  </si>
  <si>
    <t>Change the ownership of any home directories that are not owned by the defined user to the correct user.
The following script will create missing home directories, set the owner, and set the permissions for interactive users' home directories:
#!/bin/bash 
awk -F: '($1!~/(halt|sync|shutdown|nfsnobody)/ &amp;&amp; $7!~/^(\/usr)?\/sbin\/nologin(\/)?$/ &amp; do
if [ ! -d "$dir" ]; then
echo "User: \"$user\" home directory: \"$dir\" does not exist, creating home directory"
mkdir "$dir"
chmod g-w,o-rwx "$dir"
chown "$user" "$dir"
else
owner=$(stat -L -c "%U" "$dir")
if [ "$owner" != "$user" ]; then
chmod g-w,o-rwx "$dir"
chown "$user" "$dir"
fi
fi
done</t>
  </si>
  <si>
    <t>Change the ownership of any home directories that are not owned by the defined user to the correct user. One method to achieve the recommended state is to execute the following script:
#!/bin/bash 
awk -F: '($1!~/(halt|sync|shutdown|nfsnobody)/ &amp;&amp; $7!~/^(\/usr)?\/sbin\/nologin(\/)?$/ &amp; do
if [ ! -d "$dir" ]; then
echo "User: \"$user\" home directory: \"$dir\" does not exist, creating home directory"
mkdir "$dir"
chmod g-w,o-rwx "$dir"
chown "$user" "$dir"
else
owner=$(stat -L -c "%U" "$dir")
if [ "$owner" != "$user" ]; then
chmod g-w,o-rwx "$dir"
chown "$user" "$dir"
fi
fi
done</t>
  </si>
  <si>
    <t>Set users home directories permissions to 750 or more restrictive</t>
  </si>
  <si>
    <t>Run the following script and verify no results are returned:
#!/bin/bash
awk -F: '($1!~/(halt|sync|shutdown|nfsnobody)/ &amp;&amp; $7!~/^(\/usr)?\/sbin\/nologin(\/)?$/ &amp; do
 if [ ! -d "$dir" ]; then
 echo "User: \"$user\" home directory: \"$dir\" doesn't exist"
 else
 dirperm=$(stat -L -c "%A" "$dir")
 if [ "$(echo "$dirperm" | cut -c6)" != "-" ] || [ "$(echo "$dirperm" | cut -c8)" != "-" ] || [ "$(echo "$dirperm" | cut -c9)" != "-" ] || [ "$(echo "$dirperm" | cut -c10)" != "-" ]; then
 echo "User: \"$user\" home directory: \"$dir\" has permissions: \"$(stat -L -c "%a" "$dir")\""
 fi
 fi
done</t>
  </si>
  <si>
    <t xml:space="preserve">Users do not have excessive permissions to home directories. Output is not returned from the command. </t>
  </si>
  <si>
    <t xml:space="preserve">Users home directories do not have correct ownership and/or permissions
</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</si>
  <si>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
The following script can be used to remove permissions is excess of `750` from users' home directories:
#!/bin/bash
awk -F: '($1!~/(halt|sync|shutdown|nfsnobody)/ &amp;&amp; $7!~/^(\/usr)?\/sbin\/nologin(\/)?$/ &amp; do
if [ -d "$dir" ]; then
dirperm=$(stat -L -c "%A" "$dir")
if [ "$(echo "$dirperm" | cut -c6)" != "-" ] || [ "$(echo "$dirperm" | cut -c8)" != "-" ] || [ "$(echo "$dirperm" | cut -c9)" != "-" ] || [ "$(echo "$dirperm" | cut -c10)" != "-" ]; then
chmod g-w,o-rwx "$dir"
fi
fi
done</t>
  </si>
  <si>
    <t>Set the users' home directories permissions to 750 or a value that is more restrictive. One method to achieve the recommended state is to execute the following script:
#!/bin/bash
awk -F: '($1!~/(halt|sync|shutdown|nfsnobody)/ &amp;&amp; $7!~/^(\/usr)?\/sbin\/nologin(\/)?$/ &amp; do
if [ -d "$dir" ]; then
dirperm=$(stat -L -c "%A" "$dir")
if [ "$(echo "$dirperm" | cut -c6)" != "-" ] || [ "$(echo "$dirperm" | cut -c8)" != "-" ] || [ "$(echo "$dirperm" | cut -c9)" != "-" ] || [ "$(echo "$dirperm" | cut -c10)" != "-" ]; then
chmod g-w,o-rwx "$dir"
fi
fi
done</t>
  </si>
  <si>
    <t>Ensure users dot files are not group or world writable</t>
  </si>
  <si>
    <t>Run the following script and verify no results are returned:
#!/bin/bash
awk -F: '($1!~/(halt|sync|shutdown|nfsnobody)/ &amp;&amp; $7!~/^(\/usr)?\/sbin\/nologin(\/)?$/ &amp; do
if [ -d "$dir" ]; then
for file in "$dir"/.*; do
if [ ! -h "$file" ] &amp; then
fileperm=$(stat -L -c "%A" "$file")
if [ "$(echo "$fileperm" | cut -c6)" != "-" ] || [ "$(echo "$fileperm" | cut -c9)" != "-" ]; then
echo "User: \"$user\" file: \"$file\" has permissions: \"$fileperm\"" 
fi
fi
done
fi
done</t>
  </si>
  <si>
    <t xml:space="preserve">Users do not have excessive permissions to the "dot" files. Output is not returned from the command. </t>
  </si>
  <si>
    <t xml:space="preserve">The dot files do not have correct ownership and/or permissions
</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</si>
  <si>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#!/bin/bash
awk -F: '($1!~/(halt|sync|shutdown|nfsnobody)/ &amp;&amp; $7!~/^(\/usr)?\/sbin\/nologin(\/)?$/ &amp; do
if [ -d "$dir" ]; then
for file in "$dir"/.*; do
if [ ! -h "$file" ] &amp; then
fileperm=$(stat -L -c "%A" "$file")
if [ "$(echo "$fileperm" | cut -c6)" != "-" ] || [ "$(echo "$fileperm" | cut -c9)" != "-" ]; then
chmod go-w "$file"
fi
fi
done
fi
done</t>
  </si>
  <si>
    <t>Ensure users dot files are not group or world writable. One method to achieve the recommended state is to execute the following script:
#!/bin/bash
awk -F: '($1!~/(halt|sync|shutdown|nfsnobody)/ &amp;&amp; $7!~/^(\/usr)?\/sbin\/nologin(\/)?$/ &amp; do
if [ -d "$dir" ]; then
for file in "$dir"/.*; do
if [ ! -h "$file" ] &amp; then
fileperm=$(stat -L -c "%A" "$file")
if [ "$(echo "$fileperm" | cut -c6)" != "-" ] || [ "$(echo "$fileperm" | cut -c9)" != "-" ]; then
chmod go-w "$file"
fi
fi
done
fi
done</t>
  </si>
  <si>
    <t>To close this finding, please provide a screenshot showing users do not have excessive permissions to the "dot" files with the agency's CAP.</t>
  </si>
  <si>
    <t>Ensure no users have .forward files</t>
  </si>
  <si>
    <t>Run the following script and verify no results are returned:
#!/bin/bash 
awk -F: '($1!~/(root|halt|sync|shutdown|nfsnobody)/ &amp;&amp; $7!~/^(\/usr)?\/sbin\/nologin(\/)?$/ &amp; do
if [ -d "$dir" ]; then
file="$dir/.forward"
if [ ! -h "$file" ] &amp; then 
echo "User: \"$user\" file: \"$file\" exists"
fi
fi
done</t>
  </si>
  <si>
    <t xml:space="preserve">The .forward file is not used on the system to forward the user's mail. Output is not returned from the command. </t>
  </si>
  <si>
    <t xml:space="preserve">Unauthorized mail forwarding exists on the server. </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</si>
  <si>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
The following script will remove `.forward` files from interactive users' home directories
#!/bin/bash 
awk -F: '($1!~/(root|halt|sync|shutdown|nfsnobody)/ &amp;&amp; $7!~/^(\/usr)?\/sbin\/nologin(\/)?$/ &amp; do
if [ -d "$dir" ]; then
file="$dir/.forward"
[ ! -h "$file" ] &amp;&amp; [ -f "$file" ] &amp;&amp; rm -r "$file"
fi
done</t>
  </si>
  <si>
    <t>Remove .forward files from all user directories. One method to achieve the recommended state is to execute the following script:
#!/bin/bash 
awk -F: '($1!~/(root|halt|sync|shutdown|nfsnobody)/ &amp;&amp; $7!~/^(\/usr)?\/sbin\/nologin(\/)?$/ &amp; do
if [ -d "$dir" ]; then
file="$dir/.forward"
[ ! -h "$file" ] &amp;&amp; [ -f "$file" ] &amp;&amp; rm -r "$file"
fi
done</t>
  </si>
  <si>
    <t>Ensure no users have .netrc files</t>
  </si>
  <si>
    <t>The `.netrc` file contains data for logging into a remote host for file transfers via FTP.
While the system administrator can establish secure permissions for users' `.netrc` files, the users can easily override these.</t>
  </si>
  <si>
    <t>Run the following script. This script will return:
FAILED: for any .netrc file with permissions less restrictive than 600
WARNING: for any .netrc files that exist in interactive users' home directories.
#!/bin/bash
awk -F: '($1!~/(halt|sync|shutdown|nfsnobody)/ &amp;&amp; $7!~/^(\/usr)?\/sbin\/nologin(\/)?$/ &amp; do
 if [ -d "$dir" ]; then
 file="$dir/.netrc"
 if [ ! -h "$file" ] &amp; then
 if stat -L -c "%A" "$file" | cut -c4-10 | grep -Eq '[^-]+'; then
 echo "FAILED: User: \"$user\" file: \"$file\" exists with permissions: \"$(stat -L -c "%a" "$file")\", remove file or excessive permissions"
 else
 echo "WARNING: User: \"$user\" file: \"$file\" exists with permissions: \"$(stat -L -c "%a" "$file")\", remove file unless required"
 fi
 fi
 fi
done
Verify:
Any lines beginning with `FAILED:` - File should be removed unless deemed necessary, in accordance with local site policy, and permissions are updated to be `600` or more restrictive
 Any lines beginning with `WARNING:` - File should be removed unless deemed necessary, and in accordance with local site policy</t>
  </si>
  <si>
    <t>No users have .netrc files.</t>
  </si>
  <si>
    <t>Plain text usernames and passwords can be used to login to remote file shares.</t>
  </si>
  <si>
    <t>The `.netrc` file presents a significant security risk since it stores passwords in unencrypted form. Even if FTP is disabled, user accounts may have brought over .netrc files from other systems which could pose a risk to those systems.
If a `.netrc` file is required, and follows local site policy, it should have permissions of `600` or more restrictive.</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</si>
  <si>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
The following script will remove .netrc files from interactive users' home directories
#!/bin/bash
awk -F: '($1!~/(halt|sync|shutdown|nfsnobody)/ &amp;&amp; $7!~/^(\/usr)?\/sbin\/nologin(\/)?$/ &amp; do
if [ -d "$dir" ]; then
file="$dir/.netrc"
[ ! -h "$file" ] &amp;&amp; [ -f "$file" ] &amp;&amp; rm -f "$file"
fi
done</t>
  </si>
  <si>
    <t>Remove .netrc files from all user directories. One method to achieve the recommended state is to execute the following script:
#!/bin/bash
awk -F: '($1!~/(halt|sync|shutdown|nfsnobody)/ &amp;&amp; $7!~/^(\/usr)?\/sbin\/nologin(\/)?$/ &amp; do
if [ -d "$dir" ]; then
file="$dir/.netrc"
[ ! -h "$file" ] &amp;&amp; [ -f "$file" ] &amp;&amp; rm -f "$file"
fi
done</t>
  </si>
  <si>
    <t>Ensure no users have .rhosts files</t>
  </si>
  <si>
    <t>Run the following script and verify no results are returned:
#!/bin/bash 
awk -F: '($1!~/(root|halt|sync|shutdown|nfsnobody)/ &amp;&amp; $7!~/^(\/usr)?\/sbin\/nologin(\/)?$/ &amp; do
if [ -d "$dir" ]; then
file="$dir/.rhosts"
if [ ! -h "$file" ] &amp; then 
echo "User: \"$user\" file: \"$file\" exists"
fi
fi
done</t>
  </si>
  <si>
    <t>No users have .rhosts file.</t>
  </si>
  <si>
    <t>Remote host definition files are present on the server.</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</si>
  <si>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
The following script will remove `.rhosts` files from interactive users' home directories
#!/bin/bash 
awk -F: '($1!~/(root|halt|sync|shutdown|nfsnobody)/ &amp;&amp; $7!~/^(\/usr)?\/sbin\/nologin(\/)?$/ &amp; do
if [ -d "$dir" ]; then
file="$dir/.rhosts"
[ ! -h "$file" ] &amp;&amp; [ -f "$file" ] &amp;&amp; rm -r "$file"
fi
done</t>
  </si>
  <si>
    <t>Locate and remove all .rhosts files. One method to achieve the recommended state is to execute the following script:
#!/bin/bash 
awk -F: '($1!~/(root|halt|sync|shutdown|nfsnobody)/ &amp;&amp; $7!~/^(\/usr)?\/sbin\/nologin(\/)?$/ &amp; do
if [ -d "$dir" ]; then
file="$dir/.rhosts"
[ ! -h "$file" ] &amp;&amp; [ -f "$file" ] &amp;&amp; rm -r "$file"
fi
done</t>
  </si>
  <si>
    <t>OEL7-189</t>
  </si>
  <si>
    <t>OEL7-190</t>
  </si>
  <si>
    <t>OEL7-191</t>
  </si>
  <si>
    <t>OEL7-192</t>
  </si>
  <si>
    <t>OEL7-193</t>
  </si>
  <si>
    <t>OEL7-194</t>
  </si>
  <si>
    <t>OEL7-195</t>
  </si>
  <si>
    <t>OEL7-196</t>
  </si>
  <si>
    <t>OEL7-197</t>
  </si>
  <si>
    <t>OEL7-198</t>
  </si>
  <si>
    <t>OEL7-199</t>
  </si>
  <si>
    <t>OEL7-200</t>
  </si>
  <si>
    <t>OEL7-201</t>
  </si>
  <si>
    <t>OEL7-202</t>
  </si>
  <si>
    <t>OEL7-203</t>
  </si>
  <si>
    <t>OEL7-204</t>
  </si>
  <si>
    <t>OEL7-205</t>
  </si>
  <si>
    <t>OEL7-206</t>
  </si>
  <si>
    <t>OEL7-207</t>
  </si>
  <si>
    <t>OEL7-208</t>
  </si>
  <si>
    <t>OEL7-209</t>
  </si>
  <si>
    <t>OEL7-210</t>
  </si>
  <si>
    <t>OEL7-211</t>
  </si>
  <si>
    <t>OEL7-212</t>
  </si>
  <si>
    <t>To close this finding, please provide a screenshot of the updated OEL 7 version and its patch level with the agency's CAP.</t>
  </si>
  <si>
    <t>Set password expiration to 90 days or less for admin and non-admin users</t>
  </si>
  <si>
    <t>Run the following command and verify `PASS_MAX_DAYS` conforms to site policy (no more than 90 days):
# grep PASS_MAX_DAYS /etc/login.defs
PASS_MAX_DAYS 90
Verify all users with a password maximum days between password change conforms to site policy (no more than 90 days):
# egrep ^[^:]+:[^\!*] /etc/shadow | cut -d: -f1
* 
# chage --list 
Maximum number of days between password change: 90</t>
  </si>
  <si>
    <t xml:space="preserve">Updated Passwords are required to be changed every 90 days all user accounts </t>
  </si>
  <si>
    <t>Set password expiration to 90 days or less. One method to achieve the recommended state is to execute the following command(s):
Set the `PASS_MAX_DAYS` parameter to conform to site policy in `/etc/login.defs`:
PASS_MAX_DAYS 90.
Modify user parameters for all users with a password set to match:
# chage --maxdays 90.</t>
  </si>
  <si>
    <t xml:space="preserve"> Set the `PASS_MAX_DAYS` parameter to conform to site policy in `/etc/login.defs`:
PASS_MAX_DAYS 90 Modify user parameters for all users with a password set to match:
# chage --maxdays 90
 </t>
  </si>
  <si>
    <t>Password expiration has been set to 90 days or less for admin and non admin users.</t>
  </si>
  <si>
    <t>The `PASS_MAX_DAYS` parameter in `/etc/login.defs` allows an administrator to force passwords to expire once they reach a defined age. It is recommended that the `PASS_MAX_DAYS` parameter be set to less than or equal to 90 days for admin and  non-admins.</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</si>
  <si>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The following options are set in the `/etc/security/pwquality.conf` file:
Password Length:
- `minlen = 14` - password must be 14 characters or more
Password complexity:
- `minclass = 4` - The minimum number of required classes of characters for the new password (digits, uppercase, lowercase, others)
OR
- `dcredit = -1` - provide at least one digit
- `ucredit = -1` - provide at least one uppercase character
- `ocredit = -1` - provide at least one special character
- `lcredit = -1` - provide at least one lowercase character
The following is set in the `/etc/pam.d/password-auth` and `/etc/pam.d/system-auth` files
- `try_first_pass` - retrieve the password from a previous stacked PAM module. If not available, then prompt the user for a password.
- `retry=3` - Allow 3 tries before sending back a failure.
The settings shown above are one possible policy. Alter these values to conform to your own organization's password policies.
Notes:
Settings in `/etc/security/pwquality.conf` must use spaces around the `=` symbol.
Additional modules options may be set in the `/etc/pam.d/password-auth` and `/etc/pam.d/system-auth` files</t>
  </si>
  <si>
    <t>Verify password creation requirements conform to organization policy.
Run the following command to verify the minimum password length is 14 or more characters.
# grep '^\s*minlen\s*' /etc/security/pwquality.conf
minlen = 14
Run one of the following commands to verify the required password complexity:
# grep '^\s*minclass\s*' /etc/security/pwquality.conf
minclass = 4
OR
# grep -E '^\s*[duol]credit\s*' /etc/security/pwquality.conf
dcredit = -1
ucredit = -1
lcredit = -1
ocredit = -1
Run the following commands to verify the files: `/etc/pam.d/password-auth` and `/etc/pam.d/system-auth` include `try_first_pass` and `retry=3` on the `password requisite pam_pwquality.so` line.
# grep -P '^\s*password\s+(?:requisite|required)\s+pam_pwquality\.so\s+(?:\S+\s+)*(?!\2)(retry=[1-3]|try_first_pass)\s+(?:\S+\s+)*(?!\1)(retry=[1-3]|try_first_pass)\s*(?:\s+\S+\s*)*(?:\s+#.*)?$' /etc/pam.d/password-auth
password requisite pam_pwquality.so try_first_pass retry=3
# grep -P '^\s*password\s+(?:requisite|required)\s+pam_pwquality\.so\s+(?:\S+\s+)*(?!\2)(retry=[1-3]|try_first_pass)\s+(?:\S+\s+)*(?!\1)(retry=[1-3]|try_first_pass)\s*(?:\s+\S+\s*)*(?:\s+#.*)?$' /etc/pam.d/system-auth
password requisite pam_pwquality.so try_first_pass retry=3</t>
  </si>
  <si>
    <t>Passwords meet Publication 1075 requirements.
Password Min Length is 14 characters or more
Password is not a dictionary word
Password is complex
Output contains the following:
password required pam_cracklib.so try_first_pass retry=3 minlen=14 dcredit=-1 ucredit=-1 ocredit=-1 lcredit=-1</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</si>
  <si>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&lt;/li&gt;* retry=3 - Allow 3 tries before sending back a failure.
The following options are set in the /etc/security/pwquality.conf file:
* minlen=14 - password must be 14 characters or more
* dcredit=-1 - provide at least one digit
* ucredit=-1 - provide at least one uppercase character
* ocredit=-1 - provide at least one special character
* lcredit=-1 - provide at least one lowercase character
The settings shown above are one possible policy. Alter these values to conform to the Agency own organization's password policies.</t>
  </si>
  <si>
    <t>Run the following commands and verify all password requirements conform to organization policy and minlen is 14 or more:
# grep pam_cracklib.so /etc/pam.d/password-auth
password requisite pam_cracklib.so try_first_pass retry=3 minlen=14 dcredit=-1 ucredit=-1 ocredit=-1 lcredit=-1
# grep pam_cracklib.so /etc/pam.d/system-auth
password requisite pam_cracklib.so try_first_pass retry=3 minlen=14 dcredit=-1 ucredit=-1 ocredit=-1 lcredit=-1
Additional options may be present, "requisite" may be "required".</t>
  </si>
  <si>
    <t xml:space="preserve">Change the password minimum length of 8 to 14 characters to comply with the new publication
</t>
  </si>
  <si>
    <t>Change the password minimum length of 8 to 14 characters to comply with the new publication</t>
  </si>
  <si>
    <t>Edit the file `/etc/security/pwquality.conf` and add or modify the following line for password length to conform to site policy
minlen = 14
Edit the file `/etc/security/pwquality.conf` and add or modify the following line for password complexity to conform to site policy
minclass = 4
OR
dcredit = -1
ucredit = -1
ocredit = -1
lcredit = -1
Edit the `/etc/pam.d/password-auth` and `/etc/pam.d/system-auth` files to include the appropriate options for `pam_pwquality.so` and to conform to site policy:
password requisite pam_pwquality.so try_first_pass retry=3</t>
  </si>
  <si>
    <t>Configure the password creation requirements to protect systems from being hacked through brute force methods by requiring eight characters or more and IRS compliant complexity settings. One method to achieve the recommended state is to execute the following command(s):
# pam-config -a --cracklib-minlen=14 --cracklib-retry=3 --cracklib-lcredit=-1 --cracklib-ucredit=-1 --cracklib-dcredit=-1 --cracklib-ocredit=-1 --cracklib</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</si>
  <si>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 `retry=3` - Allow 3 tries before sending back a failure.
- `minlen=14` - password must be 14 characters or more
** Either of the following can be used to enforce complex passwords:**
- `minclass=4` - provide at least four classes of characters for the new password
**OR**
- `dcredit=-1` - provide at least one digit
- `ucredit=-1` - provide at least one uppercase character
- `ocredit=-1` - provide at least one special character
- `lcredit=-1` - provide at least one lowercase character
The settings shown above are one possible policy. Alter these values to conform to your own organization's password policies</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</si>
  <si>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enforce-for-root retry=3
/etc/pam.d/password-auth:password requisite pam_pwquality.so try_first_pass local_users_only enforce-for-root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</si>
  <si>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Edit the file `/etc/security/pwquality.conf` and add or modify the following line for password length to conform to site policy
minlen = 14
Edit the file `/etc/security/pwquality.conf` and add or modify the following line for password complexity to conform to site policy
minclass = 4</t>
  </si>
  <si>
    <t xml:space="preserve">Configure the password creation requirements to protect systems from being hacked through brute force methods by requiring eight characters or more and IRS compliant complexity settings. One method to achieve the recommended state is to execute the following command(s):
Edit the file `/etc/security/pwquality.conf` and add or modify the following line for password length to conform to site policy
minlen = 14
Edit the file `/etc/security/pwquality.conf` and add or modify the following line for password complexity to conform to site policy
minclass = 4
</t>
  </si>
  <si>
    <t>Run the following command and verify `PASS_MAX_DAYS` conforms to site policy (no more than 90 days):
# grep ^\s*PASS_MAX_DAYS /etc/login.defs
PASS_MAX_DAYS 90
Run the following command and Review list of users and PASS_MAX_DAYS to verify that all users' PASS_MAX_DAYS conforms to site policy (no more than 90 days):
# grep -E '^[^:]+:[^!*]' /etc/shadow | cut -d: -f1,5
&lt;user&gt;:&lt;PASS_MAX_DAYS&gt;</t>
  </si>
  <si>
    <t>The `PASS_MAX_DAYS` parameter in `/etc/login.defs` allows an administrator to force passwords to expire once they reach a defined age. It is recommended that the `PASS_MAX_DAYS` parameter be set to less than or equal to 90 days.
Notes:
A value of `-1` will disable password expiration._
The password expiration must be greater than the minimum days between password changes or users will be unable to change their password.</t>
  </si>
  <si>
    <t xml:space="preserve">Password expiration is 90 days for privilege and normal users. </t>
  </si>
  <si>
    <t xml:space="preserve">Set the PASS_MAX_DAYS parameter to conform to site policy in/etc/login.defs:
PASS_MAX_DAYS 90 
Modify user parameters for all users with a password set to match:
# chage --maxdays 90 </t>
  </si>
  <si>
    <t>Set password expiration to 90 days or less for admin and non-admin users. One method to achieve the recommended state is to execute the following:
Set the PASS_MAX_DAYS parameter to conform to site policy in/etc/login.defs:
PASS_MAX_DAYS 90 
Modify user parameters for all users with a password set to match:
# chage --maxdays 90</t>
  </si>
  <si>
    <t>Set Password Expiration to 90 days or less forAdministrators and  standard users</t>
  </si>
  <si>
    <t xml:space="preserve">Run the following command and verify PASS_MAX_DAYS conforms to site policy (no more than 90 days):
# grep PASS_MAX_DAYS /etc/login.defs
PASS_MAX_DAYS 90
Verify all users with a password maximum days between password change conforms to site policy (no more than 90 days):
# egrep ^[^:]+:[^\!*] /etc/shadow | cut -d: -f1
* 
# chage --list 
Maximum number of days between password change : 90
</t>
  </si>
  <si>
    <t xml:space="preserve">Run the following command and verify PASS_WARN_AGE is 14 or more:
# grep PASS_WARN_AGE /etc/login.defs
PASS_WARN_AGE 14
Verify all users with a password have their number of days of warning before password expires set to 7 or more:
# egrep ^[^:]+:[^\!*] /etc/shadow | cut -d: -f1
# chage --list 
Number of days of warning before password expires : 14
</t>
  </si>
  <si>
    <t xml:space="preserve">Set password expiration to 90 days or less. </t>
  </si>
  <si>
    <t xml:space="preserve">Password expiration is 90 days for privilege accounts and normal users. </t>
  </si>
  <si>
    <t>Set password expiration to 90 days or less. One method for implementing the recommended state is to perform the following:
Set the PASS_MAX_DAYS` parameter to conform to site policy in/etc/login.defs`:
PASS_MAX_DAYS 90
Modify user parameters for all users with a password set to match:
# chage --maxdays 90.</t>
  </si>
  <si>
    <t>Set password expiration to 90 days or less. One method to achieve the recommended state is to execute the following command(s):
Set the PASS_MAX_DAYS` parameter to conform to site policy in/etc/login.defs`:
PASS_MAX_DAYS 90
Modify user parameters for all users with a password set to match:
# chage --maxdays 90.</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</si>
  <si>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</si>
  <si>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</si>
  <si>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</si>
  <si>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</si>
  <si>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</si>
  <si>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</si>
  <si>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</si>
  <si>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</si>
  <si>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</si>
  <si>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</si>
  <si>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</si>
  <si>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</si>
  <si>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</si>
  <si>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</si>
  <si>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</si>
  <si>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</si>
  <si>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</si>
  <si>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</si>
  <si>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HTC129</t>
  </si>
  <si>
    <t>The MacOS 11.0 operating system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</si>
  <si>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</si>
  <si>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</si>
  <si>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</si>
  <si>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</si>
  <si>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</si>
  <si>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</si>
  <si>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</si>
  <si>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</si>
  <si>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</si>
  <si>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</si>
  <si>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</si>
  <si>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</si>
  <si>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</si>
  <si>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</si>
  <si>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</si>
  <si>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</si>
  <si>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</si>
  <si>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</si>
  <si>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</si>
  <si>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HSC42: Encryption capabilities do not meet the latest FIPS 140 requirements</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</si>
  <si>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</si>
  <si>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</si>
  <si>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</si>
  <si>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HAC64: Multi-factor authentication is not required for internal privileged and non-privileged access
HAC65: Multi-factor authentication is not required for internal privileged access
HAC66: Multi-factor authentication is not required for internal non-privileged access</t>
  </si>
  <si>
    <t>OELGEN-09</t>
  </si>
  <si>
    <t>OELGEN-10</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</si>
  <si>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</si>
  <si>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</si>
  <si>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</si>
  <si>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HAC64
HAC65
HAC66</t>
  </si>
  <si>
    <t xml:space="preserve">HAC14: Warning banner is insufficient
HAC38:Warning banner does not exist 
                                          </t>
  </si>
  <si>
    <t>Added CIS RedHat Enterprise Linux 7 Benchmark v3.1.1, Updated based on IRS Publication 1075 (November 2021) Internal updates and Issue Code Table updates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</si>
  <si>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</si>
  <si>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</si>
  <si>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</si>
  <si>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</si>
  <si>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</si>
  <si>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</si>
  <si>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</si>
  <si>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</si>
  <si>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</si>
  <si>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</si>
  <si>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Configure default user shell timeout to 1800 seconds or less</t>
  </si>
  <si>
    <t>Default user shell timeout  is not set to 1800 seconds or less.</t>
  </si>
  <si>
    <t>Edit the `/etc/bashrc`, `/etc/profile` and `/etc/profile.d/*.sh` files (and the appropriate files for any other shell supported on your system) and add or edit any umask parameters as follows:
readonly TMOUT=1800 ; export TMOUT
Note that setting the value to `readonly` prevents unwanted modification during runtime.</t>
  </si>
  <si>
    <t>Configure default user shell timeout to  1800 seconds or less, having no timeout value associated with a shell could allow an unauthorized user access to another user's shell session (e.g. user walks away from their computer and doesn't lock the screen). Setting a timeout value at least reduces the risk of this happening. One method to achieve the recommended state is to execute the following command(s): Edit the `/etc/bashrc`, `/etc/profile` and `/etc/profile.d/*.sh` files (and the appropriate files for any other shell supported on your system) and add or edit any umask parameters as follows:
readonly TMOUT=1800 ; export TMOUT
Note that setting the value to `readonly` prevents unwanted modification during runtime.</t>
  </si>
  <si>
    <t>Run the following commands and verify `ClientAliveInterval` is between `1` and `1800`:
# sshd -T -C user=root -C host="$(hostname)" -C addr="$(grep $(hostname) /etc/hosts | awk '{print $1}')" | grep clientaliveinterval
clientaliveinterval 1800
Run the following command and verify `ClientAliveCountMax` is `0`:
# sshd -T -C user=root -C host="$(hostname)" -C addr="$(grep $(hostname) /etc/hosts | awk '{print $1}')" | grep clientalivecountmax
clientalivecountmax 3
Run the following commands and verify the output:
# grep -Ei '^\s*ClientAliveInterval\s+(0|9[0-9][1-9]|[1-9][0-9][0-9][0-9]+|1[6-9]m|[2-9][0-9]m|[1-9][0-9][0-9]+m)\b' /etc/ssh/sshd_config
Nothing should be returned
# grep -Ei '^\s*ClientAliveCountMax\s+([1-9]|[1-9][0-9]+)\b' /etc/ssh/sshd_config
Nothing should be returned</t>
  </si>
  <si>
    <t>The two options `ClientAliveInterval` and `ClientAliveCountMax` control the timeout of ssh sessions.
- `ClientAliveInterval` sets a timeout interval in seconds after which if no data has been received from the client, sshd will send a message through the encrypted channel to request a response from the client. The default is 0, indicating that these messages will not be sent to the client.
- `ClientAliveCountMax` sets the number of client alive messages which may be sent without sshd receiving any messages back from the client. If this threshold is reached while client alive messages are being sent, sshd will disconnect the client, terminating the session. The default value is `3`.
 - The client alive messages are sent through the encrypted channel
 - Setting `ClientAliveCountMax` to `0` disables connection termination
_Example: The default value is 3. If `ClientAliveInterval` is set to 30, and `ClientAliveCountMax` is left at the default, unresponsive SSH clients will be disconnected after approximately 45 seconds_</t>
  </si>
  <si>
    <t>Run the following script to verify that `TMOUT` is configured to: include a timeout of no more than `1800` seconds, to be `readonly`, to be `exported`, and is not being changed to a longer timeout.
#!/bin/bash
output1="" output2=""
[ -f /etc/bashrc ] &amp; do
 grep -Pq '^\s*([^#]+\s+)?TMOUT=(1800|[1-8][0-9][0-9]|[1-9][0-9]|[1-9])\b' "$f" &amp;\s*)?readonly\s+TMOUT(\s+|\s*;|\s*$|=(1800|[1-8][0-9][0-9]|[1-9][0-9]|[1-9]))\b' "$f" &amp;\s*)?export\s+TMOUT(\s+|\s*;|\s*$|=(1800|[1-8][0-9][0-9]|[1-9][0-9]|[1-9]))\b' "$f" &amp;&amp; output1="$f"
done
grep -Pq '^\s*([^#]+\s+)?TMOUT=(9[0-9][1-9]|9[1-9][0-9]|0+|[1-9]\d{3,})\b' /etc/profile /etc/profile.d/*.sh "$BRC" &amp;&amp; output2=$(grep -Ps '^\s*([^#]+\s+)?TMOUT=(9[0-9][1-9]|9[1-9][0-9]|0+|[1-9]\d{3,})\b' /etc/profile /etc/profile.d/*.sh $BRC)
if [ -n "$output1" ] &amp; then
echo -e "\nPASSED\n\nTMOUT is configured in: \"$output1\"\n"
else
[ -z "$output1" ] &amp;&amp; echo -e "\nFAILED\n\nTMOUT is not configured\n"
[ -n "$output2" ] &amp;&amp; echo -e "\nFAILED\n\nTMOUT is incorrectly configured in: \"$output2\"\n"
fi</t>
  </si>
  <si>
    <t>Configure SSH Idle Timeout Interval. One method to achieve the recommended state is to execute the following:
Edit the `/etc/ssh/sshd_config` file to set the parameters according to site policy. This should include `ClientAliveInterval` between `1` and `1800` and `ClientAliveCountMax` of `0`:
ClientAliveInterval 1800
ClientAliveCountMax 0</t>
  </si>
  <si>
    <t>Edit the `/etc/ssh/sshd_config` file to set the parameters according to site policy. This should include `ClientAliveInterval` between `1` and `1800` and `ClientAliveCountMax` of `0`:
ClientAliveInterval 1800
ClientAliveCountMax 0</t>
  </si>
  <si>
    <t>Having no timeout value associated with a connection could allow an unauthorized user access to another user's `ssh` session (e.g. user walks away from their computer and doesn't lock the screen). Setting a timeout value reduces this risk.
- The recommended `ClientAliveInterval` setting is no greater than `1800` seconds (30 minutes)
- The recommended `ClientAliveCountMax` setting is `0`
- At the 30 minute interval, if the ssh session is inactive, the session will be terminated.</t>
  </si>
  <si>
    <t>Configure default user shell timeout to 1800 seconds or less. One method to achieve the recommended state is to execute the following:
Review `/etc/bashrc`, `/etc/profile`, and all files ending in `*.sh` in the `/etc/profile.d/` directory and remove or edit all `TMOUT=_n_` entries to follow local site policy. `TMOUT` should not exceed 1800 or be equal to `0`.
Configure `TMOUT` in **one** of the following files:
A file in the `/etc/profile.d/` directory ending in `.sh`
`/etc/profile`
`/etc/bashrc`
`TMOUT` configuration examples:
As multiple lines:
TMOUT=1800
readonly TMOUT
export TMOUT
As a single line:
readonly TMOUT=1800 ; export TMOUT</t>
  </si>
  <si>
    <t>Review `/etc/bashrc`, `/etc/profile`, and all files ending in `*.sh` in the `/etc/profile.d/` directory and remove or edit all `TMOUT=_n_` entries to follow local site policy. `TMOUT` should not exceed 1800 or be equal to `0`.
Configure `TMOUT` in **one** of the following files:
A file in the `/etc/profile.d/` directory ending in `.sh`
`/etc/profile`
`/etc/bashrc`
`TMOUT` configuration examples:
As multiple lines:
TMOUT=1800
readonly TMOUT
export TMOUT
As a single line:
readonly TMOUT=1800 ; export TMOUT</t>
  </si>
  <si>
    <t>Idle Timeout has been set to 30 minutes or 18000 seconds. 
Output contains the following:
ClientAliveInterval 1800
ClientAliveCountMax 0</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</si>
  <si>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(30 minutes), set this timeout value based on site policy. The recommended setting for `ClientAliveCountMax` is 0. In this case, the client session will be terminated after 30 minutes of idle time and no keepalive messages will be sent.</t>
  </si>
  <si>
    <t>Default user shell timeout  is set to 1800 seconds or less.
Output contains the following:
readonly TMOUT=1800 ; export TMOUT</t>
  </si>
  <si>
    <t xml:space="preserve">Run the following commands and verify all TMOUT lines returned are 1800 or less and at least one exists in each file.
# grep "^TMOUT" /etc/bashrc
readonly TMOUT=1800 ; export TMOUT
# grep "^TMOUT" /etc/profile /etc/profile.d/*.sh
readonly TMOUT=1800 ; export TMOUT
</t>
  </si>
  <si>
    <t>Idle Timeout has been set to 30 minutes or 1800 seconds. 
Output contains the following:
ClientAliveInterval 1800
ClientAliveCountMax 0</t>
  </si>
  <si>
    <t xml:space="preserve">Run the following commands and verify ClientAliveInterval is between 1 and 1800 and ClientAliveCountMax is 3 or less:
# grep "^ClientAliveInterval" /etc/ssh/sshd_config
ClientAliveInterval 1800
# grep "^ClientAliveCountMax" /etc/ssh/sshd_config
ClientAliveCountMax 0
</t>
  </si>
  <si>
    <t>Section title conveys the intent of the recommendation.</t>
  </si>
  <si>
    <t>The Rationale section conveys the security benefits of the recommended configuration. This section also details where the risks, threats, and vulnerabilities associated with a configuration posture.</t>
  </si>
  <si>
    <t xml:space="preserve">This SCSEM is used by the IRS Office of Safeguards to evaluate compliance with IRS Publication 1075 for agencies that have implemented Red Hat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RHEL5 Test Cases - Test cases specific to Red Hat Enterprise Linux 5.  These should be tested in conjunction with the Gen Test Cases.    
RHEL6 Test Cases - Test cases specific to Red Hat Enterprise Linux 6.  These should be tested in conjunction with the Gen Test Cases.   
RHEL7 Test Cases - Test cases specific to Red Hat Enterprise Linux 7.  These should be tested in conjunction with the Gen Test Cases.   </t>
  </si>
  <si>
    <t>Configure permissions on the /etc/motd file.</t>
  </si>
  <si>
    <t>Configure permissions on the /etc/motd file. One method to achieve the recommended state is to execute the following command(s):
Run the following commands to set permissions on /etc/motd :
# chown root:root /etc/motd
# chmod 644 /etc/motd.</t>
  </si>
  <si>
    <t xml:space="preserve">Configure permissions on the /etc/motd file to prevent it from modification by unauthorized users with incorrect or misleading information. One method to achieve the recommended state is to execute the following command(s):
# chown root:root /etc/motd
# chmod u-x,go-wx /etc/motd </t>
  </si>
  <si>
    <t xml:space="preserve">Configure permissions on the /etc/motd file to prevent it from modification by unauthorized users with incorrect or misleading information. One method to achieve the recommended state is to execute the following command(s): Run the following commands to set permissions on `/etc/motd`:
# chown root:root /etc/motd
# chmod u-x,go-wx /etc/motd. </t>
  </si>
  <si>
    <t>To close this finding, please provide a screenshot of the updated OEL version and its patch / kernel level with the agency's CAP.</t>
  </si>
  <si>
    <t>The SNMP server can communicate using `SNMPv1`, which transmits data in the clear and does not require authentication to execute commands. `SNMPv3` replaces the simple/clear text password sharing used in `SNMPv2` with more securely encoded parameters. If the SNMP service is not required, the `net-snmp` package should be removed to reduce the attack surface of the system.
Note: If SNMP is required:_
- The server should be configured for `SNMP v3` only. `User Authentication` and `Message Encryption` should be configured._
- If `SNMP v2` is **absolutely** necessary, modify the community strings'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</si>
</sst>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9"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b/>
      <i/>
      <sz val="10"/>
      <name val="Arial"/>
      <family val="2"/>
    </font>
    <font>
      <sz val="11"/>
      <color indexed="8"/>
      <name val="Arial"/>
      <family val="2"/>
    </font>
    <font>
      <sz val="10"/>
      <name val="Arial"/>
      <family val="2"/>
    </font>
    <font>
      <sz val="12"/>
      <color theme="1"/>
      <name val="Calibri"/>
      <family val="2"/>
      <scheme val="minor"/>
    </font>
    <font>
      <u/>
      <sz val="10"/>
      <color theme="10"/>
      <name val="Arial"/>
      <family val="2"/>
    </font>
    <font>
      <sz val="11"/>
      <color theme="1"/>
      <name val="Calibri"/>
      <family val="2"/>
      <scheme val="minor"/>
    </font>
    <font>
      <sz val="10"/>
      <color theme="1"/>
      <name val="Arial"/>
      <family val="2"/>
    </font>
    <font>
      <b/>
      <sz val="10"/>
      <color theme="1"/>
      <name val="Arial"/>
      <family val="2"/>
    </font>
    <font>
      <b/>
      <sz val="11"/>
      <color rgb="FFFFFFFF"/>
      <name val="Arial"/>
      <family val="2"/>
    </font>
    <font>
      <sz val="11"/>
      <color rgb="FF333333"/>
      <name val="Arial"/>
      <family val="2"/>
    </font>
    <font>
      <sz val="10"/>
      <color theme="0"/>
      <name val="Arial"/>
      <family val="2"/>
    </font>
    <font>
      <b/>
      <sz val="10"/>
      <color rgb="FFFF0000"/>
      <name val="Arial"/>
      <family val="2"/>
    </font>
    <font>
      <b/>
      <sz val="11"/>
      <color theme="1"/>
      <name val="Calibri"/>
      <family val="2"/>
      <scheme val="minor"/>
    </font>
    <font>
      <sz val="10"/>
      <color theme="1" tint="4.9989318521683403E-2"/>
      <name val="Arial"/>
      <family val="2"/>
    </font>
    <font>
      <sz val="11"/>
      <color theme="1" tint="4.9989318521683403E-2"/>
      <name val="Arial"/>
      <family val="2"/>
    </font>
    <font>
      <sz val="10"/>
      <color indexed="8"/>
      <name val="Calibri"/>
      <family val="2"/>
    </font>
    <font>
      <sz val="10"/>
      <color rgb="FFFF0000"/>
      <name val="Arial"/>
      <family val="2"/>
    </font>
    <font>
      <sz val="8"/>
      <name val="Calibri"/>
      <family val="2"/>
    </font>
    <font>
      <sz val="8"/>
      <name val="Calibri"/>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121212"/>
        <bgColor indexed="64"/>
      </patternFill>
    </fill>
    <fill>
      <patternFill patternType="solid">
        <fgColor rgb="FF490400"/>
        <bgColor indexed="64"/>
      </patternFill>
    </fill>
    <fill>
      <patternFill patternType="solid">
        <fgColor rgb="FF791F1E"/>
        <bgColor indexed="64"/>
      </patternFill>
    </fill>
    <fill>
      <patternFill patternType="solid">
        <fgColor rgb="FF9D292A"/>
        <bgColor indexed="64"/>
      </patternFill>
    </fill>
    <fill>
      <patternFill patternType="solid">
        <fgColor rgb="FF534E86"/>
        <bgColor indexed="64"/>
      </patternFill>
    </fill>
    <fill>
      <patternFill patternType="solid">
        <fgColor rgb="FFED372A"/>
        <bgColor indexed="64"/>
      </patternFill>
    </fill>
    <fill>
      <patternFill patternType="solid">
        <fgColor rgb="FFFFFFFF"/>
        <bgColor indexed="64"/>
      </patternFill>
    </fill>
    <fill>
      <patternFill patternType="solid">
        <fgColor theme="0" tint="-0.34998626667073579"/>
        <bgColor indexed="64"/>
      </patternFill>
    </fill>
    <fill>
      <patternFill patternType="solid">
        <fgColor theme="2" tint="-9.9978637043366805E-2"/>
        <bgColor indexed="64"/>
      </patternFill>
    </fill>
  </fills>
  <borders count="50">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theme="1" tint="0.24994659260841701"/>
      </left>
      <right/>
      <top style="thin">
        <color theme="1" tint="0.24994659260841701"/>
      </top>
      <bottom style="thin">
        <color theme="1" tint="0.24994659260841701"/>
      </bottom>
      <diagonal/>
    </border>
  </borders>
  <cellStyleXfs count="14">
    <xf numFmtId="0" fontId="0" fillId="0" borderId="0" applyFill="0" applyProtection="0"/>
    <xf numFmtId="0" fontId="14" fillId="0" borderId="0" applyNumberFormat="0" applyFill="0" applyBorder="0" applyAlignment="0" applyProtection="0"/>
    <xf numFmtId="0" fontId="3" fillId="0" borderId="0"/>
    <xf numFmtId="0" fontId="3" fillId="0" borderId="0"/>
    <xf numFmtId="0" fontId="15" fillId="0" borderId="0"/>
    <xf numFmtId="0" fontId="3" fillId="0" borderId="0"/>
    <xf numFmtId="0" fontId="1" fillId="0" borderId="0" applyFill="0" applyProtection="0"/>
    <xf numFmtId="0" fontId="3" fillId="0" borderId="0"/>
    <xf numFmtId="0" fontId="3" fillId="0" borderId="0"/>
    <xf numFmtId="0" fontId="1" fillId="0" borderId="0" applyFill="0" applyProtection="0"/>
    <xf numFmtId="0" fontId="1" fillId="0" borderId="0" applyFill="0" applyProtection="0"/>
    <xf numFmtId="0" fontId="12" fillId="0" borderId="0"/>
    <xf numFmtId="0" fontId="5" fillId="0" borderId="0"/>
    <xf numFmtId="0" fontId="1" fillId="0" borderId="0" applyFill="0" applyProtection="0"/>
  </cellStyleXfs>
  <cellXfs count="388">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3" fillId="0" borderId="14" xfId="0" applyFont="1" applyBorder="1" applyAlignment="1" applyProtection="1">
      <alignment horizontal="left" vertical="center"/>
      <protection locked="0"/>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0" fillId="0" borderId="0" xfId="0"/>
    <xf numFmtId="0" fontId="0" fillId="5" borderId="13" xfId="0" applyFill="1" applyBorder="1" applyAlignment="1">
      <alignment vertical="center"/>
    </xf>
    <xf numFmtId="0" fontId="0" fillId="0" borderId="0" xfId="0" applyAlignment="1"/>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5"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6"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Border="1" applyAlignment="1" applyProtection="1">
      <alignment vertical="top"/>
    </xf>
    <xf numFmtId="0" fontId="6" fillId="6" borderId="17" xfId="0" applyFont="1" applyFill="1" applyBorder="1" applyAlignment="1" applyProtection="1">
      <alignment vertical="top"/>
    </xf>
    <xf numFmtId="0" fontId="6" fillId="5" borderId="1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6" fillId="5" borderId="18" xfId="0" applyFont="1" applyFill="1" applyBorder="1" applyAlignment="1" applyProtection="1">
      <alignment vertical="top" wrapText="1"/>
    </xf>
    <xf numFmtId="0" fontId="9" fillId="0" borderId="0" xfId="0" applyFont="1" applyFill="1" applyProtection="1"/>
    <xf numFmtId="0" fontId="6" fillId="5" borderId="1" xfId="0" applyFont="1" applyFill="1" applyBorder="1" applyAlignment="1" applyProtection="1">
      <alignment vertical="top" wrapText="1"/>
    </xf>
    <xf numFmtId="0" fontId="3" fillId="0" borderId="19" xfId="0" applyFont="1" applyFill="1" applyBorder="1" applyAlignment="1">
      <alignment horizontal="left" vertical="top" wrapText="1"/>
    </xf>
    <xf numFmtId="0" fontId="3" fillId="0" borderId="19" xfId="0" applyFont="1" applyFill="1" applyBorder="1" applyAlignment="1">
      <alignment vertical="top" wrapText="1"/>
    </xf>
    <xf numFmtId="0" fontId="3" fillId="0" borderId="19" xfId="0" quotePrefix="1" applyFont="1" applyFill="1" applyBorder="1" applyAlignment="1">
      <alignment horizontal="left" vertical="top" wrapText="1"/>
    </xf>
    <xf numFmtId="0" fontId="3" fillId="0" borderId="19" xfId="2" applyFont="1" applyFill="1" applyBorder="1" applyAlignment="1">
      <alignment horizontal="left" vertical="top" wrapText="1"/>
    </xf>
    <xf numFmtId="0" fontId="5" fillId="0" borderId="19" xfId="0" applyFont="1" applyFill="1" applyBorder="1" applyAlignment="1" applyProtection="1">
      <alignment horizontal="left" vertical="top" wrapText="1"/>
    </xf>
    <xf numFmtId="0" fontId="5" fillId="0" borderId="19" xfId="0" applyFont="1" applyFill="1" applyBorder="1" applyAlignment="1" applyProtection="1">
      <alignment vertical="top" wrapText="1"/>
    </xf>
    <xf numFmtId="0" fontId="5" fillId="0" borderId="19" xfId="0" applyFont="1" applyFill="1" applyBorder="1" applyAlignment="1" applyProtection="1">
      <alignment vertical="top"/>
    </xf>
    <xf numFmtId="0" fontId="6" fillId="7" borderId="18" xfId="0" applyFont="1" applyFill="1" applyBorder="1" applyAlignment="1" applyProtection="1">
      <alignment vertical="top" wrapText="1"/>
    </xf>
    <xf numFmtId="10" fontId="9"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5" fillId="0" borderId="0" xfId="0" applyFont="1" applyProtection="1"/>
    <xf numFmtId="0" fontId="3" fillId="0" borderId="13" xfId="0" applyFont="1" applyFill="1" applyBorder="1" applyAlignment="1" applyProtection="1">
      <alignment horizontal="left" vertical="top" wrapText="1"/>
      <protection locked="0"/>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5" xfId="0" applyFont="1" applyFill="1" applyBorder="1" applyAlignment="1" applyProtection="1">
      <alignment vertical="center"/>
    </xf>
    <xf numFmtId="0" fontId="5" fillId="0" borderId="19" xfId="0" applyFont="1" applyFill="1" applyBorder="1" applyProtection="1"/>
    <xf numFmtId="0" fontId="0" fillId="0" borderId="19" xfId="0" applyFill="1" applyBorder="1" applyAlignment="1" applyProtection="1">
      <alignment vertical="top"/>
    </xf>
    <xf numFmtId="0" fontId="5" fillId="8" borderId="19" xfId="0" applyFont="1" applyFill="1" applyBorder="1" applyAlignment="1" applyProtection="1">
      <alignment horizontal="left" vertical="top" wrapText="1"/>
    </xf>
    <xf numFmtId="0" fontId="5" fillId="8" borderId="19" xfId="0" applyFont="1" applyFill="1" applyBorder="1" applyAlignment="1" applyProtection="1">
      <alignment vertical="top" wrapText="1"/>
    </xf>
    <xf numFmtId="0" fontId="0" fillId="8" borderId="0" xfId="0" applyFill="1" applyProtection="1"/>
    <xf numFmtId="0" fontId="3" fillId="0" borderId="19" xfId="0" applyFont="1" applyFill="1" applyBorder="1" applyAlignment="1" applyProtection="1">
      <alignment horizontal="left" vertical="top" wrapText="1"/>
    </xf>
    <xf numFmtId="0" fontId="0" fillId="8" borderId="0" xfId="0" applyFill="1"/>
    <xf numFmtId="0" fontId="3" fillId="8" borderId="5" xfId="0" applyFont="1" applyFill="1" applyBorder="1" applyAlignment="1">
      <alignment vertical="top"/>
    </xf>
    <xf numFmtId="0" fontId="3" fillId="8" borderId="0" xfId="0" applyFont="1" applyFill="1" applyBorder="1" applyAlignment="1">
      <alignment vertical="top"/>
    </xf>
    <xf numFmtId="0" fontId="3" fillId="8" borderId="7" xfId="0" applyFont="1" applyFill="1" applyBorder="1" applyAlignment="1">
      <alignment vertical="top"/>
    </xf>
    <xf numFmtId="0" fontId="3" fillId="8" borderId="8" xfId="0" applyFont="1" applyFill="1" applyBorder="1" applyAlignment="1">
      <alignment vertical="top"/>
    </xf>
    <xf numFmtId="0" fontId="0" fillId="8" borderId="20" xfId="0" applyFill="1" applyBorder="1"/>
    <xf numFmtId="0" fontId="0" fillId="8" borderId="21" xfId="0" applyFill="1" applyBorder="1"/>
    <xf numFmtId="0" fontId="0" fillId="8" borderId="0" xfId="0" applyFill="1" applyBorder="1"/>
    <xf numFmtId="0" fontId="0" fillId="8" borderId="22" xfId="0" applyFill="1" applyBorder="1"/>
    <xf numFmtId="0" fontId="7" fillId="8" borderId="22" xfId="0" applyFont="1" applyFill="1" applyBorder="1" applyAlignment="1">
      <alignment vertical="top"/>
    </xf>
    <xf numFmtId="0" fontId="7" fillId="8" borderId="0" xfId="0" applyFont="1" applyFill="1" applyBorder="1" applyAlignment="1">
      <alignment vertical="top"/>
    </xf>
    <xf numFmtId="0" fontId="7" fillId="8" borderId="0" xfId="0" applyFont="1" applyFill="1" applyBorder="1" applyAlignment="1">
      <alignment vertical="top" wrapText="1"/>
    </xf>
    <xf numFmtId="0" fontId="0" fillId="8" borderId="23" xfId="0" applyFill="1" applyBorder="1"/>
    <xf numFmtId="0" fontId="0" fillId="8" borderId="24" xfId="0" applyFill="1" applyBorder="1"/>
    <xf numFmtId="0" fontId="6" fillId="8" borderId="22" xfId="0" applyFont="1" applyFill="1" applyBorder="1" applyAlignment="1"/>
    <xf numFmtId="0" fontId="6" fillId="5" borderId="20" xfId="0" applyFont="1" applyFill="1" applyBorder="1" applyAlignment="1"/>
    <xf numFmtId="0" fontId="6" fillId="5" borderId="21" xfId="0" applyFont="1" applyFill="1" applyBorder="1" applyAlignment="1"/>
    <xf numFmtId="0" fontId="6" fillId="5" borderId="25" xfId="0" applyFont="1" applyFill="1" applyBorder="1" applyAlignment="1"/>
    <xf numFmtId="0" fontId="7" fillId="5" borderId="23" xfId="0" applyFont="1" applyFill="1" applyBorder="1" applyAlignment="1"/>
    <xf numFmtId="0" fontId="6" fillId="5" borderId="24" xfId="0" applyFont="1" applyFill="1" applyBorder="1" applyAlignment="1"/>
    <xf numFmtId="0" fontId="6" fillId="5" borderId="26" xfId="0" applyFont="1" applyFill="1" applyBorder="1" applyAlignment="1"/>
    <xf numFmtId="0" fontId="6" fillId="3" borderId="23" xfId="0" applyFont="1" applyFill="1" applyBorder="1" applyAlignment="1"/>
    <xf numFmtId="0" fontId="0" fillId="9" borderId="24" xfId="0" applyFill="1" applyBorder="1"/>
    <xf numFmtId="0" fontId="0" fillId="9" borderId="26" xfId="0"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3" fillId="5" borderId="30" xfId="0" applyFont="1" applyFill="1" applyBorder="1" applyAlignment="1">
      <alignment vertical="center"/>
    </xf>
    <xf numFmtId="0" fontId="8" fillId="5" borderId="1" xfId="0" applyFont="1" applyFill="1" applyBorder="1" applyAlignment="1">
      <alignment horizontal="center" vertical="center"/>
    </xf>
    <xf numFmtId="0" fontId="8" fillId="5" borderId="14" xfId="0" applyFont="1" applyFill="1" applyBorder="1" applyAlignment="1">
      <alignment horizontal="center" vertical="center"/>
    </xf>
    <xf numFmtId="0" fontId="6" fillId="8" borderId="31" xfId="0" applyFont="1" applyFill="1" applyBorder="1" applyAlignment="1">
      <alignment vertical="center"/>
    </xf>
    <xf numFmtId="0" fontId="6" fillId="8" borderId="32" xfId="0" applyFont="1" applyFill="1" applyBorder="1" applyAlignment="1">
      <alignment vertical="center"/>
    </xf>
    <xf numFmtId="0" fontId="6" fillId="8" borderId="0" xfId="0" applyFont="1" applyFill="1" applyBorder="1"/>
    <xf numFmtId="0" fontId="6" fillId="3" borderId="33" xfId="0" applyFont="1" applyFill="1" applyBorder="1" applyAlignment="1"/>
    <xf numFmtId="0" fontId="6" fillId="3" borderId="34" xfId="0" applyFont="1" applyFill="1" applyBorder="1" applyAlignment="1"/>
    <xf numFmtId="0" fontId="8" fillId="5" borderId="35" xfId="0" applyFont="1" applyFill="1" applyBorder="1" applyAlignment="1">
      <alignment horizontal="center" vertical="center"/>
    </xf>
    <xf numFmtId="0" fontId="8" fillId="8" borderId="0" xfId="0" applyFont="1" applyFill="1" applyBorder="1" applyAlignment="1">
      <alignment horizontal="center" vertical="center"/>
    </xf>
    <xf numFmtId="0" fontId="3" fillId="0" borderId="19" xfId="0" applyFont="1" applyBorder="1" applyAlignment="1">
      <alignment horizontal="center" vertical="center"/>
    </xf>
    <xf numFmtId="0" fontId="7" fillId="8" borderId="24" xfId="0" applyFont="1" applyFill="1" applyBorder="1" applyAlignment="1">
      <alignment vertical="top" wrapText="1"/>
    </xf>
    <xf numFmtId="0" fontId="6" fillId="4" borderId="33" xfId="0" applyFont="1" applyFill="1" applyBorder="1" applyAlignment="1"/>
    <xf numFmtId="0" fontId="6" fillId="4" borderId="34" xfId="0" applyFont="1" applyFill="1" applyBorder="1" applyAlignment="1"/>
    <xf numFmtId="0" fontId="17"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5" xfId="0" applyFont="1" applyFill="1" applyBorder="1" applyAlignment="1" applyProtection="1">
      <alignment vertical="top"/>
    </xf>
    <xf numFmtId="0" fontId="6" fillId="6" borderId="22" xfId="0" applyFont="1" applyFill="1" applyBorder="1" applyAlignment="1" applyProtection="1">
      <alignment vertical="top"/>
    </xf>
    <xf numFmtId="0" fontId="6" fillId="6" borderId="6" xfId="0" applyFont="1" applyFill="1" applyBorder="1" applyAlignment="1" applyProtection="1">
      <alignment vertical="top"/>
    </xf>
    <xf numFmtId="0" fontId="6" fillId="5" borderId="36" xfId="0" applyFont="1" applyFill="1" applyBorder="1" applyAlignment="1" applyProtection="1">
      <alignment vertical="top" wrapText="1"/>
      <protection locked="0"/>
    </xf>
    <xf numFmtId="0" fontId="6" fillId="5" borderId="19" xfId="0" applyFont="1" applyFill="1" applyBorder="1" applyAlignment="1" applyProtection="1">
      <alignment vertical="top" wrapText="1"/>
      <protection locked="0"/>
    </xf>
    <xf numFmtId="0" fontId="0" fillId="0" borderId="0" xfId="0" applyProtection="1">
      <protection locked="0"/>
    </xf>
    <xf numFmtId="0" fontId="3" fillId="0" borderId="37"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protection locked="0"/>
    </xf>
    <xf numFmtId="0" fontId="5" fillId="3" borderId="0" xfId="0" applyFont="1" applyFill="1" applyBorder="1" applyProtection="1">
      <protection locked="0"/>
    </xf>
    <xf numFmtId="0" fontId="5" fillId="0" borderId="0" xfId="0" applyFont="1" applyFill="1" applyBorder="1" applyProtection="1">
      <protection locked="0"/>
    </xf>
    <xf numFmtId="0" fontId="0" fillId="0" borderId="0" xfId="0" applyFill="1" applyProtection="1">
      <protection locked="0"/>
    </xf>
    <xf numFmtId="0" fontId="0" fillId="9" borderId="0" xfId="0" applyFill="1" applyProtection="1">
      <protection locked="0"/>
    </xf>
    <xf numFmtId="0" fontId="0" fillId="8" borderId="6" xfId="0" applyFill="1" applyBorder="1" applyProtection="1"/>
    <xf numFmtId="0" fontId="6" fillId="8" borderId="10" xfId="0" applyFont="1" applyFill="1" applyBorder="1" applyAlignment="1" applyProtection="1">
      <alignment vertical="center"/>
    </xf>
    <xf numFmtId="0" fontId="16" fillId="8" borderId="12" xfId="0" applyFont="1" applyFill="1" applyBorder="1" applyAlignment="1" applyProtection="1">
      <alignment vertical="center" wrapText="1"/>
    </xf>
    <xf numFmtId="165" fontId="16" fillId="8" borderId="12" xfId="0" applyNumberFormat="1" applyFont="1" applyFill="1" applyBorder="1" applyAlignment="1" applyProtection="1">
      <alignment vertical="center" wrapText="1"/>
    </xf>
    <xf numFmtId="0" fontId="3" fillId="8" borderId="0" xfId="0" applyFont="1" applyFill="1" applyAlignment="1">
      <alignment vertical="center"/>
    </xf>
    <xf numFmtId="0" fontId="3" fillId="8" borderId="8" xfId="0" applyFont="1" applyFill="1" applyBorder="1" applyAlignment="1" applyProtection="1">
      <alignment horizontal="center" vertical="top"/>
    </xf>
    <xf numFmtId="0" fontId="3" fillId="8" borderId="0" xfId="0" applyFont="1" applyFill="1" applyAlignment="1" applyProtection="1"/>
    <xf numFmtId="0" fontId="0" fillId="8" borderId="0" xfId="0" applyFill="1" applyAlignment="1" applyProtection="1"/>
    <xf numFmtId="0" fontId="3" fillId="8" borderId="2" xfId="0" applyFont="1" applyFill="1" applyBorder="1" applyAlignment="1" applyProtection="1">
      <alignment vertical="top"/>
    </xf>
    <xf numFmtId="0" fontId="3" fillId="8" borderId="3" xfId="0" applyFont="1" applyFill="1" applyBorder="1" applyAlignment="1" applyProtection="1">
      <alignment vertical="top"/>
    </xf>
    <xf numFmtId="0" fontId="3" fillId="8" borderId="15" xfId="0" applyFont="1" applyFill="1" applyBorder="1" applyAlignment="1" applyProtection="1">
      <alignment vertical="top"/>
    </xf>
    <xf numFmtId="0" fontId="3" fillId="8" borderId="7" xfId="0" applyFont="1" applyFill="1" applyBorder="1" applyAlignment="1" applyProtection="1">
      <alignment vertical="top"/>
    </xf>
    <xf numFmtId="0" fontId="3" fillId="8" borderId="8" xfId="0" applyFont="1" applyFill="1" applyBorder="1" applyAlignment="1" applyProtection="1">
      <alignment vertical="top"/>
    </xf>
    <xf numFmtId="0" fontId="3" fillId="8" borderId="16" xfId="0" applyFont="1" applyFill="1" applyBorder="1" applyAlignment="1" applyProtection="1">
      <alignment vertical="top"/>
    </xf>
    <xf numFmtId="0" fontId="3" fillId="8" borderId="10" xfId="0" applyFont="1" applyFill="1" applyBorder="1" applyAlignment="1" applyProtection="1">
      <alignment vertical="top"/>
    </xf>
    <xf numFmtId="0" fontId="3" fillId="8" borderId="11" xfId="0" applyFont="1" applyFill="1" applyBorder="1" applyAlignment="1" applyProtection="1">
      <alignment vertical="top"/>
    </xf>
    <xf numFmtId="0" fontId="3" fillId="8" borderId="13" xfId="0" applyFont="1" applyFill="1" applyBorder="1" applyAlignment="1" applyProtection="1">
      <alignment vertical="top"/>
    </xf>
    <xf numFmtId="0" fontId="3" fillId="8" borderId="5" xfId="0" applyFont="1" applyFill="1" applyBorder="1" applyAlignment="1" applyProtection="1">
      <alignment vertical="top"/>
    </xf>
    <xf numFmtId="0" fontId="3" fillId="8" borderId="0" xfId="0" applyFont="1" applyFill="1" applyBorder="1" applyAlignment="1" applyProtection="1">
      <alignment vertical="top"/>
    </xf>
    <xf numFmtId="0" fontId="3" fillId="8" borderId="17" xfId="0" applyFont="1" applyFill="1" applyBorder="1" applyAlignment="1" applyProtection="1">
      <alignment vertical="top"/>
    </xf>
    <xf numFmtId="0" fontId="7" fillId="0" borderId="19" xfId="0" applyFont="1" applyFill="1" applyBorder="1" applyAlignment="1">
      <alignment horizontal="center" vertical="center" wrapText="1"/>
    </xf>
    <xf numFmtId="0" fontId="3" fillId="8" borderId="33" xfId="0" applyFont="1" applyFill="1" applyBorder="1" applyAlignment="1"/>
    <xf numFmtId="0" fontId="3" fillId="8" borderId="34" xfId="0" applyFont="1" applyFill="1" applyBorder="1"/>
    <xf numFmtId="0" fontId="3" fillId="8" borderId="2" xfId="0" applyFont="1" applyFill="1" applyBorder="1" applyAlignment="1">
      <alignment vertical="top"/>
    </xf>
    <xf numFmtId="0" fontId="3" fillId="8" borderId="3" xfId="0" applyFont="1" applyFill="1" applyBorder="1" applyAlignment="1">
      <alignment vertical="top"/>
    </xf>
    <xf numFmtId="0" fontId="0" fillId="8" borderId="0" xfId="0" applyFill="1" applyAlignment="1"/>
    <xf numFmtId="0" fontId="3" fillId="0" borderId="19" xfId="2" applyNumberFormat="1" applyBorder="1" applyAlignment="1" applyProtection="1">
      <alignment horizontal="center" vertical="top"/>
    </xf>
    <xf numFmtId="0" fontId="0" fillId="9" borderId="0" xfId="0" applyFill="1" applyProtection="1"/>
    <xf numFmtId="0" fontId="6" fillId="6" borderId="33" xfId="0" applyFont="1" applyFill="1" applyBorder="1" applyAlignment="1" applyProtection="1">
      <alignment vertical="top"/>
    </xf>
    <xf numFmtId="0" fontId="6" fillId="6" borderId="34" xfId="0" applyFont="1" applyFill="1" applyBorder="1" applyAlignment="1" applyProtection="1">
      <alignment vertical="top"/>
    </xf>
    <xf numFmtId="0" fontId="6" fillId="6" borderId="39" xfId="0" applyFont="1" applyFill="1" applyBorder="1" applyAlignment="1" applyProtection="1">
      <alignment vertical="top"/>
    </xf>
    <xf numFmtId="0" fontId="3" fillId="8" borderId="40" xfId="0" applyFont="1" applyFill="1" applyBorder="1" applyAlignment="1" applyProtection="1">
      <alignment horizontal="left" vertical="top"/>
    </xf>
    <xf numFmtId="0" fontId="3" fillId="8" borderId="34" xfId="0" applyFont="1" applyFill="1" applyBorder="1" applyAlignment="1" applyProtection="1">
      <alignment horizontal="left" vertical="top"/>
    </xf>
    <xf numFmtId="0" fontId="3" fillId="8" borderId="36" xfId="0" applyFont="1" applyFill="1" applyBorder="1" applyAlignment="1" applyProtection="1">
      <alignment horizontal="left" vertical="top"/>
    </xf>
    <xf numFmtId="0" fontId="17" fillId="6" borderId="33" xfId="0" applyFont="1" applyFill="1" applyBorder="1" applyAlignment="1" applyProtection="1">
      <alignment vertical="top"/>
    </xf>
    <xf numFmtId="0" fontId="6" fillId="6" borderId="36" xfId="0" applyFont="1" applyFill="1" applyBorder="1" applyAlignment="1" applyProtection="1">
      <alignment vertical="top"/>
    </xf>
    <xf numFmtId="0" fontId="6" fillId="8" borderId="13" xfId="0" applyFont="1" applyFill="1" applyBorder="1" applyAlignment="1" applyProtection="1">
      <alignment vertical="center"/>
    </xf>
    <xf numFmtId="0" fontId="6" fillId="0" borderId="10" xfId="0" applyFont="1" applyBorder="1" applyAlignment="1" applyProtection="1">
      <alignment horizontal="left" vertical="center"/>
    </xf>
    <xf numFmtId="0" fontId="1" fillId="8" borderId="0" xfId="0" applyFont="1" applyFill="1" applyProtection="1"/>
    <xf numFmtId="0" fontId="10" fillId="0" borderId="19" xfId="0" applyFont="1" applyBorder="1" applyAlignment="1">
      <alignment horizontal="center" vertical="center"/>
    </xf>
    <xf numFmtId="0" fontId="10" fillId="0" borderId="19" xfId="0" applyFont="1" applyBorder="1" applyAlignment="1">
      <alignment horizontal="center" vertical="center" wrapText="1"/>
    </xf>
    <xf numFmtId="0" fontId="6" fillId="6" borderId="23" xfId="0" applyFont="1" applyFill="1" applyBorder="1" applyAlignment="1" applyProtection="1">
      <alignment vertical="top"/>
    </xf>
    <xf numFmtId="0" fontId="6" fillId="6" borderId="24" xfId="0" applyFont="1" applyFill="1" applyBorder="1" applyAlignment="1" applyProtection="1">
      <alignment vertical="top"/>
    </xf>
    <xf numFmtId="0" fontId="6" fillId="6" borderId="26" xfId="0" applyFont="1" applyFill="1" applyBorder="1" applyAlignment="1" applyProtection="1">
      <alignment vertical="top"/>
    </xf>
    <xf numFmtId="0" fontId="0" fillId="0" borderId="0" xfId="0" applyBorder="1" applyProtection="1">
      <protection locked="0"/>
    </xf>
    <xf numFmtId="0" fontId="0" fillId="0" borderId="0" xfId="0" applyFill="1" applyBorder="1" applyProtection="1"/>
    <xf numFmtId="0" fontId="6" fillId="4" borderId="36" xfId="0" applyFont="1" applyFill="1" applyBorder="1" applyAlignment="1" applyProtection="1">
      <protection locked="0"/>
    </xf>
    <xf numFmtId="0" fontId="6" fillId="4" borderId="0" xfId="0" applyFont="1" applyFill="1" applyBorder="1" applyAlignment="1" applyProtection="1">
      <protection locked="0"/>
    </xf>
    <xf numFmtId="0" fontId="6" fillId="0" borderId="0" xfId="0" applyFont="1" applyFill="1" applyBorder="1" applyAlignment="1" applyProtection="1">
      <protection locked="0"/>
    </xf>
    <xf numFmtId="0" fontId="6" fillId="4" borderId="41" xfId="0" applyFont="1" applyFill="1" applyBorder="1" applyAlignment="1"/>
    <xf numFmtId="0" fontId="6" fillId="4" borderId="42" xfId="0" applyFont="1" applyFill="1" applyBorder="1" applyAlignment="1"/>
    <xf numFmtId="0" fontId="6" fillId="4" borderId="43" xfId="0" applyFont="1" applyFill="1" applyBorder="1" applyAlignment="1"/>
    <xf numFmtId="0" fontId="6" fillId="5" borderId="30" xfId="0" applyFont="1" applyFill="1" applyBorder="1" applyAlignment="1">
      <alignment vertical="center"/>
    </xf>
    <xf numFmtId="0" fontId="6" fillId="5" borderId="12" xfId="0" applyFont="1" applyFill="1" applyBorder="1" applyAlignment="1">
      <alignment vertical="center"/>
    </xf>
    <xf numFmtId="0" fontId="3" fillId="8" borderId="44" xfId="0" applyFont="1" applyFill="1" applyBorder="1" applyAlignment="1">
      <alignment vertical="top"/>
    </xf>
    <xf numFmtId="0" fontId="3" fillId="8" borderId="4" xfId="0" applyFont="1" applyFill="1" applyBorder="1" applyAlignment="1">
      <alignment vertical="top"/>
    </xf>
    <xf numFmtId="0" fontId="3" fillId="8" borderId="22" xfId="0" applyFont="1" applyFill="1" applyBorder="1" applyAlignment="1">
      <alignment vertical="top"/>
    </xf>
    <xf numFmtId="0" fontId="3" fillId="8" borderId="6" xfId="0" applyFont="1" applyFill="1" applyBorder="1" applyAlignment="1">
      <alignment vertical="top"/>
    </xf>
    <xf numFmtId="0" fontId="3" fillId="8" borderId="23" xfId="0" applyFont="1" applyFill="1" applyBorder="1" applyAlignment="1">
      <alignment vertical="top"/>
    </xf>
    <xf numFmtId="0" fontId="3" fillId="8" borderId="24" xfId="0" applyFont="1" applyFill="1" applyBorder="1" applyAlignment="1">
      <alignment vertical="top"/>
    </xf>
    <xf numFmtId="0" fontId="3" fillId="8" borderId="26" xfId="0" applyFont="1" applyFill="1" applyBorder="1" applyAlignment="1">
      <alignment vertical="top"/>
    </xf>
    <xf numFmtId="0" fontId="5" fillId="9" borderId="0" xfId="0" applyFont="1" applyFill="1" applyBorder="1" applyAlignment="1" applyProtection="1">
      <alignment vertical="top"/>
    </xf>
    <xf numFmtId="0" fontId="18" fillId="10" borderId="19" xfId="0" applyFont="1" applyFill="1" applyBorder="1" applyAlignment="1" applyProtection="1">
      <alignment horizontal="left" wrapText="1"/>
    </xf>
    <xf numFmtId="0" fontId="18" fillId="11" borderId="19" xfId="0" applyFont="1" applyFill="1" applyBorder="1" applyAlignment="1" applyProtection="1">
      <alignment horizontal="left" wrapText="1"/>
    </xf>
    <xf numFmtId="0" fontId="18" fillId="12" borderId="19" xfId="0" applyFont="1" applyFill="1" applyBorder="1" applyAlignment="1" applyProtection="1">
      <alignment horizontal="left" wrapText="1"/>
    </xf>
    <xf numFmtId="0" fontId="18" fillId="13" borderId="19" xfId="0" applyFont="1" applyFill="1" applyBorder="1" applyAlignment="1" applyProtection="1">
      <alignment horizontal="left" wrapText="1"/>
    </xf>
    <xf numFmtId="0" fontId="18" fillId="14" borderId="19" xfId="0" applyFont="1" applyFill="1" applyBorder="1" applyAlignment="1" applyProtection="1">
      <alignment horizontal="left" wrapText="1"/>
    </xf>
    <xf numFmtId="0" fontId="18" fillId="15" borderId="19" xfId="0" applyFont="1" applyFill="1" applyBorder="1" applyAlignment="1" applyProtection="1">
      <alignment horizontal="left" wrapText="1"/>
    </xf>
    <xf numFmtId="0" fontId="19" fillId="16" borderId="19" xfId="0" applyFont="1" applyFill="1" applyBorder="1" applyAlignment="1" applyProtection="1">
      <alignment horizontal="left" vertical="top" wrapText="1"/>
    </xf>
    <xf numFmtId="15" fontId="19" fillId="16" borderId="19" xfId="0" applyNumberFormat="1" applyFont="1" applyFill="1" applyBorder="1" applyAlignment="1" applyProtection="1">
      <alignment horizontal="left" vertical="top" wrapText="1"/>
    </xf>
    <xf numFmtId="0" fontId="6" fillId="5" borderId="4" xfId="0" applyFont="1" applyFill="1" applyBorder="1" applyAlignment="1">
      <alignment vertical="center"/>
    </xf>
    <xf numFmtId="0" fontId="3" fillId="5" borderId="9" xfId="0" applyFont="1" applyFill="1" applyBorder="1" applyAlignment="1">
      <alignment vertical="center"/>
    </xf>
    <xf numFmtId="0" fontId="3" fillId="8" borderId="9" xfId="0" applyFont="1" applyFill="1" applyBorder="1" applyAlignment="1">
      <alignment vertical="top"/>
    </xf>
    <xf numFmtId="0" fontId="5" fillId="0" borderId="19" xfId="0" applyFont="1" applyBorder="1" applyAlignment="1" applyProtection="1">
      <alignment vertical="top"/>
      <protection locked="0"/>
    </xf>
    <xf numFmtId="0" fontId="5" fillId="0" borderId="19" xfId="0" applyFont="1" applyBorder="1" applyAlignment="1" applyProtection="1">
      <alignment vertical="top" wrapText="1"/>
      <protection locked="0"/>
    </xf>
    <xf numFmtId="0" fontId="5" fillId="0" borderId="33" xfId="0" applyFont="1" applyBorder="1" applyAlignment="1" applyProtection="1">
      <alignment vertical="top" wrapText="1"/>
      <protection locked="0"/>
    </xf>
    <xf numFmtId="0" fontId="3" fillId="0" borderId="19" xfId="0" applyFont="1" applyBorder="1" applyAlignment="1" applyProtection="1">
      <alignment horizontal="left" vertical="top" wrapText="1"/>
      <protection locked="0"/>
    </xf>
    <xf numFmtId="0" fontId="3" fillId="0" borderId="19" xfId="5" applyFont="1" applyFill="1" applyBorder="1" applyAlignment="1">
      <alignment horizontal="left" vertical="top" wrapText="1"/>
    </xf>
    <xf numFmtId="0" fontId="3" fillId="0" borderId="19" xfId="0" applyFont="1" applyFill="1" applyBorder="1" applyAlignment="1" applyProtection="1">
      <alignment horizontal="left" vertical="top" wrapText="1"/>
      <protection locked="0"/>
    </xf>
    <xf numFmtId="0" fontId="3" fillId="0" borderId="19" xfId="4" applyFont="1" applyBorder="1" applyAlignment="1">
      <alignment vertical="top" wrapText="1"/>
    </xf>
    <xf numFmtId="0" fontId="6" fillId="4" borderId="0" xfId="0" applyFont="1" applyFill="1" applyBorder="1" applyAlignment="1" applyProtection="1">
      <alignment wrapText="1"/>
      <protection locked="0"/>
    </xf>
    <xf numFmtId="0" fontId="0" fillId="9" borderId="0" xfId="0" applyFill="1" applyAlignment="1" applyProtection="1">
      <alignment wrapText="1"/>
      <protection locked="0"/>
    </xf>
    <xf numFmtId="0" fontId="0" fillId="0" borderId="0" xfId="0" applyAlignment="1" applyProtection="1">
      <alignment wrapText="1"/>
      <protection locked="0"/>
    </xf>
    <xf numFmtId="0" fontId="5" fillId="9" borderId="0" xfId="0" applyFont="1" applyFill="1" applyAlignment="1" applyProtection="1">
      <alignment wrapText="1"/>
      <protection locked="0"/>
    </xf>
    <xf numFmtId="0" fontId="5" fillId="0" borderId="0" xfId="0" applyFont="1" applyAlignment="1" applyProtection="1">
      <alignment wrapText="1"/>
      <protection locked="0"/>
    </xf>
    <xf numFmtId="0" fontId="3" fillId="0" borderId="19" xfId="5" applyNumberFormat="1" applyFont="1" applyFill="1" applyBorder="1" applyAlignment="1" applyProtection="1">
      <alignment vertical="top" wrapText="1"/>
      <protection locked="0"/>
    </xf>
    <xf numFmtId="0" fontId="5" fillId="0" borderId="33" xfId="0" applyFont="1" applyFill="1" applyBorder="1" applyAlignment="1" applyProtection="1">
      <alignment vertical="top" wrapText="1"/>
      <protection locked="0"/>
    </xf>
    <xf numFmtId="0" fontId="0" fillId="8" borderId="26" xfId="0" applyFill="1" applyBorder="1"/>
    <xf numFmtId="0" fontId="10" fillId="8" borderId="19" xfId="0" applyFont="1" applyFill="1" applyBorder="1" applyAlignment="1">
      <alignment horizontal="center" vertical="center"/>
    </xf>
    <xf numFmtId="0" fontId="10" fillId="8" borderId="19" xfId="0" applyFont="1" applyFill="1" applyBorder="1" applyAlignment="1">
      <alignment horizontal="center" vertical="center" wrapText="1"/>
    </xf>
    <xf numFmtId="9" fontId="10" fillId="8" borderId="19" xfId="0" applyNumberFormat="1" applyFont="1" applyFill="1" applyBorder="1" applyAlignment="1">
      <alignment horizontal="center" vertical="center"/>
    </xf>
    <xf numFmtId="0" fontId="3" fillId="8" borderId="38" xfId="0" applyNumberFormat="1" applyFont="1" applyFill="1" applyBorder="1" applyAlignment="1">
      <alignment horizontal="center" vertical="center"/>
    </xf>
    <xf numFmtId="0" fontId="3" fillId="8" borderId="45" xfId="0" applyNumberFormat="1" applyFont="1" applyFill="1" applyBorder="1" applyAlignment="1">
      <alignment horizontal="center" vertical="center"/>
    </xf>
    <xf numFmtId="0" fontId="7" fillId="8" borderId="19" xfId="0" applyFont="1" applyFill="1" applyBorder="1" applyAlignment="1">
      <alignment horizontal="center" vertical="center"/>
    </xf>
    <xf numFmtId="0" fontId="3" fillId="8" borderId="19" xfId="0" applyFont="1" applyFill="1" applyBorder="1" applyAlignment="1">
      <alignment horizontal="center" vertical="center" wrapText="1"/>
    </xf>
    <xf numFmtId="2" fontId="6" fillId="8" borderId="36" xfId="0" applyNumberFormat="1" applyFont="1" applyFill="1" applyBorder="1" applyAlignment="1">
      <alignment horizontal="center" vertical="center"/>
    </xf>
    <xf numFmtId="0" fontId="3" fillId="8" borderId="19" xfId="0" applyFont="1" applyFill="1" applyBorder="1" applyAlignment="1">
      <alignment horizontal="center" vertical="center"/>
    </xf>
    <xf numFmtId="0" fontId="7" fillId="8" borderId="19" xfId="0" applyFont="1" applyFill="1" applyBorder="1" applyAlignment="1">
      <alignment horizontal="center" vertical="center" wrapText="1"/>
    </xf>
    <xf numFmtId="0" fontId="6" fillId="8" borderId="20" xfId="0" applyFont="1" applyFill="1" applyBorder="1" applyAlignment="1">
      <alignment vertical="center"/>
    </xf>
    <xf numFmtId="0" fontId="6" fillId="8" borderId="21" xfId="0" applyFont="1" applyFill="1" applyBorder="1" applyAlignment="1">
      <alignment vertical="center"/>
    </xf>
    <xf numFmtId="0" fontId="0" fillId="8" borderId="25" xfId="0" applyFill="1" applyBorder="1"/>
    <xf numFmtId="0" fontId="0" fillId="8" borderId="6" xfId="0" applyFill="1" applyBorder="1"/>
    <xf numFmtId="0" fontId="6" fillId="4" borderId="36" xfId="0" applyFont="1" applyFill="1" applyBorder="1" applyAlignment="1"/>
    <xf numFmtId="0" fontId="20" fillId="8" borderId="0" xfId="0" applyFont="1" applyFill="1" applyBorder="1"/>
    <xf numFmtId="0" fontId="21" fillId="8" borderId="0" xfId="0" applyFont="1" applyFill="1" applyBorder="1"/>
    <xf numFmtId="0" fontId="0" fillId="8" borderId="0" xfId="0" applyFill="1" applyBorder="1" applyAlignment="1">
      <alignment vertical="center"/>
    </xf>
    <xf numFmtId="0" fontId="6" fillId="9" borderId="24" xfId="0" applyFont="1" applyFill="1" applyBorder="1" applyAlignment="1"/>
    <xf numFmtId="0" fontId="6" fillId="9" borderId="34" xfId="0" applyFont="1" applyFill="1" applyBorder="1" applyAlignment="1"/>
    <xf numFmtId="0" fontId="6" fillId="9" borderId="36" xfId="0" applyFont="1" applyFill="1" applyBorder="1" applyAlignment="1"/>
    <xf numFmtId="0" fontId="6" fillId="9" borderId="41" xfId="0" applyFont="1" applyFill="1" applyBorder="1" applyAlignment="1"/>
    <xf numFmtId="0" fontId="6" fillId="9" borderId="42" xfId="0" applyFont="1" applyFill="1" applyBorder="1" applyAlignment="1"/>
    <xf numFmtId="0" fontId="6" fillId="9" borderId="43" xfId="0" applyFont="1" applyFill="1" applyBorder="1" applyAlignment="1"/>
    <xf numFmtId="0" fontId="6" fillId="9" borderId="23" xfId="0" applyFont="1" applyFill="1" applyBorder="1" applyAlignment="1"/>
    <xf numFmtId="0" fontId="6" fillId="9" borderId="33" xfId="0" applyFont="1" applyFill="1" applyBorder="1" applyAlignment="1"/>
    <xf numFmtId="0" fontId="5" fillId="3" borderId="15" xfId="0" applyFont="1" applyFill="1" applyBorder="1" applyAlignment="1" applyProtection="1">
      <alignment vertical="center"/>
    </xf>
    <xf numFmtId="49" fontId="0" fillId="8" borderId="0" xfId="0" applyNumberFormat="1" applyFill="1"/>
    <xf numFmtId="0" fontId="0" fillId="8" borderId="0" xfId="0" applyFill="1" applyBorder="1" applyAlignment="1"/>
    <xf numFmtId="49" fontId="5" fillId="0" borderId="19" xfId="0" applyNumberFormat="1" applyFont="1" applyFill="1" applyBorder="1" applyAlignment="1" applyProtection="1">
      <alignment horizontal="left" vertical="top" wrapText="1"/>
    </xf>
    <xf numFmtId="0" fontId="5" fillId="3" borderId="3" xfId="0" applyFont="1" applyFill="1" applyBorder="1" applyAlignment="1" applyProtection="1">
      <alignment vertical="center"/>
    </xf>
    <xf numFmtId="0" fontId="0" fillId="9" borderId="21" xfId="0" applyFill="1" applyBorder="1" applyProtection="1">
      <protection locked="0"/>
    </xf>
    <xf numFmtId="0" fontId="3" fillId="0" borderId="38" xfId="0" applyFont="1" applyFill="1" applyBorder="1" applyAlignment="1" applyProtection="1">
      <alignment horizontal="left" vertical="top" wrapText="1"/>
      <protection locked="0"/>
    </xf>
    <xf numFmtId="0" fontId="5" fillId="0" borderId="19" xfId="0" applyFont="1" applyFill="1" applyBorder="1" applyAlignment="1" applyProtection="1">
      <alignment vertical="top" wrapText="1"/>
      <protection locked="0"/>
    </xf>
    <xf numFmtId="0" fontId="0" fillId="0" borderId="0" xfId="0" applyFill="1" applyAlignment="1" applyProtection="1">
      <alignment horizontal="left" vertical="top"/>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9" fillId="8" borderId="0" xfId="0" applyFont="1" applyFill="1" applyProtection="1"/>
    <xf numFmtId="0" fontId="6" fillId="7" borderId="19" xfId="0" applyFont="1" applyFill="1" applyBorder="1" applyAlignment="1" applyProtection="1">
      <alignment horizontal="left" vertical="top" wrapText="1"/>
    </xf>
    <xf numFmtId="0" fontId="11" fillId="0" borderId="19"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6" fillId="7" borderId="19" xfId="11" applyFont="1" applyFill="1" applyBorder="1" applyAlignment="1" applyProtection="1">
      <alignment horizontal="left" vertical="top" wrapText="1"/>
    </xf>
    <xf numFmtId="0" fontId="3" fillId="0" borderId="37" xfId="0" applyFont="1" applyFill="1" applyBorder="1" applyAlignment="1" applyProtection="1">
      <alignment horizontal="left" vertical="top" wrapText="1"/>
      <protection locked="0"/>
    </xf>
    <xf numFmtId="0" fontId="3" fillId="0" borderId="19" xfId="2" applyNumberFormat="1" applyFill="1" applyBorder="1" applyAlignment="1" applyProtection="1">
      <alignment horizontal="center" vertical="top"/>
    </xf>
    <xf numFmtId="0" fontId="5" fillId="0" borderId="19" xfId="0" applyFont="1" applyFill="1" applyBorder="1" applyAlignment="1" applyProtection="1">
      <alignment vertical="top"/>
      <protection locked="0"/>
    </xf>
    <xf numFmtId="0" fontId="11" fillId="0" borderId="0" xfId="0" applyFont="1" applyFill="1" applyBorder="1" applyAlignment="1" applyProtection="1">
      <alignment horizontal="left" vertical="top" wrapText="1"/>
    </xf>
    <xf numFmtId="0" fontId="11" fillId="17" borderId="19" xfId="0" applyFont="1" applyFill="1" applyBorder="1" applyAlignment="1" applyProtection="1">
      <alignment horizontal="left" vertical="top" wrapText="1"/>
    </xf>
    <xf numFmtId="0" fontId="5" fillId="8" borderId="19" xfId="0" applyFont="1" applyFill="1" applyBorder="1" applyAlignment="1" applyProtection="1">
      <alignment vertical="top" wrapText="1"/>
      <protection locked="0"/>
    </xf>
    <xf numFmtId="0" fontId="11" fillId="9" borderId="0" xfId="0" applyFont="1" applyFill="1" applyBorder="1" applyAlignment="1" applyProtection="1">
      <alignment horizontal="left" vertical="top" wrapText="1"/>
    </xf>
    <xf numFmtId="0" fontId="0" fillId="9" borderId="0" xfId="0" applyFill="1" applyAlignment="1" applyProtection="1">
      <alignment horizontal="left" vertical="top"/>
    </xf>
    <xf numFmtId="0" fontId="5" fillId="9" borderId="0" xfId="0" applyFont="1" applyFill="1" applyBorder="1" applyAlignment="1" applyProtection="1">
      <alignment horizontal="left" vertical="top" wrapText="1"/>
    </xf>
    <xf numFmtId="0" fontId="16" fillId="2" borderId="5" xfId="0" applyFont="1" applyFill="1" applyBorder="1" applyAlignment="1" applyProtection="1"/>
    <xf numFmtId="166" fontId="3" fillId="0" borderId="19" xfId="2" applyNumberFormat="1" applyBorder="1" applyAlignment="1">
      <alignment horizontal="left" vertical="top" wrapText="1"/>
    </xf>
    <xf numFmtId="14" fontId="3" fillId="0" borderId="19" xfId="2" applyNumberFormat="1" applyBorder="1" applyAlignment="1">
      <alignment horizontal="left" vertical="top" wrapText="1"/>
    </xf>
    <xf numFmtId="0" fontId="3" fillId="0" borderId="19" xfId="0" applyFont="1" applyBorder="1" applyAlignment="1">
      <alignment horizontal="left" vertical="top"/>
    </xf>
    <xf numFmtId="0" fontId="6" fillId="4" borderId="19" xfId="0" applyFont="1" applyFill="1" applyBorder="1" applyAlignment="1">
      <alignment vertical="top"/>
    </xf>
    <xf numFmtId="49" fontId="6" fillId="4" borderId="19" xfId="0" applyNumberFormat="1" applyFont="1" applyFill="1" applyBorder="1" applyAlignment="1">
      <alignment vertical="top"/>
    </xf>
    <xf numFmtId="0" fontId="6" fillId="5" borderId="19" xfId="0" applyFont="1" applyFill="1" applyBorder="1" applyAlignment="1">
      <alignment horizontal="left" vertical="top" wrapText="1"/>
    </xf>
    <xf numFmtId="49" fontId="6" fillId="5" borderId="19" xfId="0" applyNumberFormat="1" applyFont="1" applyFill="1" applyBorder="1" applyAlignment="1">
      <alignment horizontal="left" vertical="top" wrapText="1"/>
    </xf>
    <xf numFmtId="0" fontId="3" fillId="0" borderId="19" xfId="2" applyFont="1" applyBorder="1" applyAlignment="1">
      <alignment vertical="top" wrapText="1"/>
    </xf>
    <xf numFmtId="0" fontId="3" fillId="0" borderId="19" xfId="2" applyFont="1" applyBorder="1" applyAlignment="1">
      <alignment horizontal="left" vertical="top"/>
    </xf>
    <xf numFmtId="166" fontId="3" fillId="0" borderId="18" xfId="2" applyNumberFormat="1" applyFont="1" applyBorder="1" applyAlignment="1">
      <alignment horizontal="left" vertical="top" wrapText="1"/>
    </xf>
    <xf numFmtId="14" fontId="3" fillId="0" borderId="2" xfId="2" applyNumberFormat="1" applyFont="1" applyBorder="1" applyAlignment="1">
      <alignment horizontal="left" vertical="top" wrapText="1"/>
    </xf>
    <xf numFmtId="49" fontId="3" fillId="0" borderId="18" xfId="2" applyNumberFormat="1" applyFont="1" applyBorder="1" applyAlignment="1">
      <alignment horizontal="left" vertical="top" wrapText="1"/>
    </xf>
    <xf numFmtId="0" fontId="3" fillId="0" borderId="18" xfId="0" applyFont="1" applyBorder="1" applyAlignment="1">
      <alignment horizontal="left" vertical="top"/>
    </xf>
    <xf numFmtId="166" fontId="5" fillId="0" borderId="19" xfId="0" applyNumberFormat="1" applyFont="1" applyBorder="1" applyAlignment="1">
      <alignment horizontal="left" vertical="top"/>
    </xf>
    <xf numFmtId="14" fontId="5" fillId="0" borderId="19" xfId="0" applyNumberFormat="1" applyFont="1" applyBorder="1" applyAlignment="1">
      <alignment horizontal="left" vertical="top"/>
    </xf>
    <xf numFmtId="0" fontId="3" fillId="0" borderId="19" xfId="0" applyFont="1" applyBorder="1" applyAlignment="1">
      <alignment horizontal="left" vertical="top" wrapText="1"/>
    </xf>
    <xf numFmtId="0" fontId="3" fillId="0" borderId="14" xfId="0" applyFont="1" applyBorder="1" applyAlignment="1" applyProtection="1">
      <alignment horizontal="left" vertical="top" wrapText="1"/>
      <protection locked="0"/>
    </xf>
    <xf numFmtId="14" fontId="3" fillId="0" borderId="14" xfId="0" quotePrefix="1" applyNumberFormat="1" applyFont="1" applyBorder="1" applyAlignment="1" applyProtection="1">
      <alignment horizontal="left" vertical="top" wrapText="1"/>
      <protection locked="0"/>
    </xf>
    <xf numFmtId="164" fontId="3" fillId="0" borderId="14" xfId="0" applyNumberFormat="1"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65" fontId="16" fillId="0" borderId="12" xfId="0" applyNumberFormat="1" applyFont="1" applyBorder="1" applyAlignment="1" applyProtection="1">
      <alignment horizontal="left" vertical="top" wrapText="1"/>
      <protection locked="0"/>
    </xf>
    <xf numFmtId="10" fontId="3" fillId="0" borderId="19" xfId="0" applyNumberFormat="1" applyFont="1" applyFill="1" applyBorder="1" applyAlignment="1" applyProtection="1">
      <alignment horizontal="left" vertical="top" wrapText="1"/>
    </xf>
    <xf numFmtId="0" fontId="3" fillId="0" borderId="19" xfId="10" applyFont="1" applyFill="1" applyBorder="1" applyAlignment="1" applyProtection="1">
      <alignment horizontal="left" vertical="top" wrapText="1"/>
    </xf>
    <xf numFmtId="10" fontId="3" fillId="0" borderId="19" xfId="10" applyNumberFormat="1" applyFont="1" applyFill="1" applyBorder="1" applyAlignment="1" applyProtection="1">
      <alignment horizontal="left" vertical="top" wrapText="1"/>
    </xf>
    <xf numFmtId="0" fontId="3" fillId="0" borderId="19" xfId="2" applyNumberFormat="1" applyFont="1" applyFill="1" applyBorder="1" applyAlignment="1" applyProtection="1">
      <alignment vertical="top" wrapText="1"/>
      <protection locked="0"/>
    </xf>
    <xf numFmtId="0" fontId="6" fillId="9" borderId="18" xfId="0" applyFont="1" applyFill="1" applyBorder="1" applyAlignment="1" applyProtection="1">
      <alignment vertical="top" wrapText="1"/>
    </xf>
    <xf numFmtId="14" fontId="0" fillId="0" borderId="0" xfId="0" applyNumberFormat="1"/>
    <xf numFmtId="0" fontId="23" fillId="0" borderId="19" xfId="0" applyFont="1" applyFill="1" applyBorder="1" applyAlignment="1" applyProtection="1">
      <alignment horizontal="left" vertical="top" wrapText="1"/>
    </xf>
    <xf numFmtId="0" fontId="5" fillId="0" borderId="0" xfId="0" applyFont="1" applyFill="1" applyProtection="1"/>
    <xf numFmtId="0" fontId="3" fillId="0" borderId="19" xfId="0" applyFont="1" applyFill="1" applyBorder="1" applyAlignment="1" applyProtection="1">
      <alignment horizontal="left" vertical="top"/>
    </xf>
    <xf numFmtId="0" fontId="3" fillId="8" borderId="38" xfId="0" applyFont="1" applyFill="1" applyBorder="1" applyAlignment="1" applyProtection="1">
      <alignment horizontal="left" vertical="top" wrapText="1"/>
      <protection locked="0"/>
    </xf>
    <xf numFmtId="0" fontId="11" fillId="0" borderId="35" xfId="0" applyFont="1" applyFill="1" applyBorder="1" applyAlignment="1" applyProtection="1">
      <alignment horizontal="left" vertical="top" wrapText="1"/>
    </xf>
    <xf numFmtId="0" fontId="0" fillId="8" borderId="19" xfId="0" applyFill="1" applyBorder="1" applyAlignment="1" applyProtection="1">
      <alignment horizontal="left" vertical="top" wrapText="1"/>
      <protection locked="0"/>
    </xf>
    <xf numFmtId="0" fontId="5" fillId="9" borderId="0" xfId="0" applyFont="1" applyFill="1" applyBorder="1" applyProtection="1"/>
    <xf numFmtId="10" fontId="5" fillId="0" borderId="0" xfId="0" applyNumberFormat="1" applyFont="1" applyFill="1" applyAlignment="1" applyProtection="1">
      <alignment wrapText="1"/>
    </xf>
    <xf numFmtId="0" fontId="5" fillId="8" borderId="0" xfId="0" applyFont="1" applyFill="1" applyProtection="1"/>
    <xf numFmtId="10" fontId="3" fillId="0" borderId="19" xfId="0" applyNumberFormat="1" applyFont="1" applyBorder="1" applyAlignment="1">
      <alignment horizontal="left" vertical="top" wrapText="1"/>
    </xf>
    <xf numFmtId="0" fontId="5" fillId="0" borderId="19" xfId="0" applyFont="1" applyBorder="1" applyAlignment="1">
      <alignment horizontal="left" vertical="top" wrapText="1"/>
    </xf>
    <xf numFmtId="0" fontId="3" fillId="0" borderId="1" xfId="0" applyFont="1" applyBorder="1" applyAlignment="1" applyProtection="1">
      <alignment vertical="top" wrapText="1"/>
      <protection locked="0"/>
    </xf>
    <xf numFmtId="0" fontId="23" fillId="0" borderId="19" xfId="0" applyFont="1" applyBorder="1" applyAlignment="1">
      <alignment horizontal="left" vertical="top" wrapText="1"/>
    </xf>
    <xf numFmtId="0" fontId="5" fillId="9" borderId="0" xfId="0" applyFont="1" applyFill="1" applyAlignment="1">
      <alignment vertical="top"/>
    </xf>
    <xf numFmtId="0" fontId="5" fillId="0" borderId="19" xfId="0" applyFont="1" applyBorder="1" applyAlignment="1">
      <alignment vertical="top"/>
    </xf>
    <xf numFmtId="0" fontId="3" fillId="0" borderId="19" xfId="5" applyBorder="1" applyAlignment="1">
      <alignment horizontal="left" vertical="top" wrapText="1"/>
    </xf>
    <xf numFmtId="0" fontId="3" fillId="0" borderId="19" xfId="10" applyFont="1" applyBorder="1" applyAlignment="1">
      <alignment horizontal="left" vertical="top" wrapText="1"/>
    </xf>
    <xf numFmtId="10" fontId="3" fillId="0" borderId="19" xfId="10" applyNumberFormat="1" applyFont="1" applyBorder="1" applyAlignment="1">
      <alignment horizontal="left" vertical="top" wrapText="1"/>
    </xf>
    <xf numFmtId="0" fontId="5" fillId="0" borderId="0" xfId="0" applyFont="1"/>
    <xf numFmtId="0" fontId="0" fillId="0" borderId="19" xfId="0" applyBorder="1" applyAlignment="1" applyProtection="1">
      <alignment horizontal="left" vertical="top" wrapText="1"/>
      <protection locked="0"/>
    </xf>
    <xf numFmtId="0" fontId="5" fillId="0" borderId="19" xfId="0" applyFont="1" applyBorder="1" applyAlignment="1">
      <alignment vertical="top" wrapText="1"/>
    </xf>
    <xf numFmtId="0" fontId="5" fillId="0" borderId="19" xfId="0" applyFont="1" applyBorder="1" applyAlignment="1" applyProtection="1">
      <alignment horizontal="left" vertical="top" wrapText="1"/>
      <protection locked="0"/>
    </xf>
    <xf numFmtId="0" fontId="24" fillId="0" borderId="19" xfId="0" applyFont="1" applyBorder="1" applyAlignment="1">
      <alignment horizontal="left" vertical="top" wrapText="1"/>
    </xf>
    <xf numFmtId="0" fontId="25" fillId="9" borderId="0" xfId="0" applyFont="1" applyFill="1" applyProtection="1">
      <protection locked="0"/>
    </xf>
    <xf numFmtId="0" fontId="5" fillId="9" borderId="0" xfId="0" applyFont="1" applyFill="1" applyAlignment="1" applyProtection="1">
      <alignment vertical="top"/>
    </xf>
    <xf numFmtId="0" fontId="3" fillId="0" borderId="1" xfId="5" applyBorder="1" applyAlignment="1" applyProtection="1">
      <alignment horizontal="left" vertical="top" wrapText="1"/>
      <protection locked="0"/>
    </xf>
    <xf numFmtId="10" fontId="3" fillId="0" borderId="19" xfId="12" applyNumberFormat="1" applyFont="1" applyBorder="1" applyAlignment="1">
      <alignment horizontal="left" vertical="top" wrapText="1"/>
    </xf>
    <xf numFmtId="10" fontId="3" fillId="0" borderId="35" xfId="12" applyNumberFormat="1" applyFont="1" applyBorder="1" applyAlignment="1">
      <alignment horizontal="left" vertical="top" wrapText="1"/>
    </xf>
    <xf numFmtId="0" fontId="5" fillId="9" borderId="0" xfId="0" applyFont="1" applyFill="1" applyAlignment="1" applyProtection="1">
      <alignment vertical="top" wrapText="1"/>
    </xf>
    <xf numFmtId="0" fontId="5" fillId="0" borderId="19" xfId="1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protection locked="0"/>
    </xf>
    <xf numFmtId="0" fontId="5" fillId="0" borderId="19" xfId="0" applyFont="1" applyFill="1" applyBorder="1" applyAlignment="1" applyProtection="1">
      <alignment horizontal="left" vertical="top" wrapText="1"/>
      <protection locked="0"/>
    </xf>
    <xf numFmtId="0" fontId="5" fillId="9" borderId="0" xfId="0" applyFont="1" applyFill="1" applyAlignment="1" applyProtection="1">
      <alignment horizontal="left" vertical="top" wrapText="1"/>
    </xf>
    <xf numFmtId="0" fontId="5" fillId="0" borderId="46" xfId="0" applyFont="1" applyFill="1" applyBorder="1" applyAlignment="1" applyProtection="1">
      <alignment horizontal="left" vertical="top" wrapText="1"/>
    </xf>
    <xf numFmtId="0" fontId="3" fillId="0" borderId="19" xfId="0" quotePrefix="1" applyFont="1" applyBorder="1" applyAlignment="1">
      <alignment horizontal="left" vertical="top" wrapText="1"/>
    </xf>
    <xf numFmtId="0" fontId="5" fillId="0" borderId="46" xfId="0" applyFont="1" applyFill="1" applyBorder="1" applyAlignment="1" applyProtection="1">
      <alignment vertical="top" wrapText="1"/>
    </xf>
    <xf numFmtId="0" fontId="5" fillId="0" borderId="19" xfId="13" applyFont="1" applyFill="1" applyBorder="1" applyAlignment="1" applyProtection="1">
      <alignment horizontal="left" vertical="top" wrapText="1"/>
      <protection locked="0"/>
    </xf>
    <xf numFmtId="0" fontId="5" fillId="0" borderId="0" xfId="0" applyFont="1" applyFill="1" applyAlignment="1" applyProtection="1">
      <alignment vertical="top" wrapText="1"/>
    </xf>
    <xf numFmtId="0" fontId="5" fillId="0" borderId="0" xfId="0" applyFont="1" applyAlignment="1">
      <alignment horizontal="left" vertical="top" wrapText="1"/>
    </xf>
    <xf numFmtId="0" fontId="23" fillId="0" borderId="19" xfId="10" applyFont="1" applyFill="1" applyBorder="1" applyAlignment="1" applyProtection="1">
      <alignment vertical="top" wrapText="1"/>
    </xf>
    <xf numFmtId="0" fontId="26" fillId="0" borderId="19" xfId="0" applyFont="1" applyFill="1" applyBorder="1" applyAlignment="1" applyProtection="1">
      <alignment horizontal="left" vertical="top" wrapText="1"/>
    </xf>
    <xf numFmtId="0" fontId="3" fillId="0" borderId="38" xfId="13" applyFont="1" applyFill="1" applyBorder="1" applyAlignment="1" applyProtection="1">
      <alignment horizontal="left" vertical="top" wrapText="1"/>
      <protection locked="0"/>
    </xf>
    <xf numFmtId="0" fontId="3" fillId="0" borderId="48" xfId="0" applyFont="1" applyBorder="1" applyAlignment="1" applyProtection="1">
      <alignment horizontal="left" vertical="top" wrapText="1"/>
      <protection locked="0"/>
    </xf>
    <xf numFmtId="0" fontId="5" fillId="0" borderId="48" xfId="0" applyFont="1" applyFill="1" applyBorder="1" applyProtection="1"/>
    <xf numFmtId="0" fontId="3" fillId="0" borderId="48" xfId="0" applyFont="1" applyBorder="1" applyAlignment="1">
      <alignment horizontal="left" vertical="top"/>
    </xf>
    <xf numFmtId="0" fontId="3" fillId="0" borderId="49" xfId="4" applyFont="1" applyBorder="1" applyAlignment="1">
      <alignment vertical="top" wrapText="1"/>
    </xf>
    <xf numFmtId="0" fontId="3" fillId="0" borderId="48" xfId="0" applyFont="1" applyBorder="1" applyAlignment="1">
      <alignment horizontal="left" vertical="top" wrapText="1"/>
    </xf>
    <xf numFmtId="0" fontId="22" fillId="18" borderId="19" xfId="0" applyFont="1" applyFill="1" applyBorder="1" applyAlignment="1">
      <alignment wrapText="1"/>
    </xf>
    <xf numFmtId="0" fontId="13" fillId="8" borderId="19" xfId="0" applyFont="1" applyFill="1" applyBorder="1" applyAlignment="1">
      <alignment horizontal="left" vertical="center" wrapText="1"/>
    </xf>
    <xf numFmtId="0" fontId="13" fillId="8" borderId="19" xfId="0" applyFont="1" applyFill="1" applyBorder="1" applyAlignment="1">
      <alignment horizontal="center" wrapText="1"/>
    </xf>
    <xf numFmtId="0" fontId="7" fillId="8" borderId="47" xfId="0" applyFont="1" applyFill="1" applyBorder="1" applyAlignment="1">
      <alignment vertical="top" wrapText="1"/>
    </xf>
    <xf numFmtId="0" fontId="7" fillId="8" borderId="47" xfId="0" applyFont="1" applyFill="1" applyBorder="1" applyAlignment="1">
      <alignment horizontal="left" vertical="top" wrapText="1"/>
    </xf>
    <xf numFmtId="0" fontId="3" fillId="0" borderId="20"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0" borderId="22"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8" borderId="2" xfId="0" applyFont="1" applyFill="1" applyBorder="1" applyAlignment="1" applyProtection="1">
      <alignment horizontal="left" vertical="top" wrapText="1"/>
    </xf>
    <xf numFmtId="0" fontId="3" fillId="8" borderId="3" xfId="0" applyFont="1" applyFill="1" applyBorder="1" applyAlignment="1" applyProtection="1">
      <alignment horizontal="left" vertical="top"/>
    </xf>
    <xf numFmtId="0" fontId="3" fillId="8" borderId="15" xfId="0" applyFont="1" applyFill="1" applyBorder="1" applyAlignment="1" applyProtection="1">
      <alignment horizontal="left" vertical="top"/>
    </xf>
    <xf numFmtId="0" fontId="3" fillId="8" borderId="5" xfId="0" applyFont="1" applyFill="1" applyBorder="1" applyAlignment="1" applyProtection="1">
      <alignment horizontal="left" vertical="top"/>
    </xf>
    <xf numFmtId="0" fontId="3" fillId="8" borderId="0" xfId="0" applyFont="1" applyFill="1" applyBorder="1" applyAlignment="1" applyProtection="1">
      <alignment horizontal="left" vertical="top"/>
    </xf>
    <xf numFmtId="0" fontId="3" fillId="8" borderId="17" xfId="0" applyFont="1" applyFill="1" applyBorder="1" applyAlignment="1" applyProtection="1">
      <alignment horizontal="left" vertical="top"/>
    </xf>
    <xf numFmtId="0" fontId="3" fillId="8" borderId="20" xfId="0" applyFont="1" applyFill="1" applyBorder="1" applyAlignment="1" applyProtection="1">
      <alignment horizontal="left" vertical="top" wrapText="1"/>
    </xf>
    <xf numFmtId="0" fontId="3" fillId="8" borderId="21" xfId="0" applyFont="1" applyFill="1" applyBorder="1" applyAlignment="1" applyProtection="1">
      <alignment horizontal="left" vertical="top" wrapText="1"/>
    </xf>
    <xf numFmtId="0" fontId="3" fillId="8" borderId="25" xfId="0" applyFont="1" applyFill="1" applyBorder="1" applyAlignment="1" applyProtection="1">
      <alignment horizontal="left" vertical="top" wrapText="1"/>
    </xf>
    <xf numFmtId="0" fontId="3" fillId="8" borderId="22" xfId="0" applyFont="1" applyFill="1" applyBorder="1" applyAlignment="1" applyProtection="1">
      <alignment horizontal="left" vertical="top" wrapText="1"/>
    </xf>
    <xf numFmtId="0" fontId="3" fillId="8" borderId="0" xfId="0" applyFont="1" applyFill="1" applyBorder="1" applyAlignment="1" applyProtection="1">
      <alignment horizontal="left" vertical="top" wrapText="1"/>
    </xf>
    <xf numFmtId="0" fontId="3" fillId="8" borderId="6" xfId="0" applyFont="1" applyFill="1" applyBorder="1" applyAlignment="1" applyProtection="1">
      <alignment horizontal="left" vertical="top" wrapText="1"/>
    </xf>
    <xf numFmtId="0" fontId="6" fillId="6" borderId="20" xfId="0" applyFont="1" applyFill="1" applyBorder="1" applyAlignment="1" applyProtection="1">
      <alignment horizontal="left" vertical="top"/>
    </xf>
    <xf numFmtId="0" fontId="6" fillId="6" borderId="21" xfId="0" applyFont="1" applyFill="1" applyBorder="1" applyAlignment="1" applyProtection="1">
      <alignment horizontal="left" vertical="top"/>
    </xf>
    <xf numFmtId="0" fontId="6" fillId="6" borderId="25" xfId="0" applyFont="1" applyFill="1" applyBorder="1" applyAlignment="1" applyProtection="1">
      <alignment horizontal="left" vertical="top"/>
    </xf>
    <xf numFmtId="0" fontId="6" fillId="6" borderId="23" xfId="0" applyFont="1" applyFill="1" applyBorder="1" applyAlignment="1" applyProtection="1">
      <alignment horizontal="left" vertical="top"/>
    </xf>
    <xf numFmtId="0" fontId="6" fillId="6" borderId="24" xfId="0" applyFont="1" applyFill="1" applyBorder="1" applyAlignment="1" applyProtection="1">
      <alignment horizontal="left" vertical="top"/>
    </xf>
    <xf numFmtId="0" fontId="6" fillId="6" borderId="26" xfId="0" applyFont="1" applyFill="1" applyBorder="1" applyAlignment="1" applyProtection="1">
      <alignment horizontal="left" vertical="top"/>
    </xf>
    <xf numFmtId="0" fontId="3" fillId="8" borderId="23" xfId="0" applyFont="1" applyFill="1" applyBorder="1" applyAlignment="1" applyProtection="1">
      <alignment horizontal="left" vertical="top" wrapText="1"/>
    </xf>
    <xf numFmtId="0" fontId="3" fillId="8" borderId="24" xfId="0" applyFont="1" applyFill="1" applyBorder="1" applyAlignment="1" applyProtection="1">
      <alignment horizontal="left" vertical="top" wrapText="1"/>
    </xf>
    <xf numFmtId="0" fontId="3" fillId="8" borderId="26" xfId="0" applyFont="1" applyFill="1" applyBorder="1" applyAlignment="1" applyProtection="1">
      <alignment horizontal="left" vertical="top" wrapText="1"/>
    </xf>
  </cellXfs>
  <cellStyles count="14">
    <cellStyle name="Hyperlink 2" xfId="1" xr:uid="{00000000-0005-0000-0000-000000000000}"/>
    <cellStyle name="Normal" xfId="0" builtinId="0"/>
    <cellStyle name="Normal 2" xfId="2" xr:uid="{00000000-0005-0000-0000-000002000000}"/>
    <cellStyle name="Normal 2 2" xfId="3" xr:uid="{00000000-0005-0000-0000-000003000000}"/>
    <cellStyle name="Normal 2 3" xfId="13" xr:uid="{B3C9249D-3D93-47FF-9503-D1A5E39DA5C8}"/>
    <cellStyle name="Normal 257"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_Sheet1" xfId="12" xr:uid="{00000000-0005-0000-0000-00000C000000}"/>
  </cellStyles>
  <dxfs count="559">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6191250</xdr:colOff>
      <xdr:row>0</xdr:row>
      <xdr:rowOff>74614</xdr:rowOff>
    </xdr:from>
    <xdr:to>
      <xdr:col>2</xdr:col>
      <xdr:colOff>7275169</xdr:colOff>
      <xdr:row>6</xdr:row>
      <xdr:rowOff>88330</xdr:rowOff>
    </xdr:to>
    <xdr:pic>
      <xdr:nvPicPr>
        <xdr:cNvPr id="2" name="Picture 1" descr="The official logo of the IRS" title="IRS Logo">
          <a:extLst>
            <a:ext uri="{FF2B5EF4-FFF2-40B4-BE49-F238E27FC236}">
              <a16:creationId xmlns:a16="http://schemas.microsoft.com/office/drawing/2014/main" id="{E850D2E4-39EB-4869-971D-4D6FE36E940F}"/>
            </a:ext>
          </a:extLst>
        </xdr:cNvPr>
        <xdr:cNvPicPr>
          <a:picLocks noChangeAspect="1"/>
        </xdr:cNvPicPr>
      </xdr:nvPicPr>
      <xdr:blipFill>
        <a:blip xmlns:r="http://schemas.openxmlformats.org/officeDocument/2006/relationships" r:embed="rId1"/>
        <a:srcRect/>
        <a:stretch>
          <a:fillRect/>
        </a:stretch>
      </xdr:blipFill>
      <xdr:spPr bwMode="auto">
        <a:xfrm>
          <a:off x="7477125" y="74614"/>
          <a:ext cx="1083919" cy="118052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80" zoomScaleNormal="80" workbookViewId="0"/>
  </sheetViews>
  <sheetFormatPr defaultColWidth="9.28515625" defaultRowHeight="12.75" customHeight="1" x14ac:dyDescent="0.25"/>
  <cols>
    <col min="1" max="1" width="9.28515625" style="81"/>
    <col min="2" max="2" width="10" style="81" customWidth="1"/>
    <col min="3" max="3" width="113" style="81" customWidth="1"/>
    <col min="4" max="16384" width="9.28515625" style="81"/>
  </cols>
  <sheetData>
    <row r="1" spans="1:3" ht="15.75" x14ac:dyDescent="0.25">
      <c r="A1" s="2"/>
      <c r="B1" s="3"/>
      <c r="C1" s="4"/>
    </row>
    <row r="2" spans="1:3" ht="15.75" x14ac:dyDescent="0.25">
      <c r="A2" s="5" t="s">
        <v>0</v>
      </c>
      <c r="B2" s="6"/>
      <c r="C2" s="7"/>
    </row>
    <row r="3" spans="1:3" ht="15" x14ac:dyDescent="0.25">
      <c r="A3" s="278"/>
      <c r="B3" s="8"/>
      <c r="C3" s="9"/>
    </row>
    <row r="4" spans="1:3" ht="15" x14ac:dyDescent="0.25">
      <c r="A4" s="278" t="s">
        <v>1</v>
      </c>
      <c r="B4" s="10"/>
      <c r="C4" s="11"/>
    </row>
    <row r="5" spans="1:3" ht="15" x14ac:dyDescent="0.25">
      <c r="A5" s="278" t="s">
        <v>4913</v>
      </c>
      <c r="B5" s="10"/>
      <c r="C5" s="11"/>
    </row>
    <row r="6" spans="1:3" ht="15" x14ac:dyDescent="0.25">
      <c r="A6" s="278" t="s">
        <v>4914</v>
      </c>
      <c r="B6" s="10"/>
      <c r="C6" s="11"/>
    </row>
    <row r="7" spans="1:3" ht="15" x14ac:dyDescent="0.25">
      <c r="A7" s="12"/>
      <c r="B7" s="13"/>
      <c r="C7" s="14"/>
    </row>
    <row r="8" spans="1:3" ht="18" customHeight="1" x14ac:dyDescent="0.25">
      <c r="A8" s="15" t="s">
        <v>2</v>
      </c>
      <c r="B8" s="16"/>
      <c r="C8" s="17"/>
    </row>
    <row r="9" spans="1:3" ht="12.75" customHeight="1" x14ac:dyDescent="0.25">
      <c r="A9" s="18" t="s">
        <v>3</v>
      </c>
      <c r="B9" s="19"/>
      <c r="C9" s="20"/>
    </row>
    <row r="10" spans="1:3" ht="15" x14ac:dyDescent="0.25">
      <c r="A10" s="18" t="s">
        <v>4</v>
      </c>
      <c r="B10" s="19"/>
      <c r="C10" s="20"/>
    </row>
    <row r="11" spans="1:3" ht="15" x14ac:dyDescent="0.25">
      <c r="A11" s="18" t="s">
        <v>5</v>
      </c>
      <c r="B11" s="19"/>
      <c r="C11" s="20"/>
    </row>
    <row r="12" spans="1:3" ht="15" x14ac:dyDescent="0.25">
      <c r="A12" s="18" t="s">
        <v>6</v>
      </c>
      <c r="B12" s="19"/>
      <c r="C12" s="20"/>
    </row>
    <row r="13" spans="1:3" ht="15" x14ac:dyDescent="0.25">
      <c r="A13" s="18" t="s">
        <v>7</v>
      </c>
      <c r="B13" s="19"/>
      <c r="C13" s="20"/>
    </row>
    <row r="14" spans="1:3" ht="4.5" customHeight="1" x14ac:dyDescent="0.25">
      <c r="A14" s="21"/>
      <c r="B14" s="22"/>
      <c r="C14" s="23"/>
    </row>
    <row r="15" spans="1:3" ht="15" x14ac:dyDescent="0.25">
      <c r="C15" s="139"/>
    </row>
    <row r="16" spans="1:3" ht="15" x14ac:dyDescent="0.25">
      <c r="A16" s="24" t="s">
        <v>8</v>
      </c>
      <c r="B16" s="25"/>
      <c r="C16" s="26"/>
    </row>
    <row r="17" spans="1:3" ht="15" x14ac:dyDescent="0.25">
      <c r="A17" s="27" t="s">
        <v>9</v>
      </c>
      <c r="B17" s="28"/>
      <c r="C17" s="295"/>
    </row>
    <row r="18" spans="1:3" ht="15" x14ac:dyDescent="0.25">
      <c r="A18" s="27" t="s">
        <v>10</v>
      </c>
      <c r="B18" s="28"/>
      <c r="C18" s="295"/>
    </row>
    <row r="19" spans="1:3" ht="15" x14ac:dyDescent="0.25">
      <c r="A19" s="27" t="s">
        <v>11</v>
      </c>
      <c r="B19" s="28"/>
      <c r="C19" s="295"/>
    </row>
    <row r="20" spans="1:3" ht="15" x14ac:dyDescent="0.25">
      <c r="A20" s="140" t="s">
        <v>12</v>
      </c>
      <c r="B20" s="175"/>
      <c r="C20" s="296"/>
    </row>
    <row r="21" spans="1:3" ht="15" x14ac:dyDescent="0.25">
      <c r="A21" s="27" t="s">
        <v>13</v>
      </c>
      <c r="B21" s="28"/>
      <c r="C21" s="297"/>
    </row>
    <row r="22" spans="1:3" ht="15" x14ac:dyDescent="0.25">
      <c r="A22" s="27" t="s">
        <v>14</v>
      </c>
      <c r="B22" s="28"/>
      <c r="C22" s="295"/>
    </row>
    <row r="23" spans="1:3" ht="15" x14ac:dyDescent="0.25">
      <c r="A23" s="27" t="s">
        <v>15</v>
      </c>
      <c r="B23" s="28"/>
      <c r="C23" s="295"/>
    </row>
    <row r="24" spans="1:3" ht="15" x14ac:dyDescent="0.25">
      <c r="A24" s="27" t="s">
        <v>16</v>
      </c>
      <c r="B24" s="28"/>
      <c r="C24" s="295"/>
    </row>
    <row r="25" spans="1:3" ht="15" x14ac:dyDescent="0.25">
      <c r="A25" s="27" t="s">
        <v>17</v>
      </c>
      <c r="B25" s="28"/>
      <c r="C25" s="295"/>
    </row>
    <row r="26" spans="1:3" ht="15" x14ac:dyDescent="0.25">
      <c r="A26" s="176" t="s">
        <v>18</v>
      </c>
      <c r="B26" s="175"/>
      <c r="C26" s="295"/>
    </row>
    <row r="27" spans="1:3" ht="15" x14ac:dyDescent="0.25">
      <c r="A27" s="176" t="s">
        <v>19</v>
      </c>
      <c r="B27" s="175"/>
      <c r="C27" s="29"/>
    </row>
    <row r="28" spans="1:3" ht="15" x14ac:dyDescent="0.25">
      <c r="C28" s="139"/>
    </row>
    <row r="29" spans="1:3" ht="15" x14ac:dyDescent="0.25">
      <c r="A29" s="24" t="s">
        <v>20</v>
      </c>
      <c r="B29" s="25"/>
      <c r="C29" s="26"/>
    </row>
    <row r="30" spans="1:3" ht="15" x14ac:dyDescent="0.25">
      <c r="A30" s="30"/>
      <c r="B30" s="31"/>
      <c r="C30" s="32"/>
    </row>
    <row r="31" spans="1:3" ht="15" x14ac:dyDescent="0.25">
      <c r="A31" s="140" t="s">
        <v>21</v>
      </c>
      <c r="B31" s="141"/>
      <c r="C31" s="298"/>
    </row>
    <row r="32" spans="1:3" ht="15" x14ac:dyDescent="0.25">
      <c r="A32" s="140" t="s">
        <v>22</v>
      </c>
      <c r="B32" s="141"/>
      <c r="C32" s="298"/>
    </row>
    <row r="33" spans="1:3" ht="12.75" customHeight="1" x14ac:dyDescent="0.25">
      <c r="A33" s="140" t="s">
        <v>23</v>
      </c>
      <c r="B33" s="141"/>
      <c r="C33" s="298"/>
    </row>
    <row r="34" spans="1:3" ht="12.75" customHeight="1" x14ac:dyDescent="0.25">
      <c r="A34" s="140" t="s">
        <v>24</v>
      </c>
      <c r="B34" s="142"/>
      <c r="C34" s="299"/>
    </row>
    <row r="35" spans="1:3" ht="15" x14ac:dyDescent="0.25">
      <c r="A35" s="140" t="s">
        <v>25</v>
      </c>
      <c r="B35" s="141"/>
      <c r="C35" s="298"/>
    </row>
    <row r="36" spans="1:3" ht="15" x14ac:dyDescent="0.25">
      <c r="A36" s="30"/>
      <c r="B36" s="31"/>
      <c r="C36" s="32"/>
    </row>
    <row r="37" spans="1:3" ht="15" x14ac:dyDescent="0.25">
      <c r="A37" s="140" t="s">
        <v>21</v>
      </c>
      <c r="B37" s="141"/>
      <c r="C37" s="298"/>
    </row>
    <row r="38" spans="1:3" ht="15" x14ac:dyDescent="0.25">
      <c r="A38" s="140" t="s">
        <v>22</v>
      </c>
      <c r="B38" s="141"/>
      <c r="C38" s="298"/>
    </row>
    <row r="39" spans="1:3" ht="15" x14ac:dyDescent="0.25">
      <c r="A39" s="140" t="s">
        <v>23</v>
      </c>
      <c r="B39" s="141"/>
      <c r="C39" s="298"/>
    </row>
    <row r="40" spans="1:3" ht="15" x14ac:dyDescent="0.25">
      <c r="A40" s="140" t="s">
        <v>24</v>
      </c>
      <c r="B40" s="142"/>
      <c r="C40" s="299"/>
    </row>
    <row r="41" spans="1:3" ht="15" x14ac:dyDescent="0.25">
      <c r="A41" s="140" t="s">
        <v>25</v>
      </c>
      <c r="B41" s="141"/>
      <c r="C41" s="298"/>
    </row>
    <row r="42" spans="1:3" ht="15" x14ac:dyDescent="0.25"/>
    <row r="43" spans="1:3" ht="15" x14ac:dyDescent="0.25">
      <c r="A43" s="143" t="s">
        <v>26</v>
      </c>
    </row>
    <row r="44" spans="1:3" ht="15" x14ac:dyDescent="0.25">
      <c r="A44" s="143" t="s">
        <v>27</v>
      </c>
    </row>
    <row r="45" spans="1:3" ht="15" x14ac:dyDescent="0.25">
      <c r="A45" s="143" t="s">
        <v>28</v>
      </c>
    </row>
    <row r="46" spans="1:3" ht="15" x14ac:dyDescent="0.25"/>
    <row r="47" spans="1:3" ht="12.75" hidden="1" customHeight="1" x14ac:dyDescent="0.25">
      <c r="A47" s="177" t="s">
        <v>29</v>
      </c>
    </row>
    <row r="48" spans="1:3" ht="12.75" hidden="1" customHeight="1" x14ac:dyDescent="0.25">
      <c r="A48" s="177" t="s">
        <v>30</v>
      </c>
    </row>
    <row r="49" spans="1:1" ht="12.75" hidden="1" customHeight="1" x14ac:dyDescent="0.25">
      <c r="A49" s="177" t="s">
        <v>31</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27"/>
  <sheetViews>
    <sheetView workbookViewId="0"/>
  </sheetViews>
  <sheetFormatPr defaultRowHeight="15" x14ac:dyDescent="0.25"/>
  <cols>
    <col min="1" max="1" width="9.42578125" style="33" customWidth="1"/>
    <col min="2" max="2" width="71.42578125" style="33" customWidth="1"/>
    <col min="3" max="3" width="9.140625" style="33"/>
    <col min="4" max="4" width="10" style="33" customWidth="1"/>
  </cols>
  <sheetData>
    <row r="1" spans="1:4" ht="30" x14ac:dyDescent="0.25">
      <c r="A1" s="353" t="s">
        <v>3573</v>
      </c>
      <c r="B1" s="353" t="s">
        <v>115</v>
      </c>
      <c r="C1" s="353" t="s">
        <v>58</v>
      </c>
      <c r="D1" s="305">
        <v>44469</v>
      </c>
    </row>
    <row r="2" spans="1:4" ht="15.75" x14ac:dyDescent="0.25">
      <c r="A2" s="354" t="s">
        <v>3574</v>
      </c>
      <c r="B2" s="354" t="s">
        <v>3575</v>
      </c>
      <c r="C2" s="355">
        <v>6</v>
      </c>
    </row>
    <row r="3" spans="1:4" ht="15.75" x14ac:dyDescent="0.25">
      <c r="A3" s="354" t="s">
        <v>2931</v>
      </c>
      <c r="B3" s="354" t="s">
        <v>3576</v>
      </c>
      <c r="C3" s="355">
        <v>4</v>
      </c>
    </row>
    <row r="4" spans="1:4" ht="15.75" x14ac:dyDescent="0.25">
      <c r="A4" s="354" t="s">
        <v>3577</v>
      </c>
      <c r="B4" s="354" t="s">
        <v>3578</v>
      </c>
      <c r="C4" s="355">
        <v>1</v>
      </c>
    </row>
    <row r="5" spans="1:4" ht="15.75" x14ac:dyDescent="0.25">
      <c r="A5" s="354" t="s">
        <v>3579</v>
      </c>
      <c r="B5" s="354" t="s">
        <v>3580</v>
      </c>
      <c r="C5" s="355">
        <v>2</v>
      </c>
    </row>
    <row r="6" spans="1:4" ht="15.75" x14ac:dyDescent="0.25">
      <c r="A6" s="354" t="s">
        <v>3581</v>
      </c>
      <c r="B6" s="354" t="s">
        <v>3582</v>
      </c>
      <c r="C6" s="355">
        <v>2</v>
      </c>
    </row>
    <row r="7" spans="1:4" ht="15.75" x14ac:dyDescent="0.25">
      <c r="A7" s="354" t="s">
        <v>3583</v>
      </c>
      <c r="B7" s="354" t="s">
        <v>3584</v>
      </c>
      <c r="C7" s="355">
        <v>4</v>
      </c>
    </row>
    <row r="8" spans="1:4" ht="15.75" x14ac:dyDescent="0.25">
      <c r="A8" s="354" t="s">
        <v>152</v>
      </c>
      <c r="B8" s="354" t="s">
        <v>3585</v>
      </c>
      <c r="C8" s="355">
        <v>2</v>
      </c>
    </row>
    <row r="9" spans="1:4" ht="15.75" x14ac:dyDescent="0.25">
      <c r="A9" s="354" t="s">
        <v>3586</v>
      </c>
      <c r="B9" s="354" t="s">
        <v>3587</v>
      </c>
      <c r="C9" s="355">
        <v>5</v>
      </c>
    </row>
    <row r="10" spans="1:4" ht="15.75" x14ac:dyDescent="0.25">
      <c r="A10" s="354" t="s">
        <v>3588</v>
      </c>
      <c r="B10" s="354" t="s">
        <v>3589</v>
      </c>
      <c r="C10" s="355">
        <v>5</v>
      </c>
    </row>
    <row r="11" spans="1:4" ht="15.75" x14ac:dyDescent="0.25">
      <c r="A11" s="354" t="s">
        <v>1612</v>
      </c>
      <c r="B11" s="354" t="s">
        <v>3590</v>
      </c>
      <c r="C11" s="355">
        <v>5</v>
      </c>
    </row>
    <row r="12" spans="1:4" ht="15.75" x14ac:dyDescent="0.25">
      <c r="A12" s="354" t="s">
        <v>3591</v>
      </c>
      <c r="B12" s="354" t="s">
        <v>3592</v>
      </c>
      <c r="C12" s="355">
        <v>2</v>
      </c>
    </row>
    <row r="13" spans="1:4" ht="15.75" x14ac:dyDescent="0.25">
      <c r="A13" s="354" t="s">
        <v>1576</v>
      </c>
      <c r="B13" s="354" t="s">
        <v>3593</v>
      </c>
      <c r="C13" s="355">
        <v>5</v>
      </c>
    </row>
    <row r="14" spans="1:4" ht="15.75" x14ac:dyDescent="0.25">
      <c r="A14" s="354" t="s">
        <v>169</v>
      </c>
      <c r="B14" s="354" t="s">
        <v>3594</v>
      </c>
      <c r="C14" s="355">
        <v>4</v>
      </c>
    </row>
    <row r="15" spans="1:4" ht="15.75" x14ac:dyDescent="0.25">
      <c r="A15" s="354" t="s">
        <v>464</v>
      </c>
      <c r="B15" s="354" t="s">
        <v>3595</v>
      </c>
      <c r="C15" s="355">
        <v>4</v>
      </c>
    </row>
    <row r="16" spans="1:4" ht="15.75" x14ac:dyDescent="0.25">
      <c r="A16" s="354" t="s">
        <v>565</v>
      </c>
      <c r="B16" s="354" t="s">
        <v>3596</v>
      </c>
      <c r="C16" s="355">
        <v>1</v>
      </c>
    </row>
    <row r="17" spans="1:3" ht="15.75" x14ac:dyDescent="0.25">
      <c r="A17" s="354" t="s">
        <v>1417</v>
      </c>
      <c r="B17" s="354" t="s">
        <v>3597</v>
      </c>
      <c r="C17" s="355">
        <v>5</v>
      </c>
    </row>
    <row r="18" spans="1:3" ht="15.75" x14ac:dyDescent="0.25">
      <c r="A18" s="354" t="s">
        <v>3598</v>
      </c>
      <c r="B18" s="354" t="s">
        <v>3599</v>
      </c>
      <c r="C18" s="355">
        <v>8</v>
      </c>
    </row>
    <row r="19" spans="1:3" ht="15.75" x14ac:dyDescent="0.25">
      <c r="A19" s="354" t="s">
        <v>3600</v>
      </c>
      <c r="B19" s="354" t="s">
        <v>3601</v>
      </c>
      <c r="C19" s="355">
        <v>1</v>
      </c>
    </row>
    <row r="20" spans="1:3" ht="15.75" x14ac:dyDescent="0.25">
      <c r="A20" s="354" t="s">
        <v>3602</v>
      </c>
      <c r="B20" s="354" t="s">
        <v>3603</v>
      </c>
      <c r="C20" s="355">
        <v>8</v>
      </c>
    </row>
    <row r="21" spans="1:3" ht="15.75" x14ac:dyDescent="0.25">
      <c r="A21" s="354" t="s">
        <v>3604</v>
      </c>
      <c r="B21" s="354" t="s">
        <v>3605</v>
      </c>
      <c r="C21" s="355">
        <v>6</v>
      </c>
    </row>
    <row r="22" spans="1:3" ht="15.75" x14ac:dyDescent="0.25">
      <c r="A22" s="354" t="s">
        <v>3606</v>
      </c>
      <c r="B22" s="354" t="s">
        <v>3607</v>
      </c>
      <c r="C22" s="355">
        <v>7</v>
      </c>
    </row>
    <row r="23" spans="1:3" ht="15.75" x14ac:dyDescent="0.25">
      <c r="A23" s="354" t="s">
        <v>3608</v>
      </c>
      <c r="B23" s="354" t="s">
        <v>3609</v>
      </c>
      <c r="C23" s="355">
        <v>7</v>
      </c>
    </row>
    <row r="24" spans="1:3" ht="15.75" x14ac:dyDescent="0.25">
      <c r="A24" s="354" t="s">
        <v>1445</v>
      </c>
      <c r="B24" s="354" t="s">
        <v>3610</v>
      </c>
      <c r="C24" s="355">
        <v>7</v>
      </c>
    </row>
    <row r="25" spans="1:3" ht="15.75" x14ac:dyDescent="0.25">
      <c r="A25" s="354" t="s">
        <v>3611</v>
      </c>
      <c r="B25" s="354" t="s">
        <v>3612</v>
      </c>
      <c r="C25" s="355">
        <v>5</v>
      </c>
    </row>
    <row r="26" spans="1:3" ht="15.75" x14ac:dyDescent="0.25">
      <c r="A26" s="354" t="s">
        <v>3613</v>
      </c>
      <c r="B26" s="354" t="s">
        <v>3614</v>
      </c>
      <c r="C26" s="355">
        <v>5</v>
      </c>
    </row>
    <row r="27" spans="1:3" ht="15.75" x14ac:dyDescent="0.25">
      <c r="A27" s="354" t="s">
        <v>3615</v>
      </c>
      <c r="B27" s="354" t="s">
        <v>3616</v>
      </c>
      <c r="C27" s="355">
        <v>5</v>
      </c>
    </row>
    <row r="28" spans="1:3" ht="15.75" x14ac:dyDescent="0.25">
      <c r="A28" s="354" t="s">
        <v>3617</v>
      </c>
      <c r="B28" s="354" t="s">
        <v>3618</v>
      </c>
      <c r="C28" s="355">
        <v>6</v>
      </c>
    </row>
    <row r="29" spans="1:3" ht="15.75" x14ac:dyDescent="0.25">
      <c r="A29" s="354" t="s">
        <v>3619</v>
      </c>
      <c r="B29" s="354" t="s">
        <v>3620</v>
      </c>
      <c r="C29" s="355">
        <v>6</v>
      </c>
    </row>
    <row r="30" spans="1:3" ht="15.75" x14ac:dyDescent="0.25">
      <c r="A30" s="354" t="s">
        <v>3621</v>
      </c>
      <c r="B30" s="354" t="s">
        <v>3622</v>
      </c>
      <c r="C30" s="355">
        <v>4</v>
      </c>
    </row>
    <row r="31" spans="1:3" ht="15.75" x14ac:dyDescent="0.25">
      <c r="A31" s="354" t="s">
        <v>1557</v>
      </c>
      <c r="B31" s="354" t="s">
        <v>3623</v>
      </c>
      <c r="C31" s="355">
        <v>7</v>
      </c>
    </row>
    <row r="32" spans="1:3" ht="15.75" x14ac:dyDescent="0.25">
      <c r="A32" s="354" t="s">
        <v>3624</v>
      </c>
      <c r="B32" s="354" t="s">
        <v>3625</v>
      </c>
      <c r="C32" s="355">
        <v>5</v>
      </c>
    </row>
    <row r="33" spans="1:3" ht="15.75" x14ac:dyDescent="0.25">
      <c r="A33" s="354" t="s">
        <v>3626</v>
      </c>
      <c r="B33" s="354" t="s">
        <v>3627</v>
      </c>
      <c r="C33" s="355">
        <v>5</v>
      </c>
    </row>
    <row r="34" spans="1:3" ht="15.75" x14ac:dyDescent="0.25">
      <c r="A34" s="354" t="s">
        <v>3628</v>
      </c>
      <c r="B34" s="354" t="s">
        <v>3629</v>
      </c>
      <c r="C34" s="355">
        <v>8</v>
      </c>
    </row>
    <row r="35" spans="1:3" ht="15.75" x14ac:dyDescent="0.25">
      <c r="A35" s="354" t="s">
        <v>3630</v>
      </c>
      <c r="B35" s="354" t="s">
        <v>3631</v>
      </c>
      <c r="C35" s="355">
        <v>1</v>
      </c>
    </row>
    <row r="36" spans="1:3" ht="15.75" x14ac:dyDescent="0.25">
      <c r="A36" s="354" t="s">
        <v>3632</v>
      </c>
      <c r="B36" s="354" t="s">
        <v>3633</v>
      </c>
      <c r="C36" s="355">
        <v>5</v>
      </c>
    </row>
    <row r="37" spans="1:3" ht="15.75" x14ac:dyDescent="0.25">
      <c r="A37" s="354" t="s">
        <v>3634</v>
      </c>
      <c r="B37" s="354" t="s">
        <v>3635</v>
      </c>
      <c r="C37" s="355">
        <v>8</v>
      </c>
    </row>
    <row r="38" spans="1:3" ht="15.75" x14ac:dyDescent="0.25">
      <c r="A38" s="354" t="s">
        <v>3636</v>
      </c>
      <c r="B38" s="354" t="s">
        <v>3637</v>
      </c>
      <c r="C38" s="355">
        <v>5</v>
      </c>
    </row>
    <row r="39" spans="1:3" ht="15.75" x14ac:dyDescent="0.25">
      <c r="A39" s="354" t="s">
        <v>3638</v>
      </c>
      <c r="B39" s="354" t="s">
        <v>3639</v>
      </c>
      <c r="C39" s="355">
        <v>5</v>
      </c>
    </row>
    <row r="40" spans="1:3" ht="15.75" x14ac:dyDescent="0.25">
      <c r="A40" s="354" t="s">
        <v>3640</v>
      </c>
      <c r="B40" s="354" t="s">
        <v>3641</v>
      </c>
      <c r="C40" s="355">
        <v>2</v>
      </c>
    </row>
    <row r="41" spans="1:3" ht="15.75" x14ac:dyDescent="0.25">
      <c r="A41" s="354" t="s">
        <v>3642</v>
      </c>
      <c r="B41" s="354" t="s">
        <v>3643</v>
      </c>
      <c r="C41" s="355">
        <v>4</v>
      </c>
    </row>
    <row r="42" spans="1:3" ht="15.75" x14ac:dyDescent="0.25">
      <c r="A42" s="354" t="s">
        <v>3644</v>
      </c>
      <c r="B42" s="354" t="s">
        <v>3645</v>
      </c>
      <c r="C42" s="355">
        <v>5</v>
      </c>
    </row>
    <row r="43" spans="1:3" ht="15.75" x14ac:dyDescent="0.25">
      <c r="A43" s="354" t="s">
        <v>3646</v>
      </c>
      <c r="B43" s="354" t="s">
        <v>3647</v>
      </c>
      <c r="C43" s="355">
        <v>5</v>
      </c>
    </row>
    <row r="44" spans="1:3" ht="15.75" x14ac:dyDescent="0.25">
      <c r="A44" s="354" t="s">
        <v>3648</v>
      </c>
      <c r="B44" s="354" t="s">
        <v>3649</v>
      </c>
      <c r="C44" s="355">
        <v>6</v>
      </c>
    </row>
    <row r="45" spans="1:3" ht="15.75" x14ac:dyDescent="0.25">
      <c r="A45" s="354" t="s">
        <v>3650</v>
      </c>
      <c r="B45" s="354" t="s">
        <v>3651</v>
      </c>
      <c r="C45" s="355">
        <v>5</v>
      </c>
    </row>
    <row r="46" spans="1:3" ht="15.75" x14ac:dyDescent="0.25">
      <c r="A46" s="354" t="s">
        <v>3652</v>
      </c>
      <c r="B46" s="354" t="s">
        <v>3653</v>
      </c>
      <c r="C46" s="355">
        <v>4</v>
      </c>
    </row>
    <row r="47" spans="1:3" ht="15.75" x14ac:dyDescent="0.25">
      <c r="A47" s="354" t="s">
        <v>3654</v>
      </c>
      <c r="B47" s="354" t="s">
        <v>3655</v>
      </c>
      <c r="C47" s="355">
        <v>5</v>
      </c>
    </row>
    <row r="48" spans="1:3" ht="15.75" x14ac:dyDescent="0.25">
      <c r="A48" s="354" t="s">
        <v>3656</v>
      </c>
      <c r="B48" s="354" t="s">
        <v>3657</v>
      </c>
      <c r="C48" s="355">
        <v>6</v>
      </c>
    </row>
    <row r="49" spans="1:3" ht="15.75" x14ac:dyDescent="0.25">
      <c r="A49" s="354" t="s">
        <v>3658</v>
      </c>
      <c r="B49" s="354" t="s">
        <v>3659</v>
      </c>
      <c r="C49" s="355">
        <v>7</v>
      </c>
    </row>
    <row r="50" spans="1:3" ht="15.75" x14ac:dyDescent="0.25">
      <c r="A50" s="354" t="s">
        <v>3660</v>
      </c>
      <c r="B50" s="354" t="s">
        <v>3661</v>
      </c>
      <c r="C50" s="355">
        <v>3</v>
      </c>
    </row>
    <row r="51" spans="1:3" ht="15.75" x14ac:dyDescent="0.25">
      <c r="A51" s="354" t="s">
        <v>3662</v>
      </c>
      <c r="B51" s="354" t="s">
        <v>3663</v>
      </c>
      <c r="C51" s="355">
        <v>6</v>
      </c>
    </row>
    <row r="52" spans="1:3" ht="15.75" x14ac:dyDescent="0.25">
      <c r="A52" s="354" t="s">
        <v>3664</v>
      </c>
      <c r="B52" s="354" t="s">
        <v>3665</v>
      </c>
      <c r="C52" s="355">
        <v>4</v>
      </c>
    </row>
    <row r="53" spans="1:3" ht="15.75" x14ac:dyDescent="0.25">
      <c r="A53" s="354" t="s">
        <v>3666</v>
      </c>
      <c r="B53" s="354" t="s">
        <v>3667</v>
      </c>
      <c r="C53" s="355">
        <v>5</v>
      </c>
    </row>
    <row r="54" spans="1:3" ht="15.75" x14ac:dyDescent="0.25">
      <c r="A54" s="354" t="s">
        <v>3668</v>
      </c>
      <c r="B54" s="354" t="s">
        <v>3669</v>
      </c>
      <c r="C54" s="355">
        <v>2</v>
      </c>
    </row>
    <row r="55" spans="1:3" ht="15.75" x14ac:dyDescent="0.25">
      <c r="A55" s="354" t="s">
        <v>3670</v>
      </c>
      <c r="B55" s="354" t="s">
        <v>3671</v>
      </c>
      <c r="C55" s="355">
        <v>2</v>
      </c>
    </row>
    <row r="56" spans="1:3" ht="15.75" x14ac:dyDescent="0.25">
      <c r="A56" s="354" t="s">
        <v>3672</v>
      </c>
      <c r="B56" s="354" t="s">
        <v>3673</v>
      </c>
      <c r="C56" s="355">
        <v>5</v>
      </c>
    </row>
    <row r="57" spans="1:3" ht="15.75" x14ac:dyDescent="0.25">
      <c r="A57" s="354" t="s">
        <v>3674</v>
      </c>
      <c r="B57" s="354" t="s">
        <v>3675</v>
      </c>
      <c r="C57" s="355">
        <v>5</v>
      </c>
    </row>
    <row r="58" spans="1:3" ht="31.5" x14ac:dyDescent="0.25">
      <c r="A58" s="354" t="s">
        <v>3676</v>
      </c>
      <c r="B58" s="354" t="s">
        <v>3677</v>
      </c>
      <c r="C58" s="355">
        <v>5</v>
      </c>
    </row>
    <row r="59" spans="1:3" ht="15.75" x14ac:dyDescent="0.25">
      <c r="A59" s="354" t="s">
        <v>3678</v>
      </c>
      <c r="B59" s="354" t="s">
        <v>3679</v>
      </c>
      <c r="C59" s="355">
        <v>5</v>
      </c>
    </row>
    <row r="60" spans="1:3" ht="15.75" x14ac:dyDescent="0.25">
      <c r="A60" s="354" t="s">
        <v>3680</v>
      </c>
      <c r="B60" s="354" t="s">
        <v>3681</v>
      </c>
      <c r="C60" s="355">
        <v>3</v>
      </c>
    </row>
    <row r="61" spans="1:3" ht="15.75" x14ac:dyDescent="0.25">
      <c r="A61" s="354" t="s">
        <v>3682</v>
      </c>
      <c r="B61" s="354" t="s">
        <v>3683</v>
      </c>
      <c r="C61" s="355">
        <v>6</v>
      </c>
    </row>
    <row r="62" spans="1:3" ht="15.75" x14ac:dyDescent="0.25">
      <c r="A62" s="354" t="s">
        <v>3684</v>
      </c>
      <c r="B62" s="354" t="s">
        <v>3685</v>
      </c>
      <c r="C62" s="355">
        <v>3</v>
      </c>
    </row>
    <row r="63" spans="1:3" ht="15.75" x14ac:dyDescent="0.25">
      <c r="A63" s="354" t="s">
        <v>3686</v>
      </c>
      <c r="B63" s="354" t="s">
        <v>3687</v>
      </c>
      <c r="C63" s="355">
        <v>4</v>
      </c>
    </row>
    <row r="64" spans="1:3" ht="31.5" x14ac:dyDescent="0.25">
      <c r="A64" s="354" t="s">
        <v>3688</v>
      </c>
      <c r="B64" s="354" t="s">
        <v>3689</v>
      </c>
      <c r="C64" s="355">
        <v>3</v>
      </c>
    </row>
    <row r="65" spans="1:3" ht="15.75" x14ac:dyDescent="0.25">
      <c r="A65" s="354" t="s">
        <v>2911</v>
      </c>
      <c r="B65" s="354" t="s">
        <v>3690</v>
      </c>
      <c r="C65" s="355">
        <v>3</v>
      </c>
    </row>
    <row r="66" spans="1:3" ht="31.5" x14ac:dyDescent="0.25">
      <c r="A66" s="354" t="s">
        <v>3691</v>
      </c>
      <c r="B66" s="354" t="s">
        <v>3692</v>
      </c>
      <c r="C66" s="355">
        <v>6</v>
      </c>
    </row>
    <row r="67" spans="1:3" ht="15.75" x14ac:dyDescent="0.25">
      <c r="A67" s="354" t="s">
        <v>3693</v>
      </c>
      <c r="B67" s="354" t="s">
        <v>3694</v>
      </c>
      <c r="C67" s="355">
        <v>6</v>
      </c>
    </row>
    <row r="68" spans="1:3" ht="31.5" x14ac:dyDescent="0.25">
      <c r="A68" s="354" t="s">
        <v>3695</v>
      </c>
      <c r="B68" s="354" t="s">
        <v>3696</v>
      </c>
      <c r="C68" s="355">
        <v>5</v>
      </c>
    </row>
    <row r="69" spans="1:3" ht="15.75" x14ac:dyDescent="0.25">
      <c r="A69" s="354" t="s">
        <v>3697</v>
      </c>
      <c r="B69" s="354" t="s">
        <v>3698</v>
      </c>
      <c r="C69" s="355">
        <v>3</v>
      </c>
    </row>
    <row r="70" spans="1:3" ht="15.75" x14ac:dyDescent="0.25">
      <c r="A70" s="354" t="s">
        <v>3699</v>
      </c>
      <c r="B70" s="354" t="s">
        <v>3592</v>
      </c>
      <c r="C70" s="355">
        <v>2</v>
      </c>
    </row>
    <row r="71" spans="1:3" ht="15.75" x14ac:dyDescent="0.25">
      <c r="A71" s="354" t="s">
        <v>3700</v>
      </c>
      <c r="B71" s="354" t="s">
        <v>3701</v>
      </c>
      <c r="C71" s="355">
        <v>3</v>
      </c>
    </row>
    <row r="72" spans="1:3" ht="15.75" x14ac:dyDescent="0.25">
      <c r="A72" s="354" t="s">
        <v>3702</v>
      </c>
      <c r="B72" s="354" t="s">
        <v>3703</v>
      </c>
      <c r="C72" s="355">
        <v>3</v>
      </c>
    </row>
    <row r="73" spans="1:3" ht="15.75" x14ac:dyDescent="0.25">
      <c r="A73" s="354" t="s">
        <v>3704</v>
      </c>
      <c r="B73" s="354" t="s">
        <v>3705</v>
      </c>
      <c r="C73" s="355">
        <v>3</v>
      </c>
    </row>
    <row r="74" spans="1:3" ht="15.75" x14ac:dyDescent="0.25">
      <c r="A74" s="354" t="s">
        <v>3706</v>
      </c>
      <c r="B74" s="354" t="s">
        <v>3707</v>
      </c>
      <c r="C74" s="355">
        <v>5</v>
      </c>
    </row>
    <row r="75" spans="1:3" ht="15.75" x14ac:dyDescent="0.25">
      <c r="A75" s="354" t="s">
        <v>3708</v>
      </c>
      <c r="B75" s="354" t="s">
        <v>3709</v>
      </c>
      <c r="C75" s="355">
        <v>3</v>
      </c>
    </row>
    <row r="76" spans="1:3" ht="15.75" x14ac:dyDescent="0.25">
      <c r="A76" s="354" t="s">
        <v>3710</v>
      </c>
      <c r="B76" s="354" t="s">
        <v>3711</v>
      </c>
      <c r="C76" s="355">
        <v>6</v>
      </c>
    </row>
    <row r="77" spans="1:3" ht="15.75" x14ac:dyDescent="0.25">
      <c r="A77" s="354" t="s">
        <v>3712</v>
      </c>
      <c r="B77" s="354" t="s">
        <v>3713</v>
      </c>
      <c r="C77" s="355">
        <v>5</v>
      </c>
    </row>
    <row r="78" spans="1:3" ht="15.75" x14ac:dyDescent="0.25">
      <c r="A78" s="354" t="s">
        <v>3714</v>
      </c>
      <c r="B78" s="354" t="s">
        <v>3715</v>
      </c>
      <c r="C78" s="355">
        <v>4</v>
      </c>
    </row>
    <row r="79" spans="1:3" ht="15.75" x14ac:dyDescent="0.25">
      <c r="A79" s="354" t="s">
        <v>6485</v>
      </c>
      <c r="B79" s="354" t="s">
        <v>6486</v>
      </c>
      <c r="C79" s="355">
        <v>4</v>
      </c>
    </row>
    <row r="80" spans="1:3" ht="15.75" x14ac:dyDescent="0.25">
      <c r="A80" s="354" t="s">
        <v>6487</v>
      </c>
      <c r="B80" s="354" t="s">
        <v>6488</v>
      </c>
      <c r="C80" s="355">
        <v>4</v>
      </c>
    </row>
    <row r="81" spans="1:3" ht="15.75" x14ac:dyDescent="0.25">
      <c r="A81" s="354" t="s">
        <v>3716</v>
      </c>
      <c r="B81" s="354" t="s">
        <v>3717</v>
      </c>
      <c r="C81" s="355">
        <v>7</v>
      </c>
    </row>
    <row r="82" spans="1:3" ht="15.75" x14ac:dyDescent="0.25">
      <c r="A82" s="354" t="s">
        <v>1194</v>
      </c>
      <c r="B82" s="354" t="s">
        <v>3718</v>
      </c>
      <c r="C82" s="355">
        <v>6</v>
      </c>
    </row>
    <row r="83" spans="1:3" ht="15.75" x14ac:dyDescent="0.25">
      <c r="A83" s="354" t="s">
        <v>160</v>
      </c>
      <c r="B83" s="354" t="s">
        <v>3719</v>
      </c>
      <c r="C83" s="355">
        <v>5</v>
      </c>
    </row>
    <row r="84" spans="1:3" ht="15.75" x14ac:dyDescent="0.25">
      <c r="A84" s="354" t="s">
        <v>1398</v>
      </c>
      <c r="B84" s="354" t="s">
        <v>3720</v>
      </c>
      <c r="C84" s="355">
        <v>3</v>
      </c>
    </row>
    <row r="85" spans="1:3" ht="15.75" x14ac:dyDescent="0.25">
      <c r="A85" s="354" t="s">
        <v>3721</v>
      </c>
      <c r="B85" s="354" t="s">
        <v>3722</v>
      </c>
      <c r="C85" s="355">
        <v>5</v>
      </c>
    </row>
    <row r="86" spans="1:3" ht="15.75" x14ac:dyDescent="0.25">
      <c r="A86" s="354" t="s">
        <v>3723</v>
      </c>
      <c r="B86" s="354" t="s">
        <v>3724</v>
      </c>
      <c r="C86" s="355">
        <v>4</v>
      </c>
    </row>
    <row r="87" spans="1:3" ht="15.75" x14ac:dyDescent="0.25">
      <c r="A87" s="354" t="s">
        <v>193</v>
      </c>
      <c r="B87" s="354" t="s">
        <v>3725</v>
      </c>
      <c r="C87" s="355">
        <v>2</v>
      </c>
    </row>
    <row r="88" spans="1:3" ht="15.75" x14ac:dyDescent="0.25">
      <c r="A88" s="354" t="s">
        <v>1235</v>
      </c>
      <c r="B88" s="354" t="s">
        <v>3726</v>
      </c>
      <c r="C88" s="355">
        <v>4</v>
      </c>
    </row>
    <row r="89" spans="1:3" ht="15.75" x14ac:dyDescent="0.25">
      <c r="A89" s="354" t="s">
        <v>1171</v>
      </c>
      <c r="B89" s="354" t="s">
        <v>3727</v>
      </c>
      <c r="C89" s="355">
        <v>4</v>
      </c>
    </row>
    <row r="90" spans="1:3" ht="15.75" x14ac:dyDescent="0.25">
      <c r="A90" s="354" t="s">
        <v>177</v>
      </c>
      <c r="B90" s="354" t="s">
        <v>3728</v>
      </c>
      <c r="C90" s="355">
        <v>4</v>
      </c>
    </row>
    <row r="91" spans="1:3" ht="15.75" x14ac:dyDescent="0.25">
      <c r="A91" s="354" t="s">
        <v>3729</v>
      </c>
      <c r="B91" s="354" t="s">
        <v>3592</v>
      </c>
      <c r="C91" s="355">
        <v>2</v>
      </c>
    </row>
    <row r="92" spans="1:3" ht="15.75" x14ac:dyDescent="0.25">
      <c r="A92" s="354" t="s">
        <v>843</v>
      </c>
      <c r="B92" s="354" t="s">
        <v>3730</v>
      </c>
      <c r="C92" s="355">
        <v>3</v>
      </c>
    </row>
    <row r="93" spans="1:3" ht="15.75" x14ac:dyDescent="0.25">
      <c r="A93" s="354" t="s">
        <v>3731</v>
      </c>
      <c r="B93" s="354" t="s">
        <v>3732</v>
      </c>
      <c r="C93" s="355">
        <v>6</v>
      </c>
    </row>
    <row r="94" spans="1:3" ht="15.75" x14ac:dyDescent="0.25">
      <c r="A94" s="354" t="s">
        <v>3733</v>
      </c>
      <c r="B94" s="354" t="s">
        <v>3734</v>
      </c>
      <c r="C94" s="355">
        <v>3</v>
      </c>
    </row>
    <row r="95" spans="1:3" ht="15.75" x14ac:dyDescent="0.25">
      <c r="A95" s="354" t="s">
        <v>3735</v>
      </c>
      <c r="B95" s="354" t="s">
        <v>3736</v>
      </c>
      <c r="C95" s="355">
        <v>6</v>
      </c>
    </row>
    <row r="96" spans="1:3" ht="15.75" x14ac:dyDescent="0.25">
      <c r="A96" s="354" t="s">
        <v>3737</v>
      </c>
      <c r="B96" s="354" t="s">
        <v>3738</v>
      </c>
      <c r="C96" s="355">
        <v>5</v>
      </c>
    </row>
    <row r="97" spans="1:3" ht="15.75" x14ac:dyDescent="0.25">
      <c r="A97" s="354" t="s">
        <v>3739</v>
      </c>
      <c r="B97" s="354" t="s">
        <v>3740</v>
      </c>
      <c r="C97" s="355">
        <v>5</v>
      </c>
    </row>
    <row r="98" spans="1:3" ht="15.75" x14ac:dyDescent="0.25">
      <c r="A98" s="354" t="s">
        <v>1253</v>
      </c>
      <c r="B98" s="354" t="s">
        <v>3741</v>
      </c>
      <c r="C98" s="355">
        <v>5</v>
      </c>
    </row>
    <row r="99" spans="1:3" ht="15.75" x14ac:dyDescent="0.25">
      <c r="A99" s="354" t="s">
        <v>3742</v>
      </c>
      <c r="B99" s="354" t="s">
        <v>3743</v>
      </c>
      <c r="C99" s="355">
        <v>3</v>
      </c>
    </row>
    <row r="100" spans="1:3" ht="15.75" x14ac:dyDescent="0.25">
      <c r="A100" s="354" t="s">
        <v>3744</v>
      </c>
      <c r="B100" s="354" t="s">
        <v>3745</v>
      </c>
      <c r="C100" s="355">
        <v>5</v>
      </c>
    </row>
    <row r="101" spans="1:3" ht="15.75" x14ac:dyDescent="0.25">
      <c r="A101" s="354" t="s">
        <v>3746</v>
      </c>
      <c r="B101" s="354" t="s">
        <v>3747</v>
      </c>
      <c r="C101" s="355">
        <v>2</v>
      </c>
    </row>
    <row r="102" spans="1:3" ht="15.75" x14ac:dyDescent="0.25">
      <c r="A102" s="354" t="s">
        <v>3748</v>
      </c>
      <c r="B102" s="354" t="s">
        <v>3749</v>
      </c>
      <c r="C102" s="355">
        <v>5</v>
      </c>
    </row>
    <row r="103" spans="1:3" ht="15.75" x14ac:dyDescent="0.25">
      <c r="A103" s="354" t="s">
        <v>3750</v>
      </c>
      <c r="B103" s="354" t="s">
        <v>3751</v>
      </c>
      <c r="C103" s="355">
        <v>4</v>
      </c>
    </row>
    <row r="104" spans="1:3" ht="15.75" x14ac:dyDescent="0.25">
      <c r="A104" s="354" t="s">
        <v>3752</v>
      </c>
      <c r="B104" s="354" t="s">
        <v>3753</v>
      </c>
      <c r="C104" s="355">
        <v>2</v>
      </c>
    </row>
    <row r="105" spans="1:3" ht="15.75" x14ac:dyDescent="0.25">
      <c r="A105" s="354" t="s">
        <v>3754</v>
      </c>
      <c r="B105" s="354" t="s">
        <v>3755</v>
      </c>
      <c r="C105" s="355">
        <v>2</v>
      </c>
    </row>
    <row r="106" spans="1:3" ht="15.75" x14ac:dyDescent="0.25">
      <c r="A106" s="354" t="s">
        <v>3756</v>
      </c>
      <c r="B106" s="354" t="s">
        <v>3757</v>
      </c>
      <c r="C106" s="355">
        <v>4</v>
      </c>
    </row>
    <row r="107" spans="1:3" ht="31.5" x14ac:dyDescent="0.25">
      <c r="A107" s="354" t="s">
        <v>3758</v>
      </c>
      <c r="B107" s="354" t="s">
        <v>3759</v>
      </c>
      <c r="C107" s="355">
        <v>5</v>
      </c>
    </row>
    <row r="108" spans="1:3" ht="15.75" x14ac:dyDescent="0.25">
      <c r="A108" s="354" t="s">
        <v>3760</v>
      </c>
      <c r="B108" s="354" t="s">
        <v>3761</v>
      </c>
      <c r="C108" s="355">
        <v>4</v>
      </c>
    </row>
    <row r="109" spans="1:3" ht="15.75" x14ac:dyDescent="0.25">
      <c r="A109" s="354" t="s">
        <v>3762</v>
      </c>
      <c r="B109" s="354" t="s">
        <v>3763</v>
      </c>
      <c r="C109" s="355">
        <v>4</v>
      </c>
    </row>
    <row r="110" spans="1:3" ht="15.75" x14ac:dyDescent="0.25">
      <c r="A110" s="354" t="s">
        <v>3764</v>
      </c>
      <c r="B110" s="354" t="s">
        <v>3592</v>
      </c>
      <c r="C110" s="355">
        <v>2</v>
      </c>
    </row>
    <row r="111" spans="1:3" ht="15.75" x14ac:dyDescent="0.25">
      <c r="A111" s="354" t="s">
        <v>3765</v>
      </c>
      <c r="B111" s="354" t="s">
        <v>3766</v>
      </c>
      <c r="C111" s="355">
        <v>4</v>
      </c>
    </row>
    <row r="112" spans="1:3" ht="15.75" x14ac:dyDescent="0.25">
      <c r="A112" s="354" t="s">
        <v>3767</v>
      </c>
      <c r="B112" s="354" t="s">
        <v>3768</v>
      </c>
      <c r="C112" s="355">
        <v>5</v>
      </c>
    </row>
    <row r="113" spans="1:3" ht="15.75" x14ac:dyDescent="0.25">
      <c r="A113" s="354" t="s">
        <v>3769</v>
      </c>
      <c r="B113" s="354" t="s">
        <v>3770</v>
      </c>
      <c r="C113" s="355">
        <v>2</v>
      </c>
    </row>
    <row r="114" spans="1:3" ht="15.75" x14ac:dyDescent="0.25">
      <c r="A114" s="354" t="s">
        <v>3771</v>
      </c>
      <c r="B114" s="354" t="s">
        <v>3772</v>
      </c>
      <c r="C114" s="355">
        <v>5</v>
      </c>
    </row>
    <row r="115" spans="1:3" ht="15.75" x14ac:dyDescent="0.25">
      <c r="A115" s="354" t="s">
        <v>3773</v>
      </c>
      <c r="B115" s="354" t="s">
        <v>3774</v>
      </c>
      <c r="C115" s="355">
        <v>6</v>
      </c>
    </row>
    <row r="116" spans="1:3" ht="15.75" x14ac:dyDescent="0.25">
      <c r="A116" s="354" t="s">
        <v>3775</v>
      </c>
      <c r="B116" s="354" t="s">
        <v>3776</v>
      </c>
      <c r="C116" s="355">
        <v>4</v>
      </c>
    </row>
    <row r="117" spans="1:3" ht="15.75" x14ac:dyDescent="0.25">
      <c r="A117" s="354" t="s">
        <v>3777</v>
      </c>
      <c r="B117" s="354" t="s">
        <v>3778</v>
      </c>
      <c r="C117" s="355">
        <v>5</v>
      </c>
    </row>
    <row r="118" spans="1:3" ht="15.75" x14ac:dyDescent="0.25">
      <c r="A118" s="354" t="s">
        <v>3779</v>
      </c>
      <c r="B118" s="354" t="s">
        <v>3780</v>
      </c>
      <c r="C118" s="355">
        <v>4</v>
      </c>
    </row>
    <row r="119" spans="1:3" ht="15.75" x14ac:dyDescent="0.25">
      <c r="A119" s="354" t="s">
        <v>3781</v>
      </c>
      <c r="B119" s="354" t="s">
        <v>3782</v>
      </c>
      <c r="C119" s="355">
        <v>2</v>
      </c>
    </row>
    <row r="120" spans="1:3" ht="15.75" x14ac:dyDescent="0.25">
      <c r="A120" s="354" t="s">
        <v>3783</v>
      </c>
      <c r="B120" s="354" t="s">
        <v>3784</v>
      </c>
      <c r="C120" s="355">
        <v>2</v>
      </c>
    </row>
    <row r="121" spans="1:3" ht="15.75" x14ac:dyDescent="0.25">
      <c r="A121" s="354" t="s">
        <v>3785</v>
      </c>
      <c r="B121" s="354" t="s">
        <v>3786</v>
      </c>
      <c r="C121" s="355">
        <v>3</v>
      </c>
    </row>
    <row r="122" spans="1:3" ht="15.75" x14ac:dyDescent="0.25">
      <c r="A122" s="354" t="s">
        <v>3787</v>
      </c>
      <c r="B122" s="354" t="s">
        <v>3788</v>
      </c>
      <c r="C122" s="355">
        <v>3</v>
      </c>
    </row>
    <row r="123" spans="1:3" ht="15.75" x14ac:dyDescent="0.25">
      <c r="A123" s="354" t="s">
        <v>3789</v>
      </c>
      <c r="B123" s="354" t="s">
        <v>3790</v>
      </c>
      <c r="C123" s="355">
        <v>5</v>
      </c>
    </row>
    <row r="124" spans="1:3" ht="15.75" x14ac:dyDescent="0.25">
      <c r="A124" s="354" t="s">
        <v>3791</v>
      </c>
      <c r="B124" s="354" t="s">
        <v>3792</v>
      </c>
      <c r="C124" s="355">
        <v>4</v>
      </c>
    </row>
    <row r="125" spans="1:3" ht="15.75" x14ac:dyDescent="0.25">
      <c r="A125" s="354" t="s">
        <v>6433</v>
      </c>
      <c r="B125" s="354" t="s">
        <v>6434</v>
      </c>
      <c r="C125" s="355">
        <v>6</v>
      </c>
    </row>
    <row r="126" spans="1:3" ht="15.75" x14ac:dyDescent="0.25">
      <c r="A126" s="354" t="s">
        <v>6435</v>
      </c>
      <c r="B126" s="354" t="s">
        <v>6436</v>
      </c>
      <c r="C126" s="355">
        <v>6</v>
      </c>
    </row>
    <row r="127" spans="1:3" ht="15.75" x14ac:dyDescent="0.25">
      <c r="A127" s="354" t="s">
        <v>6437</v>
      </c>
      <c r="B127" s="354" t="s">
        <v>6438</v>
      </c>
      <c r="C127" s="355">
        <v>6</v>
      </c>
    </row>
    <row r="128" spans="1:3" ht="31.5" x14ac:dyDescent="0.25">
      <c r="A128" s="354" t="s">
        <v>6439</v>
      </c>
      <c r="B128" s="354" t="s">
        <v>6440</v>
      </c>
      <c r="C128" s="355">
        <v>5</v>
      </c>
    </row>
    <row r="129" spans="1:3" ht="15.75" x14ac:dyDescent="0.25">
      <c r="A129" s="354" t="s">
        <v>6441</v>
      </c>
      <c r="B129" s="354" t="s">
        <v>6442</v>
      </c>
      <c r="C129" s="355">
        <v>5</v>
      </c>
    </row>
    <row r="130" spans="1:3" ht="15.75" x14ac:dyDescent="0.25">
      <c r="A130" s="354" t="s">
        <v>3793</v>
      </c>
      <c r="B130" s="354" t="s">
        <v>3794</v>
      </c>
      <c r="C130" s="355">
        <v>3</v>
      </c>
    </row>
    <row r="131" spans="1:3" ht="15.75" x14ac:dyDescent="0.25">
      <c r="A131" s="354" t="s">
        <v>651</v>
      </c>
      <c r="B131" s="354" t="s">
        <v>3795</v>
      </c>
      <c r="C131" s="355">
        <v>5</v>
      </c>
    </row>
    <row r="132" spans="1:3" ht="15.75" x14ac:dyDescent="0.25">
      <c r="A132" s="354" t="s">
        <v>3796</v>
      </c>
      <c r="B132" s="354" t="s">
        <v>3592</v>
      </c>
      <c r="C132" s="355">
        <v>2</v>
      </c>
    </row>
    <row r="133" spans="1:3" ht="15.75" x14ac:dyDescent="0.25">
      <c r="A133" s="354" t="s">
        <v>3797</v>
      </c>
      <c r="B133" s="354" t="s">
        <v>3798</v>
      </c>
      <c r="C133" s="355">
        <v>4</v>
      </c>
    </row>
    <row r="134" spans="1:3" ht="15.75" x14ac:dyDescent="0.25">
      <c r="A134" s="354" t="s">
        <v>3799</v>
      </c>
      <c r="B134" s="354" t="s">
        <v>3800</v>
      </c>
      <c r="C134" s="355">
        <v>1</v>
      </c>
    </row>
    <row r="135" spans="1:3" ht="15.75" x14ac:dyDescent="0.25">
      <c r="A135" s="354" t="s">
        <v>3801</v>
      </c>
      <c r="B135" s="354" t="s">
        <v>3802</v>
      </c>
      <c r="C135" s="355">
        <v>6</v>
      </c>
    </row>
    <row r="136" spans="1:3" ht="15.75" x14ac:dyDescent="0.25">
      <c r="A136" s="354" t="s">
        <v>3803</v>
      </c>
      <c r="B136" s="354" t="s">
        <v>3804</v>
      </c>
      <c r="C136" s="355">
        <v>5</v>
      </c>
    </row>
    <row r="137" spans="1:3" ht="15.75" x14ac:dyDescent="0.25">
      <c r="A137" s="354" t="s">
        <v>3805</v>
      </c>
      <c r="B137" s="354" t="s">
        <v>3806</v>
      </c>
      <c r="C137" s="355">
        <v>3</v>
      </c>
    </row>
    <row r="138" spans="1:3" ht="15.75" x14ac:dyDescent="0.25">
      <c r="A138" s="354" t="s">
        <v>3807</v>
      </c>
      <c r="B138" s="354" t="s">
        <v>3808</v>
      </c>
      <c r="C138" s="355">
        <v>3</v>
      </c>
    </row>
    <row r="139" spans="1:3" ht="15.75" x14ac:dyDescent="0.25">
      <c r="A139" s="354" t="s">
        <v>3809</v>
      </c>
      <c r="B139" s="354" t="s">
        <v>3810</v>
      </c>
      <c r="C139" s="355">
        <v>4</v>
      </c>
    </row>
    <row r="140" spans="1:3" ht="15.75" x14ac:dyDescent="0.25">
      <c r="A140" s="354" t="s">
        <v>3811</v>
      </c>
      <c r="B140" s="354" t="s">
        <v>3812</v>
      </c>
      <c r="C140" s="355">
        <v>4</v>
      </c>
    </row>
    <row r="141" spans="1:3" ht="15.75" x14ac:dyDescent="0.25">
      <c r="A141" s="354" t="s">
        <v>3813</v>
      </c>
      <c r="B141" s="354" t="s">
        <v>3814</v>
      </c>
      <c r="C141" s="355">
        <v>6</v>
      </c>
    </row>
    <row r="142" spans="1:3" ht="15.75" x14ac:dyDescent="0.25">
      <c r="A142" s="354" t="s">
        <v>3815</v>
      </c>
      <c r="B142" s="354" t="s">
        <v>3816</v>
      </c>
      <c r="C142" s="355">
        <v>3</v>
      </c>
    </row>
    <row r="143" spans="1:3" ht="15.75" x14ac:dyDescent="0.25">
      <c r="A143" s="354" t="s">
        <v>3817</v>
      </c>
      <c r="B143" s="354" t="s">
        <v>3818</v>
      </c>
      <c r="C143" s="355">
        <v>5</v>
      </c>
    </row>
    <row r="144" spans="1:3" ht="15.75" x14ac:dyDescent="0.25">
      <c r="A144" s="354" t="s">
        <v>3819</v>
      </c>
      <c r="B144" s="354" t="s">
        <v>3820</v>
      </c>
      <c r="C144" s="355">
        <v>6</v>
      </c>
    </row>
    <row r="145" spans="1:3" ht="15.75" x14ac:dyDescent="0.25">
      <c r="A145" s="354" t="s">
        <v>3821</v>
      </c>
      <c r="B145" s="354" t="s">
        <v>3822</v>
      </c>
      <c r="C145" s="355">
        <v>4</v>
      </c>
    </row>
    <row r="146" spans="1:3" ht="15.75" x14ac:dyDescent="0.25">
      <c r="A146" s="354" t="s">
        <v>3823</v>
      </c>
      <c r="B146" s="354" t="s">
        <v>3824</v>
      </c>
      <c r="C146" s="355">
        <v>5</v>
      </c>
    </row>
    <row r="147" spans="1:3" ht="15.75" x14ac:dyDescent="0.25">
      <c r="A147" s="354" t="s">
        <v>3825</v>
      </c>
      <c r="B147" s="354" t="s">
        <v>3826</v>
      </c>
      <c r="C147" s="355">
        <v>4</v>
      </c>
    </row>
    <row r="148" spans="1:3" ht="15.75" x14ac:dyDescent="0.25">
      <c r="A148" s="354" t="s">
        <v>3827</v>
      </c>
      <c r="B148" s="354" t="s">
        <v>3828</v>
      </c>
      <c r="C148" s="355">
        <v>4</v>
      </c>
    </row>
    <row r="149" spans="1:3" ht="15.75" x14ac:dyDescent="0.25">
      <c r="A149" s="354" t="s">
        <v>3829</v>
      </c>
      <c r="B149" s="354" t="s">
        <v>3830</v>
      </c>
      <c r="C149" s="355">
        <v>4</v>
      </c>
    </row>
    <row r="150" spans="1:3" ht="15.75" x14ac:dyDescent="0.25">
      <c r="A150" s="354" t="s">
        <v>3831</v>
      </c>
      <c r="B150" s="354" t="s">
        <v>3832</v>
      </c>
      <c r="C150" s="355">
        <v>5</v>
      </c>
    </row>
    <row r="151" spans="1:3" ht="15.75" x14ac:dyDescent="0.25">
      <c r="A151" s="354" t="s">
        <v>3833</v>
      </c>
      <c r="B151" s="354" t="s">
        <v>3834</v>
      </c>
      <c r="C151" s="355">
        <v>6</v>
      </c>
    </row>
    <row r="152" spans="1:3" ht="31.5" x14ac:dyDescent="0.25">
      <c r="A152" s="354" t="s">
        <v>3835</v>
      </c>
      <c r="B152" s="354" t="s">
        <v>3836</v>
      </c>
      <c r="C152" s="355">
        <v>5</v>
      </c>
    </row>
    <row r="153" spans="1:3" ht="15.75" x14ac:dyDescent="0.25">
      <c r="A153" s="354" t="s">
        <v>3837</v>
      </c>
      <c r="B153" s="354" t="s">
        <v>3838</v>
      </c>
      <c r="C153" s="355">
        <v>7</v>
      </c>
    </row>
    <row r="154" spans="1:3" ht="15.75" x14ac:dyDescent="0.25">
      <c r="A154" s="354" t="s">
        <v>3839</v>
      </c>
      <c r="B154" s="354" t="s">
        <v>3840</v>
      </c>
      <c r="C154" s="355">
        <v>6</v>
      </c>
    </row>
    <row r="155" spans="1:3" ht="15.75" x14ac:dyDescent="0.25">
      <c r="A155" s="354" t="s">
        <v>3841</v>
      </c>
      <c r="B155" s="354" t="s">
        <v>3842</v>
      </c>
      <c r="C155" s="355">
        <v>1</v>
      </c>
    </row>
    <row r="156" spans="1:3" ht="15.75" x14ac:dyDescent="0.25">
      <c r="A156" s="354" t="s">
        <v>3843</v>
      </c>
      <c r="B156" s="354" t="s">
        <v>3844</v>
      </c>
      <c r="C156" s="355">
        <v>6</v>
      </c>
    </row>
    <row r="157" spans="1:3" ht="31.5" x14ac:dyDescent="0.25">
      <c r="A157" s="354" t="s">
        <v>3845</v>
      </c>
      <c r="B157" s="354" t="s">
        <v>3846</v>
      </c>
      <c r="C157" s="355">
        <v>6</v>
      </c>
    </row>
    <row r="158" spans="1:3" ht="31.5" x14ac:dyDescent="0.25">
      <c r="A158" s="354" t="s">
        <v>3847</v>
      </c>
      <c r="B158" s="354" t="s">
        <v>3848</v>
      </c>
      <c r="C158" s="355">
        <v>6</v>
      </c>
    </row>
    <row r="159" spans="1:3" ht="15.75" x14ac:dyDescent="0.25">
      <c r="A159" s="354" t="s">
        <v>3849</v>
      </c>
      <c r="B159" s="354" t="s">
        <v>3850</v>
      </c>
      <c r="C159" s="355">
        <v>4</v>
      </c>
    </row>
    <row r="160" spans="1:3" ht="15.75" x14ac:dyDescent="0.25">
      <c r="A160" s="354" t="s">
        <v>3851</v>
      </c>
      <c r="B160" s="354" t="s">
        <v>3852</v>
      </c>
      <c r="C160" s="355">
        <v>6</v>
      </c>
    </row>
    <row r="161" spans="1:3" ht="15.75" x14ac:dyDescent="0.25">
      <c r="A161" s="354" t="s">
        <v>3853</v>
      </c>
      <c r="B161" s="354" t="s">
        <v>3854</v>
      </c>
      <c r="C161" s="355">
        <v>3</v>
      </c>
    </row>
    <row r="162" spans="1:3" ht="15.75" x14ac:dyDescent="0.25">
      <c r="A162" s="354" t="s">
        <v>3855</v>
      </c>
      <c r="B162" s="354" t="s">
        <v>3856</v>
      </c>
      <c r="C162" s="355">
        <v>4</v>
      </c>
    </row>
    <row r="163" spans="1:3" ht="15.75" x14ac:dyDescent="0.25">
      <c r="A163" s="354" t="s">
        <v>3857</v>
      </c>
      <c r="B163" s="354" t="s">
        <v>3858</v>
      </c>
      <c r="C163" s="355">
        <v>5</v>
      </c>
    </row>
    <row r="164" spans="1:3" ht="31.5" x14ac:dyDescent="0.25">
      <c r="A164" s="354" t="s">
        <v>3859</v>
      </c>
      <c r="B164" s="354" t="s">
        <v>3860</v>
      </c>
      <c r="C164" s="355">
        <v>3</v>
      </c>
    </row>
    <row r="165" spans="1:3" ht="15.75" x14ac:dyDescent="0.25">
      <c r="A165" s="354" t="s">
        <v>3861</v>
      </c>
      <c r="B165" s="354" t="s">
        <v>3862</v>
      </c>
      <c r="C165" s="355">
        <v>5</v>
      </c>
    </row>
    <row r="166" spans="1:3" ht="15.75" x14ac:dyDescent="0.25">
      <c r="A166" s="354" t="s">
        <v>3863</v>
      </c>
      <c r="B166" s="354" t="s">
        <v>3864</v>
      </c>
      <c r="C166" s="355">
        <v>5</v>
      </c>
    </row>
    <row r="167" spans="1:3" ht="15.75" x14ac:dyDescent="0.25">
      <c r="A167" s="354" t="s">
        <v>3865</v>
      </c>
      <c r="B167" s="354" t="s">
        <v>3866</v>
      </c>
      <c r="C167" s="355">
        <v>5</v>
      </c>
    </row>
    <row r="168" spans="1:3" ht="15.75" x14ac:dyDescent="0.25">
      <c r="A168" s="354" t="s">
        <v>3867</v>
      </c>
      <c r="B168" s="354" t="s">
        <v>3868</v>
      </c>
      <c r="C168" s="355">
        <v>5</v>
      </c>
    </row>
    <row r="169" spans="1:3" ht="15.75" x14ac:dyDescent="0.25">
      <c r="A169" s="354" t="s">
        <v>3869</v>
      </c>
      <c r="B169" s="354" t="s">
        <v>3870</v>
      </c>
      <c r="C169" s="355">
        <v>5</v>
      </c>
    </row>
    <row r="170" spans="1:3" ht="15.75" x14ac:dyDescent="0.25">
      <c r="A170" s="354" t="s">
        <v>487</v>
      </c>
      <c r="B170" s="354" t="s">
        <v>3871</v>
      </c>
      <c r="C170" s="355">
        <v>5</v>
      </c>
    </row>
    <row r="171" spans="1:3" ht="15.75" x14ac:dyDescent="0.25">
      <c r="A171" s="354" t="s">
        <v>3872</v>
      </c>
      <c r="B171" s="354" t="s">
        <v>3873</v>
      </c>
      <c r="C171" s="355">
        <v>6</v>
      </c>
    </row>
    <row r="172" spans="1:3" ht="15.75" x14ac:dyDescent="0.25">
      <c r="A172" s="354" t="s">
        <v>3874</v>
      </c>
      <c r="B172" s="354" t="s">
        <v>3875</v>
      </c>
      <c r="C172" s="355">
        <v>4</v>
      </c>
    </row>
    <row r="173" spans="1:3" ht="15.75" x14ac:dyDescent="0.25">
      <c r="A173" s="354" t="s">
        <v>3876</v>
      </c>
      <c r="B173" s="354" t="s">
        <v>3877</v>
      </c>
      <c r="C173" s="355">
        <v>3</v>
      </c>
    </row>
    <row r="174" spans="1:3" ht="15.75" x14ac:dyDescent="0.25">
      <c r="A174" s="354" t="s">
        <v>6489</v>
      </c>
      <c r="B174" s="354" t="s">
        <v>6490</v>
      </c>
      <c r="C174" s="355">
        <v>4</v>
      </c>
    </row>
    <row r="175" spans="1:3" ht="15.75" x14ac:dyDescent="0.25">
      <c r="A175" s="354" t="s">
        <v>3878</v>
      </c>
      <c r="B175" s="354" t="s">
        <v>3879</v>
      </c>
      <c r="C175" s="355">
        <v>6</v>
      </c>
    </row>
    <row r="176" spans="1:3" ht="31.5" x14ac:dyDescent="0.25">
      <c r="A176" s="354" t="s">
        <v>3880</v>
      </c>
      <c r="B176" s="354" t="s">
        <v>3881</v>
      </c>
      <c r="C176" s="355">
        <v>5</v>
      </c>
    </row>
    <row r="177" spans="1:3" ht="15.75" x14ac:dyDescent="0.25">
      <c r="A177" s="354" t="s">
        <v>3882</v>
      </c>
      <c r="B177" s="354" t="s">
        <v>3883</v>
      </c>
      <c r="C177" s="355">
        <v>3</v>
      </c>
    </row>
    <row r="178" spans="1:3" ht="15.75" x14ac:dyDescent="0.25">
      <c r="A178" s="354" t="s">
        <v>3884</v>
      </c>
      <c r="B178" s="354" t="s">
        <v>3885</v>
      </c>
      <c r="C178" s="355">
        <v>5</v>
      </c>
    </row>
    <row r="179" spans="1:3" ht="15.75" x14ac:dyDescent="0.25">
      <c r="A179" s="354" t="s">
        <v>185</v>
      </c>
      <c r="B179" s="354" t="s">
        <v>3886</v>
      </c>
      <c r="C179" s="355">
        <v>5</v>
      </c>
    </row>
    <row r="180" spans="1:3" ht="15.75" x14ac:dyDescent="0.25">
      <c r="A180" s="354" t="s">
        <v>3887</v>
      </c>
      <c r="B180" s="354" t="s">
        <v>3888</v>
      </c>
      <c r="C180" s="355">
        <v>4</v>
      </c>
    </row>
    <row r="181" spans="1:3" ht="15.75" x14ac:dyDescent="0.25">
      <c r="A181" s="354" t="s">
        <v>3889</v>
      </c>
      <c r="B181" s="354" t="s">
        <v>3592</v>
      </c>
      <c r="C181" s="355">
        <v>2</v>
      </c>
    </row>
    <row r="182" spans="1:3" ht="15.75" x14ac:dyDescent="0.25">
      <c r="A182" s="354" t="s">
        <v>3890</v>
      </c>
      <c r="B182" s="354" t="s">
        <v>3891</v>
      </c>
      <c r="C182" s="355">
        <v>3</v>
      </c>
    </row>
    <row r="183" spans="1:3" ht="15.75" x14ac:dyDescent="0.25">
      <c r="A183" s="354" t="s">
        <v>3892</v>
      </c>
      <c r="B183" s="354" t="s">
        <v>3893</v>
      </c>
      <c r="C183" s="355">
        <v>3</v>
      </c>
    </row>
    <row r="184" spans="1:3" ht="15.75" x14ac:dyDescent="0.25">
      <c r="A184" s="354" t="s">
        <v>3894</v>
      </c>
      <c r="B184" s="354" t="s">
        <v>3895</v>
      </c>
      <c r="C184" s="355">
        <v>5</v>
      </c>
    </row>
    <row r="185" spans="1:3" ht="15.75" x14ac:dyDescent="0.25">
      <c r="A185" s="354" t="s">
        <v>3896</v>
      </c>
      <c r="B185" s="354" t="s">
        <v>3897</v>
      </c>
      <c r="C185" s="355">
        <v>5</v>
      </c>
    </row>
    <row r="186" spans="1:3" ht="15.75" x14ac:dyDescent="0.25">
      <c r="A186" s="354" t="s">
        <v>3898</v>
      </c>
      <c r="B186" s="354" t="s">
        <v>3899</v>
      </c>
      <c r="C186" s="355">
        <v>2</v>
      </c>
    </row>
    <row r="187" spans="1:3" ht="15.75" x14ac:dyDescent="0.25">
      <c r="A187" s="354" t="s">
        <v>3900</v>
      </c>
      <c r="B187" s="354" t="s">
        <v>3901</v>
      </c>
      <c r="C187" s="355">
        <v>3</v>
      </c>
    </row>
    <row r="188" spans="1:3" ht="15.75" x14ac:dyDescent="0.25">
      <c r="A188" s="354" t="s">
        <v>3902</v>
      </c>
      <c r="B188" s="354" t="s">
        <v>3903</v>
      </c>
      <c r="C188" s="355">
        <v>4</v>
      </c>
    </row>
    <row r="189" spans="1:3" ht="15.75" x14ac:dyDescent="0.25">
      <c r="A189" s="354" t="s">
        <v>3904</v>
      </c>
      <c r="B189" s="354" t="s">
        <v>3905</v>
      </c>
      <c r="C189" s="355">
        <v>2</v>
      </c>
    </row>
    <row r="190" spans="1:3" ht="15.75" x14ac:dyDescent="0.25">
      <c r="A190" s="354" t="s">
        <v>3906</v>
      </c>
      <c r="B190" s="354" t="s">
        <v>3907</v>
      </c>
      <c r="C190" s="355">
        <v>2</v>
      </c>
    </row>
    <row r="191" spans="1:3" ht="15.75" x14ac:dyDescent="0.25">
      <c r="A191" s="354" t="s">
        <v>3908</v>
      </c>
      <c r="B191" s="354" t="s">
        <v>3909</v>
      </c>
      <c r="C191" s="355">
        <v>5</v>
      </c>
    </row>
    <row r="192" spans="1:3" ht="15.75" x14ac:dyDescent="0.25">
      <c r="A192" s="354" t="s">
        <v>3910</v>
      </c>
      <c r="B192" s="354" t="s">
        <v>3592</v>
      </c>
      <c r="C192" s="355">
        <v>2</v>
      </c>
    </row>
    <row r="193" spans="1:3" ht="15.75" x14ac:dyDescent="0.25">
      <c r="A193" s="354" t="s">
        <v>3911</v>
      </c>
      <c r="B193" s="354" t="s">
        <v>3912</v>
      </c>
      <c r="C193" s="355">
        <v>3</v>
      </c>
    </row>
    <row r="194" spans="1:3" ht="31.5" x14ac:dyDescent="0.25">
      <c r="A194" s="354" t="s">
        <v>3913</v>
      </c>
      <c r="B194" s="354" t="s">
        <v>3914</v>
      </c>
      <c r="C194" s="355">
        <v>3</v>
      </c>
    </row>
    <row r="195" spans="1:3" ht="31.5" x14ac:dyDescent="0.25">
      <c r="A195" s="354" t="s">
        <v>3915</v>
      </c>
      <c r="B195" s="354" t="s">
        <v>3916</v>
      </c>
      <c r="C195" s="355">
        <v>3</v>
      </c>
    </row>
    <row r="196" spans="1:3" ht="15.75" x14ac:dyDescent="0.25">
      <c r="A196" s="354" t="s">
        <v>3917</v>
      </c>
      <c r="B196" s="354" t="s">
        <v>3918</v>
      </c>
      <c r="C196" s="355">
        <v>5</v>
      </c>
    </row>
    <row r="197" spans="1:3" ht="15.75" x14ac:dyDescent="0.25">
      <c r="A197" s="354" t="s">
        <v>3919</v>
      </c>
      <c r="B197" s="354" t="s">
        <v>3920</v>
      </c>
      <c r="C197" s="355">
        <v>4</v>
      </c>
    </row>
    <row r="198" spans="1:3" ht="15.75" x14ac:dyDescent="0.25">
      <c r="A198" s="354" t="s">
        <v>3921</v>
      </c>
      <c r="B198" s="354" t="s">
        <v>3592</v>
      </c>
      <c r="C198" s="355">
        <v>2</v>
      </c>
    </row>
    <row r="199" spans="1:3" ht="15.75" x14ac:dyDescent="0.25">
      <c r="A199" s="354" t="s">
        <v>3922</v>
      </c>
      <c r="B199" s="354" t="s">
        <v>3923</v>
      </c>
      <c r="C199" s="355">
        <v>1</v>
      </c>
    </row>
    <row r="200" spans="1:3" ht="15.75" x14ac:dyDescent="0.25">
      <c r="A200" s="354" t="s">
        <v>3924</v>
      </c>
      <c r="B200" s="354" t="s">
        <v>3925</v>
      </c>
      <c r="C200" s="355">
        <v>4</v>
      </c>
    </row>
    <row r="201" spans="1:3" ht="15.75" x14ac:dyDescent="0.25">
      <c r="A201" s="354" t="s">
        <v>3926</v>
      </c>
      <c r="B201" s="354" t="s">
        <v>3927</v>
      </c>
      <c r="C201" s="355">
        <v>3</v>
      </c>
    </row>
    <row r="202" spans="1:3" ht="15.75" x14ac:dyDescent="0.25">
      <c r="A202" s="354" t="s">
        <v>3928</v>
      </c>
      <c r="B202" s="354" t="s">
        <v>3929</v>
      </c>
      <c r="C202" s="355">
        <v>4</v>
      </c>
    </row>
    <row r="203" spans="1:3" ht="15.75" x14ac:dyDescent="0.25">
      <c r="A203" s="354" t="s">
        <v>3930</v>
      </c>
      <c r="B203" s="354" t="s">
        <v>3931</v>
      </c>
      <c r="C203" s="355">
        <v>4</v>
      </c>
    </row>
    <row r="204" spans="1:3" ht="15.75" x14ac:dyDescent="0.25">
      <c r="A204" s="354" t="s">
        <v>3932</v>
      </c>
      <c r="B204" s="354" t="s">
        <v>3933</v>
      </c>
      <c r="C204" s="355">
        <v>4</v>
      </c>
    </row>
    <row r="205" spans="1:3" ht="15.75" x14ac:dyDescent="0.25">
      <c r="A205" s="354" t="s">
        <v>3934</v>
      </c>
      <c r="B205" s="354" t="s">
        <v>3935</v>
      </c>
      <c r="C205" s="355">
        <v>2</v>
      </c>
    </row>
    <row r="206" spans="1:3" ht="15.75" x14ac:dyDescent="0.25">
      <c r="A206" s="354" t="s">
        <v>3936</v>
      </c>
      <c r="B206" s="354" t="s">
        <v>3937</v>
      </c>
      <c r="C206" s="355">
        <v>3</v>
      </c>
    </row>
    <row r="207" spans="1:3" ht="15.75" x14ac:dyDescent="0.25">
      <c r="A207" s="354" t="s">
        <v>3938</v>
      </c>
      <c r="B207" s="354" t="s">
        <v>3939</v>
      </c>
      <c r="C207" s="355">
        <v>4</v>
      </c>
    </row>
    <row r="208" spans="1:3" ht="15.75" x14ac:dyDescent="0.25">
      <c r="A208" s="354" t="s">
        <v>3940</v>
      </c>
      <c r="B208" s="354" t="s">
        <v>3941</v>
      </c>
      <c r="C208" s="355">
        <v>2</v>
      </c>
    </row>
    <row r="209" spans="1:3" ht="15.75" x14ac:dyDescent="0.25">
      <c r="A209" s="354" t="s">
        <v>3942</v>
      </c>
      <c r="B209" s="354" t="s">
        <v>3943</v>
      </c>
      <c r="C209" s="355">
        <v>4</v>
      </c>
    </row>
    <row r="210" spans="1:3" ht="15.75" x14ac:dyDescent="0.25">
      <c r="A210" s="354" t="s">
        <v>3944</v>
      </c>
      <c r="B210" s="354" t="s">
        <v>3945</v>
      </c>
      <c r="C210" s="355">
        <v>4</v>
      </c>
    </row>
    <row r="211" spans="1:3" ht="15.75" x14ac:dyDescent="0.25">
      <c r="A211" s="354" t="s">
        <v>3946</v>
      </c>
      <c r="B211" s="354" t="s">
        <v>3947</v>
      </c>
      <c r="C211" s="355">
        <v>4</v>
      </c>
    </row>
    <row r="212" spans="1:3" ht="15.75" x14ac:dyDescent="0.25">
      <c r="A212" s="354" t="s">
        <v>3948</v>
      </c>
      <c r="B212" s="354" t="s">
        <v>3949</v>
      </c>
      <c r="C212" s="355">
        <v>3</v>
      </c>
    </row>
    <row r="213" spans="1:3" ht="15.75" x14ac:dyDescent="0.25">
      <c r="A213" s="354" t="s">
        <v>3950</v>
      </c>
      <c r="B213" s="354" t="s">
        <v>3592</v>
      </c>
      <c r="C213" s="355">
        <v>2</v>
      </c>
    </row>
    <row r="214" spans="1:3" ht="15.75" x14ac:dyDescent="0.25">
      <c r="A214" s="354" t="s">
        <v>3951</v>
      </c>
      <c r="B214" s="354" t="s">
        <v>3952</v>
      </c>
      <c r="C214" s="355">
        <v>1</v>
      </c>
    </row>
    <row r="215" spans="1:3" ht="15.75" x14ac:dyDescent="0.25">
      <c r="A215" s="354" t="s">
        <v>3953</v>
      </c>
      <c r="B215" s="354" t="s">
        <v>3954</v>
      </c>
      <c r="C215" s="355">
        <v>4</v>
      </c>
    </row>
    <row r="216" spans="1:3" ht="15.75" x14ac:dyDescent="0.25">
      <c r="A216" s="354" t="s">
        <v>3955</v>
      </c>
      <c r="B216" s="354" t="s">
        <v>3956</v>
      </c>
      <c r="C216" s="355">
        <v>4</v>
      </c>
    </row>
    <row r="217" spans="1:3" ht="15.75" x14ac:dyDescent="0.25">
      <c r="A217" s="354" t="s">
        <v>3957</v>
      </c>
      <c r="B217" s="354" t="s">
        <v>3958</v>
      </c>
      <c r="C217" s="355">
        <v>4</v>
      </c>
    </row>
    <row r="218" spans="1:3" ht="31.5" x14ac:dyDescent="0.25">
      <c r="A218" s="354" t="s">
        <v>3959</v>
      </c>
      <c r="B218" s="354" t="s">
        <v>3960</v>
      </c>
      <c r="C218" s="355">
        <v>4</v>
      </c>
    </row>
    <row r="219" spans="1:3" ht="15.75" x14ac:dyDescent="0.25">
      <c r="A219" s="354" t="s">
        <v>3961</v>
      </c>
      <c r="B219" s="354" t="s">
        <v>3962</v>
      </c>
      <c r="C219" s="355">
        <v>2</v>
      </c>
    </row>
    <row r="220" spans="1:3" ht="15.75" x14ac:dyDescent="0.25">
      <c r="A220" s="354" t="s">
        <v>3963</v>
      </c>
      <c r="B220" s="354" t="s">
        <v>3964</v>
      </c>
      <c r="C220" s="355">
        <v>1</v>
      </c>
    </row>
    <row r="221" spans="1:3" ht="15.75" x14ac:dyDescent="0.25">
      <c r="A221" s="354" t="s">
        <v>3965</v>
      </c>
      <c r="B221" s="354" t="s">
        <v>3966</v>
      </c>
      <c r="C221" s="355">
        <v>1</v>
      </c>
    </row>
    <row r="222" spans="1:3" ht="31.5" x14ac:dyDescent="0.25">
      <c r="A222" s="354" t="s">
        <v>3967</v>
      </c>
      <c r="B222" s="354" t="s">
        <v>3968</v>
      </c>
      <c r="C222" s="355">
        <v>4</v>
      </c>
    </row>
    <row r="223" spans="1:3" ht="15.75" x14ac:dyDescent="0.25">
      <c r="A223" s="354" t="s">
        <v>2401</v>
      </c>
      <c r="B223" s="354" t="s">
        <v>3969</v>
      </c>
      <c r="C223" s="355">
        <v>7</v>
      </c>
    </row>
    <row r="224" spans="1:3" ht="15.75" x14ac:dyDescent="0.25">
      <c r="A224" s="354" t="s">
        <v>1584</v>
      </c>
      <c r="B224" s="354" t="s">
        <v>3970</v>
      </c>
      <c r="C224" s="355">
        <v>5</v>
      </c>
    </row>
    <row r="225" spans="1:3" ht="15.75" x14ac:dyDescent="0.25">
      <c r="A225" s="354" t="s">
        <v>1518</v>
      </c>
      <c r="B225" s="354" t="s">
        <v>3971</v>
      </c>
      <c r="C225" s="355">
        <v>6</v>
      </c>
    </row>
    <row r="226" spans="1:3" ht="15.75" x14ac:dyDescent="0.25">
      <c r="A226" s="354" t="s">
        <v>1594</v>
      </c>
      <c r="B226" s="354" t="s">
        <v>3972</v>
      </c>
      <c r="C226" s="355">
        <v>5</v>
      </c>
    </row>
    <row r="227" spans="1:3" ht="15.75" x14ac:dyDescent="0.25">
      <c r="A227" s="354" t="s">
        <v>3973</v>
      </c>
      <c r="B227" s="354" t="s">
        <v>3974</v>
      </c>
      <c r="C227" s="355">
        <v>2</v>
      </c>
    </row>
    <row r="228" spans="1:3" ht="15.75" x14ac:dyDescent="0.25">
      <c r="A228" s="354" t="s">
        <v>1540</v>
      </c>
      <c r="B228" s="354" t="s">
        <v>3975</v>
      </c>
      <c r="C228" s="355">
        <v>3</v>
      </c>
    </row>
    <row r="229" spans="1:3" ht="15.75" x14ac:dyDescent="0.25">
      <c r="A229" s="354" t="s">
        <v>1603</v>
      </c>
      <c r="B229" s="354" t="s">
        <v>3976</v>
      </c>
      <c r="C229" s="355">
        <v>1</v>
      </c>
    </row>
    <row r="230" spans="1:3" ht="15.75" x14ac:dyDescent="0.25">
      <c r="A230" s="354" t="s">
        <v>3977</v>
      </c>
      <c r="B230" s="354" t="s">
        <v>3978</v>
      </c>
      <c r="C230" s="355">
        <v>7</v>
      </c>
    </row>
    <row r="231" spans="1:3" ht="15.75" x14ac:dyDescent="0.25">
      <c r="A231" s="354" t="s">
        <v>3979</v>
      </c>
      <c r="B231" s="354" t="s">
        <v>3980</v>
      </c>
      <c r="C231" s="355">
        <v>2</v>
      </c>
    </row>
    <row r="232" spans="1:3" ht="15.75" x14ac:dyDescent="0.25">
      <c r="A232" s="354" t="s">
        <v>1840</v>
      </c>
      <c r="B232" s="354" t="s">
        <v>3981</v>
      </c>
      <c r="C232" s="355">
        <v>5</v>
      </c>
    </row>
    <row r="233" spans="1:3" ht="15.75" x14ac:dyDescent="0.25">
      <c r="A233" s="354" t="s">
        <v>3982</v>
      </c>
      <c r="B233" s="354" t="s">
        <v>3592</v>
      </c>
      <c r="C233" s="355">
        <v>2</v>
      </c>
    </row>
    <row r="234" spans="1:3" ht="15.75" x14ac:dyDescent="0.25">
      <c r="A234" s="354" t="s">
        <v>3983</v>
      </c>
      <c r="B234" s="354" t="s">
        <v>3984</v>
      </c>
      <c r="C234" s="355">
        <v>6</v>
      </c>
    </row>
    <row r="235" spans="1:3" ht="15.75" x14ac:dyDescent="0.25">
      <c r="A235" s="354" t="s">
        <v>1621</v>
      </c>
      <c r="B235" s="354" t="s">
        <v>3985</v>
      </c>
      <c r="C235" s="355">
        <v>4</v>
      </c>
    </row>
    <row r="236" spans="1:3" ht="15.75" x14ac:dyDescent="0.25">
      <c r="A236" s="354" t="s">
        <v>3986</v>
      </c>
      <c r="B236" s="354" t="s">
        <v>3987</v>
      </c>
      <c r="C236" s="355">
        <v>6</v>
      </c>
    </row>
    <row r="237" spans="1:3" ht="15.75" x14ac:dyDescent="0.25">
      <c r="A237" s="354" t="s">
        <v>3988</v>
      </c>
      <c r="B237" s="354" t="s">
        <v>3989</v>
      </c>
      <c r="C237" s="355">
        <v>4</v>
      </c>
    </row>
    <row r="238" spans="1:3" ht="15.75" x14ac:dyDescent="0.25">
      <c r="A238" s="354" t="s">
        <v>3990</v>
      </c>
      <c r="B238" s="354" t="s">
        <v>3991</v>
      </c>
      <c r="C238" s="355">
        <v>6</v>
      </c>
    </row>
    <row r="239" spans="1:3" ht="15.75" x14ac:dyDescent="0.25">
      <c r="A239" s="354" t="s">
        <v>3992</v>
      </c>
      <c r="B239" s="354" t="s">
        <v>3993</v>
      </c>
      <c r="C239" s="355">
        <v>4</v>
      </c>
    </row>
    <row r="240" spans="1:3" ht="15.75" x14ac:dyDescent="0.25">
      <c r="A240" s="354" t="s">
        <v>3994</v>
      </c>
      <c r="B240" s="354" t="s">
        <v>3995</v>
      </c>
      <c r="C240" s="355">
        <v>7</v>
      </c>
    </row>
    <row r="241" spans="1:3" ht="15.75" x14ac:dyDescent="0.25">
      <c r="A241" s="354" t="s">
        <v>3996</v>
      </c>
      <c r="B241" s="354" t="s">
        <v>3997</v>
      </c>
      <c r="C241" s="355">
        <v>8</v>
      </c>
    </row>
    <row r="242" spans="1:3" ht="15.75" x14ac:dyDescent="0.25">
      <c r="A242" s="354" t="s">
        <v>3998</v>
      </c>
      <c r="B242" s="354" t="s">
        <v>3999</v>
      </c>
      <c r="C242" s="355">
        <v>6</v>
      </c>
    </row>
    <row r="243" spans="1:3" ht="15.75" x14ac:dyDescent="0.25">
      <c r="A243" s="354" t="s">
        <v>4000</v>
      </c>
      <c r="B243" s="354" t="s">
        <v>4001</v>
      </c>
      <c r="C243" s="355">
        <v>5</v>
      </c>
    </row>
    <row r="244" spans="1:3" ht="15.75" x14ac:dyDescent="0.25">
      <c r="A244" s="354" t="s">
        <v>4002</v>
      </c>
      <c r="B244" s="354" t="s">
        <v>4003</v>
      </c>
      <c r="C244" s="355">
        <v>6</v>
      </c>
    </row>
    <row r="245" spans="1:3" ht="31.5" x14ac:dyDescent="0.25">
      <c r="A245" s="354" t="s">
        <v>4004</v>
      </c>
      <c r="B245" s="354" t="s">
        <v>4005</v>
      </c>
      <c r="C245" s="355">
        <v>1</v>
      </c>
    </row>
    <row r="246" spans="1:3" ht="15.75" x14ac:dyDescent="0.25">
      <c r="A246" s="354" t="s">
        <v>4006</v>
      </c>
      <c r="B246" s="354" t="s">
        <v>4007</v>
      </c>
      <c r="C246" s="355">
        <v>4</v>
      </c>
    </row>
    <row r="247" spans="1:3" ht="15.75" x14ac:dyDescent="0.25">
      <c r="A247" s="354" t="s">
        <v>4008</v>
      </c>
      <c r="B247" s="354" t="s">
        <v>4009</v>
      </c>
      <c r="C247" s="355">
        <v>5</v>
      </c>
    </row>
    <row r="248" spans="1:3" ht="15.75" x14ac:dyDescent="0.25">
      <c r="A248" s="354" t="s">
        <v>4010</v>
      </c>
      <c r="B248" s="354" t="s">
        <v>3592</v>
      </c>
      <c r="C248" s="355">
        <v>2</v>
      </c>
    </row>
    <row r="249" spans="1:3" ht="15.75" x14ac:dyDescent="0.25">
      <c r="A249" s="354" t="s">
        <v>4011</v>
      </c>
      <c r="B249" s="354" t="s">
        <v>4012</v>
      </c>
      <c r="C249" s="355">
        <v>8</v>
      </c>
    </row>
    <row r="250" spans="1:3" ht="15.75" x14ac:dyDescent="0.25">
      <c r="A250" s="354" t="s">
        <v>4013</v>
      </c>
      <c r="B250" s="354" t="s">
        <v>4014</v>
      </c>
      <c r="C250" s="355">
        <v>8</v>
      </c>
    </row>
    <row r="251" spans="1:3" ht="31.5" x14ac:dyDescent="0.25">
      <c r="A251" s="354" t="s">
        <v>4015</v>
      </c>
      <c r="B251" s="354" t="s">
        <v>4016</v>
      </c>
      <c r="C251" s="355">
        <v>7</v>
      </c>
    </row>
    <row r="252" spans="1:3" ht="15.75" x14ac:dyDescent="0.25">
      <c r="A252" s="354" t="s">
        <v>4017</v>
      </c>
      <c r="B252" s="354" t="s">
        <v>4018</v>
      </c>
      <c r="C252" s="355">
        <v>5</v>
      </c>
    </row>
    <row r="253" spans="1:3" ht="15.75" x14ac:dyDescent="0.25">
      <c r="A253" s="354" t="s">
        <v>4019</v>
      </c>
      <c r="B253" s="354" t="s">
        <v>4020</v>
      </c>
      <c r="C253" s="355">
        <v>7</v>
      </c>
    </row>
    <row r="254" spans="1:3" ht="31.5" x14ac:dyDescent="0.25">
      <c r="A254" s="354" t="s">
        <v>4021</v>
      </c>
      <c r="B254" s="354" t="s">
        <v>4022</v>
      </c>
      <c r="C254" s="355">
        <v>4</v>
      </c>
    </row>
    <row r="255" spans="1:3" ht="15.75" x14ac:dyDescent="0.25">
      <c r="A255" s="354" t="s">
        <v>4023</v>
      </c>
      <c r="B255" s="354" t="s">
        <v>4024</v>
      </c>
      <c r="C255" s="355">
        <v>4</v>
      </c>
    </row>
    <row r="256" spans="1:3" ht="15.75" x14ac:dyDescent="0.25">
      <c r="A256" s="354" t="s">
        <v>4025</v>
      </c>
      <c r="B256" s="354" t="s">
        <v>4026</v>
      </c>
      <c r="C256" s="355">
        <v>5</v>
      </c>
    </row>
    <row r="257" spans="1:3" ht="15.75" x14ac:dyDescent="0.25">
      <c r="A257" s="354" t="s">
        <v>4027</v>
      </c>
      <c r="B257" s="354" t="s">
        <v>4028</v>
      </c>
      <c r="C257" s="355">
        <v>8</v>
      </c>
    </row>
    <row r="258" spans="1:3" ht="15.75" x14ac:dyDescent="0.25">
      <c r="A258" s="354" t="s">
        <v>4029</v>
      </c>
      <c r="B258" s="354" t="s">
        <v>4030</v>
      </c>
      <c r="C258" s="355">
        <v>4</v>
      </c>
    </row>
    <row r="259" spans="1:3" ht="15.75" x14ac:dyDescent="0.25">
      <c r="A259" s="354" t="s">
        <v>4031</v>
      </c>
      <c r="B259" s="354" t="s">
        <v>3592</v>
      </c>
      <c r="C259" s="355">
        <v>3</v>
      </c>
    </row>
    <row r="260" spans="1:3" ht="15.75" x14ac:dyDescent="0.25">
      <c r="A260" s="354" t="s">
        <v>4032</v>
      </c>
      <c r="B260" s="354" t="s">
        <v>4033</v>
      </c>
      <c r="C260" s="355">
        <v>5</v>
      </c>
    </row>
    <row r="261" spans="1:3" ht="31.5" x14ac:dyDescent="0.25">
      <c r="A261" s="354" t="s">
        <v>4034</v>
      </c>
      <c r="B261" s="354" t="s">
        <v>4035</v>
      </c>
      <c r="C261" s="355">
        <v>8</v>
      </c>
    </row>
    <row r="262" spans="1:3" ht="15.75" x14ac:dyDescent="0.25">
      <c r="A262" s="354" t="s">
        <v>4036</v>
      </c>
      <c r="B262" s="354" t="s">
        <v>4037</v>
      </c>
      <c r="C262" s="355">
        <v>5</v>
      </c>
    </row>
    <row r="263" spans="1:3" ht="15.75" x14ac:dyDescent="0.25">
      <c r="A263" s="354" t="s">
        <v>4038</v>
      </c>
      <c r="B263" s="354" t="s">
        <v>4039</v>
      </c>
      <c r="C263" s="355">
        <v>4</v>
      </c>
    </row>
    <row r="264" spans="1:3" ht="15.75" x14ac:dyDescent="0.25">
      <c r="A264" s="354" t="s">
        <v>4040</v>
      </c>
      <c r="B264" s="354" t="s">
        <v>4041</v>
      </c>
      <c r="C264" s="355">
        <v>4</v>
      </c>
    </row>
    <row r="265" spans="1:3" ht="15.75" x14ac:dyDescent="0.25">
      <c r="A265" s="354" t="s">
        <v>4042</v>
      </c>
      <c r="B265" s="354" t="s">
        <v>4043</v>
      </c>
      <c r="C265" s="355">
        <v>5</v>
      </c>
    </row>
    <row r="266" spans="1:3" ht="15.75" x14ac:dyDescent="0.25">
      <c r="A266" s="354" t="s">
        <v>4044</v>
      </c>
      <c r="B266" s="354" t="s">
        <v>4045</v>
      </c>
      <c r="C266" s="355">
        <v>6</v>
      </c>
    </row>
    <row r="267" spans="1:3" ht="15.75" x14ac:dyDescent="0.25">
      <c r="A267" s="354" t="s">
        <v>4046</v>
      </c>
      <c r="B267" s="354" t="s">
        <v>4047</v>
      </c>
      <c r="C267" s="355">
        <v>5</v>
      </c>
    </row>
    <row r="268" spans="1:3" ht="15.75" x14ac:dyDescent="0.25">
      <c r="A268" s="354" t="s">
        <v>4048</v>
      </c>
      <c r="B268" s="354" t="s">
        <v>4049</v>
      </c>
      <c r="C268" s="355">
        <v>6</v>
      </c>
    </row>
    <row r="269" spans="1:3" ht="31.5" x14ac:dyDescent="0.25">
      <c r="A269" s="354" t="s">
        <v>4050</v>
      </c>
      <c r="B269" s="354" t="s">
        <v>4051</v>
      </c>
      <c r="C269" s="355">
        <v>8</v>
      </c>
    </row>
    <row r="270" spans="1:3" ht="31.5" x14ac:dyDescent="0.25">
      <c r="A270" s="354" t="s">
        <v>4052</v>
      </c>
      <c r="B270" s="354" t="s">
        <v>4053</v>
      </c>
      <c r="C270" s="355">
        <v>7</v>
      </c>
    </row>
    <row r="271" spans="1:3" ht="15.75" x14ac:dyDescent="0.25">
      <c r="A271" s="354" t="s">
        <v>4054</v>
      </c>
      <c r="B271" s="354" t="s">
        <v>4055</v>
      </c>
      <c r="C271" s="355">
        <v>6</v>
      </c>
    </row>
    <row r="272" spans="1:3" ht="15.75" x14ac:dyDescent="0.25">
      <c r="A272" s="354" t="s">
        <v>4056</v>
      </c>
      <c r="B272" s="354" t="s">
        <v>4057</v>
      </c>
      <c r="C272" s="355">
        <v>8</v>
      </c>
    </row>
    <row r="273" spans="1:3" ht="31.5" x14ac:dyDescent="0.25">
      <c r="A273" s="354" t="s">
        <v>2971</v>
      </c>
      <c r="B273" s="354" t="s">
        <v>4058</v>
      </c>
      <c r="C273" s="355">
        <v>4</v>
      </c>
    </row>
    <row r="274" spans="1:3" ht="15.75" x14ac:dyDescent="0.25">
      <c r="A274" s="354" t="s">
        <v>4059</v>
      </c>
      <c r="B274" s="354" t="s">
        <v>4060</v>
      </c>
      <c r="C274" s="355">
        <v>8</v>
      </c>
    </row>
    <row r="275" spans="1:3" ht="15.75" x14ac:dyDescent="0.25">
      <c r="A275" s="354" t="s">
        <v>4061</v>
      </c>
      <c r="B275" s="354" t="s">
        <v>4062</v>
      </c>
      <c r="C275" s="355">
        <v>6</v>
      </c>
    </row>
    <row r="276" spans="1:3" ht="15.75" x14ac:dyDescent="0.25">
      <c r="A276" s="354" t="s">
        <v>1307</v>
      </c>
      <c r="B276" s="354" t="s">
        <v>4063</v>
      </c>
      <c r="C276" s="355">
        <v>6</v>
      </c>
    </row>
    <row r="277" spans="1:3" ht="15.75" x14ac:dyDescent="0.25">
      <c r="A277" s="354" t="s">
        <v>4064</v>
      </c>
      <c r="B277" s="354" t="s">
        <v>4065</v>
      </c>
      <c r="C277" s="355">
        <v>6</v>
      </c>
    </row>
    <row r="278" spans="1:3" ht="15.75" x14ac:dyDescent="0.25">
      <c r="A278" s="354" t="s">
        <v>4066</v>
      </c>
      <c r="B278" s="354" t="s">
        <v>4067</v>
      </c>
      <c r="C278" s="355">
        <v>4</v>
      </c>
    </row>
    <row r="279" spans="1:3" ht="15.75" x14ac:dyDescent="0.25">
      <c r="A279" s="354" t="s">
        <v>4068</v>
      </c>
      <c r="B279" s="354" t="s">
        <v>3592</v>
      </c>
      <c r="C279" s="355">
        <v>2</v>
      </c>
    </row>
    <row r="280" spans="1:3" ht="15.75" x14ac:dyDescent="0.25">
      <c r="A280" s="354" t="s">
        <v>4069</v>
      </c>
      <c r="B280" s="354" t="s">
        <v>4070</v>
      </c>
      <c r="C280" s="355">
        <v>2</v>
      </c>
    </row>
    <row r="281" spans="1:3" ht="15.75" x14ac:dyDescent="0.25">
      <c r="A281" s="354" t="s">
        <v>4071</v>
      </c>
      <c r="B281" s="354" t="s">
        <v>4072</v>
      </c>
      <c r="C281" s="355">
        <v>5</v>
      </c>
    </row>
    <row r="282" spans="1:3" ht="15.75" x14ac:dyDescent="0.25">
      <c r="A282" s="354" t="s">
        <v>4073</v>
      </c>
      <c r="B282" s="354" t="s">
        <v>4074</v>
      </c>
      <c r="C282" s="355">
        <v>5</v>
      </c>
    </row>
    <row r="283" spans="1:3" ht="15.75" x14ac:dyDescent="0.25">
      <c r="A283" s="354" t="s">
        <v>4075</v>
      </c>
      <c r="B283" s="354" t="s">
        <v>4076</v>
      </c>
      <c r="C283" s="355">
        <v>4</v>
      </c>
    </row>
    <row r="284" spans="1:3" ht="31.5" x14ac:dyDescent="0.25">
      <c r="A284" s="354" t="s">
        <v>4077</v>
      </c>
      <c r="B284" s="354" t="s">
        <v>4078</v>
      </c>
      <c r="C284" s="355">
        <v>4</v>
      </c>
    </row>
    <row r="285" spans="1:3" ht="15.75" x14ac:dyDescent="0.25">
      <c r="A285" s="354" t="s">
        <v>4079</v>
      </c>
      <c r="B285" s="354" t="s">
        <v>4080</v>
      </c>
      <c r="C285" s="355">
        <v>8</v>
      </c>
    </row>
    <row r="286" spans="1:3" ht="31.5" x14ac:dyDescent="0.25">
      <c r="A286" s="354" t="s">
        <v>4081</v>
      </c>
      <c r="B286" s="354" t="s">
        <v>4082</v>
      </c>
      <c r="C286" s="355">
        <v>7</v>
      </c>
    </row>
    <row r="287" spans="1:3" ht="31.5" x14ac:dyDescent="0.25">
      <c r="A287" s="354" t="s">
        <v>4083</v>
      </c>
      <c r="B287" s="354" t="s">
        <v>4084</v>
      </c>
      <c r="C287" s="355">
        <v>6</v>
      </c>
    </row>
    <row r="288" spans="1:3" ht="31.5" x14ac:dyDescent="0.25">
      <c r="A288" s="354" t="s">
        <v>4085</v>
      </c>
      <c r="B288" s="354" t="s">
        <v>4086</v>
      </c>
      <c r="C288" s="355">
        <v>8</v>
      </c>
    </row>
    <row r="289" spans="1:3" ht="31.5" x14ac:dyDescent="0.25">
      <c r="A289" s="354" t="s">
        <v>4087</v>
      </c>
      <c r="B289" s="354" t="s">
        <v>4088</v>
      </c>
      <c r="C289" s="355">
        <v>7</v>
      </c>
    </row>
    <row r="290" spans="1:3" ht="15.75" x14ac:dyDescent="0.25">
      <c r="A290" s="354" t="s">
        <v>4089</v>
      </c>
      <c r="B290" s="354" t="s">
        <v>4090</v>
      </c>
      <c r="C290" s="355">
        <v>6</v>
      </c>
    </row>
    <row r="291" spans="1:3" ht="31.5" x14ac:dyDescent="0.25">
      <c r="A291" s="354" t="s">
        <v>4091</v>
      </c>
      <c r="B291" s="354" t="s">
        <v>4092</v>
      </c>
      <c r="C291" s="355">
        <v>4</v>
      </c>
    </row>
    <row r="292" spans="1:3" ht="15.75" x14ac:dyDescent="0.25">
      <c r="A292" s="354" t="s">
        <v>4093</v>
      </c>
      <c r="B292" s="354" t="s">
        <v>4094</v>
      </c>
      <c r="C292" s="355">
        <v>4</v>
      </c>
    </row>
    <row r="293" spans="1:3" ht="15.75" x14ac:dyDescent="0.25">
      <c r="A293" s="354" t="s">
        <v>4095</v>
      </c>
      <c r="B293" s="354" t="s">
        <v>4096</v>
      </c>
      <c r="C293" s="355">
        <v>5</v>
      </c>
    </row>
    <row r="294" spans="1:3" ht="15.75" x14ac:dyDescent="0.25">
      <c r="A294" s="354" t="s">
        <v>4097</v>
      </c>
      <c r="B294" s="354" t="s">
        <v>4098</v>
      </c>
      <c r="C294" s="355">
        <v>1</v>
      </c>
    </row>
    <row r="295" spans="1:3" ht="15.75" x14ac:dyDescent="0.25">
      <c r="A295" s="354" t="s">
        <v>4099</v>
      </c>
      <c r="B295" s="354" t="s">
        <v>4100</v>
      </c>
      <c r="C295" s="355">
        <v>4</v>
      </c>
    </row>
    <row r="296" spans="1:3" ht="15.75" x14ac:dyDescent="0.25">
      <c r="A296" s="354" t="s">
        <v>4101</v>
      </c>
      <c r="B296" s="354" t="s">
        <v>4102</v>
      </c>
      <c r="C296" s="355">
        <v>7</v>
      </c>
    </row>
    <row r="297" spans="1:3" ht="15.75" x14ac:dyDescent="0.25">
      <c r="A297" s="354" t="s">
        <v>4103</v>
      </c>
      <c r="B297" s="354" t="s">
        <v>4104</v>
      </c>
      <c r="C297" s="355">
        <v>6</v>
      </c>
    </row>
    <row r="298" spans="1:3" ht="15.75" x14ac:dyDescent="0.25">
      <c r="A298" s="354" t="s">
        <v>1483</v>
      </c>
      <c r="B298" s="354" t="s">
        <v>4105</v>
      </c>
      <c r="C298" s="355">
        <v>5</v>
      </c>
    </row>
    <row r="299" spans="1:3" ht="15.75" x14ac:dyDescent="0.25">
      <c r="A299" s="354" t="s">
        <v>4106</v>
      </c>
      <c r="B299" s="354" t="s">
        <v>4107</v>
      </c>
      <c r="C299" s="355">
        <v>5</v>
      </c>
    </row>
    <row r="300" spans="1:3" ht="15.75" x14ac:dyDescent="0.25">
      <c r="A300" s="354" t="s">
        <v>4108</v>
      </c>
      <c r="B300" s="354" t="s">
        <v>4109</v>
      </c>
      <c r="C300" s="355">
        <v>3</v>
      </c>
    </row>
    <row r="301" spans="1:3" ht="15.75" x14ac:dyDescent="0.25">
      <c r="A301" s="354" t="s">
        <v>4110</v>
      </c>
      <c r="B301" s="354" t="s">
        <v>4111</v>
      </c>
      <c r="C301" s="355">
        <v>6</v>
      </c>
    </row>
    <row r="302" spans="1:3" ht="15.75" x14ac:dyDescent="0.25">
      <c r="A302" s="354" t="s">
        <v>4112</v>
      </c>
      <c r="B302" s="354" t="s">
        <v>4113</v>
      </c>
      <c r="C302" s="355">
        <v>5</v>
      </c>
    </row>
    <row r="303" spans="1:3" ht="15.75" x14ac:dyDescent="0.25">
      <c r="A303" s="354" t="s">
        <v>4114</v>
      </c>
      <c r="B303" s="354" t="s">
        <v>4115</v>
      </c>
      <c r="C303" s="355">
        <v>5</v>
      </c>
    </row>
    <row r="304" spans="1:3" ht="15.75" x14ac:dyDescent="0.25">
      <c r="A304" s="354" t="s">
        <v>4116</v>
      </c>
      <c r="B304" s="354" t="s">
        <v>4117</v>
      </c>
      <c r="C304" s="355">
        <v>6</v>
      </c>
    </row>
    <row r="305" spans="1:3" ht="15.75" x14ac:dyDescent="0.25">
      <c r="A305" s="354" t="s">
        <v>4118</v>
      </c>
      <c r="B305" s="354" t="s">
        <v>4119</v>
      </c>
      <c r="C305" s="355">
        <v>5</v>
      </c>
    </row>
    <row r="306" spans="1:3" ht="15.75" x14ac:dyDescent="0.25">
      <c r="A306" s="354" t="s">
        <v>4120</v>
      </c>
      <c r="B306" s="354" t="s">
        <v>4121</v>
      </c>
      <c r="C306" s="355">
        <v>5</v>
      </c>
    </row>
    <row r="307" spans="1:3" ht="15.75" x14ac:dyDescent="0.25">
      <c r="A307" s="354" t="s">
        <v>3258</v>
      </c>
      <c r="B307" s="354" t="s">
        <v>3592</v>
      </c>
      <c r="C307" s="355">
        <v>2</v>
      </c>
    </row>
    <row r="308" spans="1:3" ht="15.75" x14ac:dyDescent="0.25">
      <c r="A308" s="354" t="s">
        <v>4122</v>
      </c>
      <c r="B308" s="354" t="s">
        <v>4123</v>
      </c>
      <c r="C308" s="355">
        <v>1</v>
      </c>
    </row>
    <row r="309" spans="1:3" ht="15.75" x14ac:dyDescent="0.25">
      <c r="A309" s="354" t="s">
        <v>4124</v>
      </c>
      <c r="B309" s="354" t="s">
        <v>4125</v>
      </c>
      <c r="C309" s="355">
        <v>4</v>
      </c>
    </row>
    <row r="310" spans="1:3" ht="15.75" x14ac:dyDescent="0.25">
      <c r="A310" s="354" t="s">
        <v>4126</v>
      </c>
      <c r="B310" s="354" t="s">
        <v>4127</v>
      </c>
      <c r="C310" s="355">
        <v>5</v>
      </c>
    </row>
    <row r="311" spans="1:3" ht="15.75" x14ac:dyDescent="0.25">
      <c r="A311" s="354" t="s">
        <v>4128</v>
      </c>
      <c r="B311" s="354" t="s">
        <v>4129</v>
      </c>
      <c r="C311" s="355">
        <v>3</v>
      </c>
    </row>
    <row r="312" spans="1:3" ht="15.75" x14ac:dyDescent="0.25">
      <c r="A312" s="354" t="s">
        <v>1389</v>
      </c>
      <c r="B312" s="354" t="s">
        <v>4130</v>
      </c>
      <c r="C312" s="355">
        <v>6</v>
      </c>
    </row>
    <row r="313" spans="1:3" ht="15.75" x14ac:dyDescent="0.25">
      <c r="A313" s="354" t="s">
        <v>4131</v>
      </c>
      <c r="B313" s="354" t="s">
        <v>4132</v>
      </c>
      <c r="C313" s="355">
        <v>4</v>
      </c>
    </row>
    <row r="314" spans="1:3" ht="15.75" x14ac:dyDescent="0.25">
      <c r="A314" s="354" t="s">
        <v>4133</v>
      </c>
      <c r="B314" s="354" t="s">
        <v>4134</v>
      </c>
      <c r="C314" s="355">
        <v>5</v>
      </c>
    </row>
    <row r="315" spans="1:3" ht="15.75" x14ac:dyDescent="0.25">
      <c r="A315" s="354" t="s">
        <v>4135</v>
      </c>
      <c r="B315" s="354" t="s">
        <v>4136</v>
      </c>
      <c r="C315" s="355">
        <v>4</v>
      </c>
    </row>
    <row r="316" spans="1:3" ht="15.75" x14ac:dyDescent="0.25">
      <c r="A316" s="354" t="s">
        <v>4137</v>
      </c>
      <c r="B316" s="354" t="s">
        <v>4138</v>
      </c>
      <c r="C316" s="355">
        <v>6</v>
      </c>
    </row>
    <row r="317" spans="1:3" ht="15.75" x14ac:dyDescent="0.25">
      <c r="A317" s="354" t="s">
        <v>4139</v>
      </c>
      <c r="B317" s="354" t="s">
        <v>4140</v>
      </c>
      <c r="C317" s="355">
        <v>6</v>
      </c>
    </row>
    <row r="318" spans="1:3" ht="15.75" x14ac:dyDescent="0.25">
      <c r="A318" s="354" t="s">
        <v>2873</v>
      </c>
      <c r="B318" s="354" t="s">
        <v>4141</v>
      </c>
      <c r="C318" s="355">
        <v>4</v>
      </c>
    </row>
    <row r="319" spans="1:3" ht="15.75" x14ac:dyDescent="0.25">
      <c r="A319" s="354" t="s">
        <v>4142</v>
      </c>
      <c r="B319" s="354" t="s">
        <v>4143</v>
      </c>
      <c r="C319" s="355">
        <v>6</v>
      </c>
    </row>
    <row r="320" spans="1:3" ht="15.75" x14ac:dyDescent="0.25">
      <c r="A320" s="354" t="s">
        <v>4144</v>
      </c>
      <c r="B320" s="354" t="s">
        <v>4145</v>
      </c>
      <c r="C320" s="355">
        <v>3</v>
      </c>
    </row>
    <row r="321" spans="1:3" ht="15.75" x14ac:dyDescent="0.25">
      <c r="A321" s="354" t="s">
        <v>4146</v>
      </c>
      <c r="B321" s="354" t="s">
        <v>4147</v>
      </c>
      <c r="C321" s="355">
        <v>5</v>
      </c>
    </row>
    <row r="322" spans="1:3" ht="15.75" x14ac:dyDescent="0.25">
      <c r="A322" s="354" t="s">
        <v>1492</v>
      </c>
      <c r="B322" s="354" t="s">
        <v>4148</v>
      </c>
      <c r="C322" s="355">
        <v>4</v>
      </c>
    </row>
    <row r="323" spans="1:3" ht="15.75" x14ac:dyDescent="0.25">
      <c r="A323" s="354" t="s">
        <v>4149</v>
      </c>
      <c r="B323" s="354" t="s">
        <v>4150</v>
      </c>
      <c r="C323" s="355">
        <v>3</v>
      </c>
    </row>
    <row r="324" spans="1:3" ht="15.75" x14ac:dyDescent="0.25">
      <c r="A324" s="354" t="s">
        <v>4151</v>
      </c>
      <c r="B324" s="354" t="s">
        <v>4152</v>
      </c>
      <c r="C324" s="355">
        <v>4</v>
      </c>
    </row>
    <row r="325" spans="1:3" ht="15.75" x14ac:dyDescent="0.25">
      <c r="A325" s="354" t="s">
        <v>4153</v>
      </c>
      <c r="B325" s="354" t="s">
        <v>4154</v>
      </c>
      <c r="C325" s="355">
        <v>5</v>
      </c>
    </row>
    <row r="326" spans="1:3" ht="15.75" x14ac:dyDescent="0.25">
      <c r="A326" s="354" t="s">
        <v>4155</v>
      </c>
      <c r="B326" s="354" t="s">
        <v>4156</v>
      </c>
      <c r="C326" s="355">
        <v>4</v>
      </c>
    </row>
    <row r="327" spans="1:3" ht="15.75" x14ac:dyDescent="0.25">
      <c r="A327" s="354" t="s">
        <v>4157</v>
      </c>
      <c r="B327" s="354" t="s">
        <v>4158</v>
      </c>
      <c r="C327" s="355">
        <v>5</v>
      </c>
    </row>
    <row r="328" spans="1:3" ht="15.75" x14ac:dyDescent="0.25">
      <c r="A328" s="354" t="s">
        <v>4159</v>
      </c>
      <c r="B328" s="354" t="s">
        <v>4160</v>
      </c>
      <c r="C328" s="355">
        <v>4</v>
      </c>
    </row>
    <row r="329" spans="1:3" ht="15.75" x14ac:dyDescent="0.25">
      <c r="A329" s="354" t="s">
        <v>4161</v>
      </c>
      <c r="B329" s="354" t="s">
        <v>4162</v>
      </c>
      <c r="C329" s="355">
        <v>4</v>
      </c>
    </row>
    <row r="330" spans="1:3" ht="15.75" x14ac:dyDescent="0.25">
      <c r="A330" s="354" t="s">
        <v>4163</v>
      </c>
      <c r="B330" s="354" t="s">
        <v>4164</v>
      </c>
      <c r="C330" s="355">
        <v>5</v>
      </c>
    </row>
    <row r="331" spans="1:3" ht="31.5" x14ac:dyDescent="0.25">
      <c r="A331" s="354" t="s">
        <v>4165</v>
      </c>
      <c r="B331" s="354" t="s">
        <v>4166</v>
      </c>
      <c r="C331" s="355">
        <v>6</v>
      </c>
    </row>
    <row r="332" spans="1:3" ht="15.75" x14ac:dyDescent="0.25">
      <c r="A332" s="354" t="s">
        <v>4167</v>
      </c>
      <c r="B332" s="354" t="s">
        <v>4168</v>
      </c>
      <c r="C332" s="355">
        <v>5</v>
      </c>
    </row>
    <row r="333" spans="1:3" ht="15.75" x14ac:dyDescent="0.25">
      <c r="A333" s="354" t="s">
        <v>4169</v>
      </c>
      <c r="B333" s="354" t="s">
        <v>4170</v>
      </c>
      <c r="C333" s="355">
        <v>5</v>
      </c>
    </row>
    <row r="334" spans="1:3" ht="15.75" x14ac:dyDescent="0.25">
      <c r="A334" s="354" t="s">
        <v>4171</v>
      </c>
      <c r="B334" s="354" t="s">
        <v>4172</v>
      </c>
      <c r="C334" s="355">
        <v>6</v>
      </c>
    </row>
    <row r="335" spans="1:3" ht="15.75" x14ac:dyDescent="0.25">
      <c r="A335" s="354" t="s">
        <v>4173</v>
      </c>
      <c r="B335" s="354" t="s">
        <v>4174</v>
      </c>
      <c r="C335" s="355">
        <v>5</v>
      </c>
    </row>
    <row r="336" spans="1:3" ht="15.75" x14ac:dyDescent="0.25">
      <c r="A336" s="354" t="s">
        <v>4175</v>
      </c>
      <c r="B336" s="354" t="s">
        <v>4176</v>
      </c>
      <c r="C336" s="355">
        <v>5</v>
      </c>
    </row>
    <row r="337" spans="1:3" ht="15.75" x14ac:dyDescent="0.25">
      <c r="A337" s="354" t="s">
        <v>6443</v>
      </c>
      <c r="B337" s="354" t="s">
        <v>6444</v>
      </c>
      <c r="C337" s="355">
        <v>6</v>
      </c>
    </row>
    <row r="338" spans="1:3" ht="15.75" x14ac:dyDescent="0.25">
      <c r="A338" s="354" t="s">
        <v>6445</v>
      </c>
      <c r="B338" s="354" t="s">
        <v>6446</v>
      </c>
      <c r="C338" s="355">
        <v>6</v>
      </c>
    </row>
    <row r="339" spans="1:3" ht="15.75" x14ac:dyDescent="0.25">
      <c r="A339" s="354" t="s">
        <v>6447</v>
      </c>
      <c r="B339" s="354" t="s">
        <v>6448</v>
      </c>
      <c r="C339" s="355">
        <v>6</v>
      </c>
    </row>
    <row r="340" spans="1:3" ht="15.75" x14ac:dyDescent="0.25">
      <c r="A340" s="354" t="s">
        <v>6449</v>
      </c>
      <c r="B340" s="354" t="s">
        <v>6450</v>
      </c>
      <c r="C340" s="355">
        <v>6</v>
      </c>
    </row>
    <row r="341" spans="1:3" ht="15.75" x14ac:dyDescent="0.25">
      <c r="A341" s="354" t="s">
        <v>6491</v>
      </c>
      <c r="B341" s="354" t="s">
        <v>6492</v>
      </c>
      <c r="C341" s="355">
        <v>5</v>
      </c>
    </row>
    <row r="342" spans="1:3" ht="15.75" x14ac:dyDescent="0.25">
      <c r="A342" s="354" t="s">
        <v>6493</v>
      </c>
      <c r="B342" s="354" t="s">
        <v>6494</v>
      </c>
      <c r="C342" s="355">
        <v>4</v>
      </c>
    </row>
    <row r="343" spans="1:3" ht="15.75" x14ac:dyDescent="0.25">
      <c r="A343" s="354" t="s">
        <v>4177</v>
      </c>
      <c r="B343" s="354" t="s">
        <v>4178</v>
      </c>
      <c r="C343" s="355">
        <v>6</v>
      </c>
    </row>
    <row r="344" spans="1:3" ht="15.75" x14ac:dyDescent="0.25">
      <c r="A344" s="354" t="s">
        <v>406</v>
      </c>
      <c r="B344" s="354" t="s">
        <v>4179</v>
      </c>
      <c r="C344" s="355">
        <v>5</v>
      </c>
    </row>
    <row r="345" spans="1:3" ht="15.75" x14ac:dyDescent="0.25">
      <c r="A345" s="354" t="s">
        <v>4180</v>
      </c>
      <c r="B345" s="354" t="s">
        <v>4181</v>
      </c>
      <c r="C345" s="355">
        <v>6</v>
      </c>
    </row>
    <row r="346" spans="1:3" ht="15.75" x14ac:dyDescent="0.25">
      <c r="A346" s="354" t="s">
        <v>4182</v>
      </c>
      <c r="B346" s="354" t="s">
        <v>4183</v>
      </c>
      <c r="C346" s="355">
        <v>6</v>
      </c>
    </row>
    <row r="347" spans="1:3" ht="15.75" x14ac:dyDescent="0.25">
      <c r="A347" s="354" t="s">
        <v>419</v>
      </c>
      <c r="B347" s="354" t="s">
        <v>4184</v>
      </c>
      <c r="C347" s="355">
        <v>4</v>
      </c>
    </row>
    <row r="348" spans="1:3" ht="15.75" x14ac:dyDescent="0.25">
      <c r="A348" s="354" t="s">
        <v>4185</v>
      </c>
      <c r="B348" s="354" t="s">
        <v>4186</v>
      </c>
      <c r="C348" s="355">
        <v>5</v>
      </c>
    </row>
    <row r="349" spans="1:3" ht="15.75" x14ac:dyDescent="0.25">
      <c r="A349" s="354" t="s">
        <v>4187</v>
      </c>
      <c r="B349" s="354" t="s">
        <v>4188</v>
      </c>
      <c r="C349" s="355">
        <v>4</v>
      </c>
    </row>
    <row r="350" spans="1:3" ht="15.75" x14ac:dyDescent="0.25">
      <c r="A350" s="354" t="s">
        <v>4189</v>
      </c>
      <c r="B350" s="354" t="s">
        <v>4190</v>
      </c>
      <c r="C350" s="355">
        <v>3</v>
      </c>
    </row>
    <row r="351" spans="1:3" ht="15.75" x14ac:dyDescent="0.25">
      <c r="A351" s="354" t="s">
        <v>4191</v>
      </c>
      <c r="B351" s="354" t="s">
        <v>4192</v>
      </c>
      <c r="C351" s="355">
        <v>2</v>
      </c>
    </row>
    <row r="352" spans="1:3" ht="15.75" x14ac:dyDescent="0.25">
      <c r="A352" s="354" t="s">
        <v>4193</v>
      </c>
      <c r="B352" s="354" t="s">
        <v>4194</v>
      </c>
      <c r="C352" s="355">
        <v>3</v>
      </c>
    </row>
    <row r="353" spans="1:3" ht="15.75" x14ac:dyDescent="0.25">
      <c r="A353" s="354" t="s">
        <v>4195</v>
      </c>
      <c r="B353" s="354" t="s">
        <v>3592</v>
      </c>
      <c r="C353" s="355">
        <v>2</v>
      </c>
    </row>
    <row r="354" spans="1:3" ht="15.75" x14ac:dyDescent="0.25">
      <c r="A354" s="354" t="s">
        <v>4196</v>
      </c>
      <c r="B354" s="354" t="s">
        <v>4197</v>
      </c>
      <c r="C354" s="355">
        <v>7</v>
      </c>
    </row>
    <row r="355" spans="1:3" ht="15.75" x14ac:dyDescent="0.25">
      <c r="A355" s="354" t="s">
        <v>4198</v>
      </c>
      <c r="B355" s="354" t="s">
        <v>4199</v>
      </c>
      <c r="C355" s="355">
        <v>6</v>
      </c>
    </row>
    <row r="356" spans="1:3" ht="15.75" x14ac:dyDescent="0.25">
      <c r="A356" s="354" t="s">
        <v>4200</v>
      </c>
      <c r="B356" s="354" t="s">
        <v>4201</v>
      </c>
      <c r="C356" s="355">
        <v>7</v>
      </c>
    </row>
    <row r="357" spans="1:3" ht="15.75" x14ac:dyDescent="0.25">
      <c r="A357" s="354" t="s">
        <v>4202</v>
      </c>
      <c r="B357" s="354" t="s">
        <v>4203</v>
      </c>
      <c r="C357" s="355">
        <v>5</v>
      </c>
    </row>
    <row r="358" spans="1:3" ht="15.75" x14ac:dyDescent="0.25">
      <c r="A358" s="354" t="s">
        <v>4204</v>
      </c>
      <c r="B358" s="354" t="s">
        <v>4205</v>
      </c>
      <c r="C358" s="355">
        <v>5</v>
      </c>
    </row>
    <row r="359" spans="1:3" ht="15.75" x14ac:dyDescent="0.25">
      <c r="A359" s="354" t="s">
        <v>4206</v>
      </c>
      <c r="B359" s="354" t="s">
        <v>4207</v>
      </c>
      <c r="C359" s="355">
        <v>6</v>
      </c>
    </row>
    <row r="360" spans="1:3" ht="15.75" x14ac:dyDescent="0.25">
      <c r="A360" s="354" t="s">
        <v>4208</v>
      </c>
      <c r="B360" s="354" t="s">
        <v>4209</v>
      </c>
      <c r="C360" s="355">
        <v>5</v>
      </c>
    </row>
    <row r="361" spans="1:3" ht="15.75" x14ac:dyDescent="0.25">
      <c r="A361" s="354" t="s">
        <v>4210</v>
      </c>
      <c r="B361" s="354" t="s">
        <v>4211</v>
      </c>
      <c r="C361" s="355">
        <v>4</v>
      </c>
    </row>
    <row r="362" spans="1:3" ht="15.75" x14ac:dyDescent="0.25">
      <c r="A362" s="354" t="s">
        <v>4212</v>
      </c>
      <c r="B362" s="354" t="s">
        <v>4213</v>
      </c>
      <c r="C362" s="355">
        <v>2</v>
      </c>
    </row>
    <row r="363" spans="1:3" ht="15.75" x14ac:dyDescent="0.25">
      <c r="A363" s="354" t="s">
        <v>4214</v>
      </c>
      <c r="B363" s="354" t="s">
        <v>4215</v>
      </c>
      <c r="C363" s="355">
        <v>4</v>
      </c>
    </row>
    <row r="364" spans="1:3" ht="15.75" x14ac:dyDescent="0.25">
      <c r="A364" s="354" t="s">
        <v>4216</v>
      </c>
      <c r="B364" s="354" t="s">
        <v>4217</v>
      </c>
      <c r="C364" s="355">
        <v>4</v>
      </c>
    </row>
    <row r="365" spans="1:3" ht="15.75" x14ac:dyDescent="0.25">
      <c r="A365" s="354" t="s">
        <v>4218</v>
      </c>
      <c r="B365" s="354" t="s">
        <v>4219</v>
      </c>
      <c r="C365" s="355">
        <v>5</v>
      </c>
    </row>
    <row r="366" spans="1:3" ht="15.75" x14ac:dyDescent="0.25">
      <c r="A366" s="354" t="s">
        <v>4220</v>
      </c>
      <c r="B366" s="354" t="s">
        <v>4221</v>
      </c>
      <c r="C366" s="355">
        <v>2</v>
      </c>
    </row>
    <row r="367" spans="1:3" ht="15.75" x14ac:dyDescent="0.25">
      <c r="A367" s="354" t="s">
        <v>4222</v>
      </c>
      <c r="B367" s="354" t="s">
        <v>4223</v>
      </c>
      <c r="C367" s="355">
        <v>4</v>
      </c>
    </row>
    <row r="368" spans="1:3" ht="15.75" x14ac:dyDescent="0.25">
      <c r="A368" s="354" t="s">
        <v>4224</v>
      </c>
      <c r="B368" s="354" t="s">
        <v>4225</v>
      </c>
      <c r="C368" s="355">
        <v>4</v>
      </c>
    </row>
    <row r="369" spans="1:3" ht="15.75" x14ac:dyDescent="0.25">
      <c r="A369" s="354" t="s">
        <v>4226</v>
      </c>
      <c r="B369" s="354" t="s">
        <v>4227</v>
      </c>
      <c r="C369" s="355">
        <v>5</v>
      </c>
    </row>
    <row r="370" spans="1:3" ht="15.75" x14ac:dyDescent="0.25">
      <c r="A370" s="354" t="s">
        <v>4228</v>
      </c>
      <c r="B370" s="354" t="s">
        <v>4229</v>
      </c>
      <c r="C370" s="355">
        <v>8</v>
      </c>
    </row>
    <row r="371" spans="1:3" ht="15.75" x14ac:dyDescent="0.25">
      <c r="A371" s="354" t="s">
        <v>4230</v>
      </c>
      <c r="B371" s="354" t="s">
        <v>4231</v>
      </c>
      <c r="C371" s="355">
        <v>3</v>
      </c>
    </row>
    <row r="372" spans="1:3" ht="15.75" x14ac:dyDescent="0.25">
      <c r="A372" s="354" t="s">
        <v>4232</v>
      </c>
      <c r="B372" s="354" t="s">
        <v>4233</v>
      </c>
      <c r="C372" s="355">
        <v>4</v>
      </c>
    </row>
    <row r="373" spans="1:3" ht="15.75" x14ac:dyDescent="0.25">
      <c r="A373" s="354" t="s">
        <v>4234</v>
      </c>
      <c r="B373" s="354" t="s">
        <v>4235</v>
      </c>
      <c r="C373" s="355">
        <v>4</v>
      </c>
    </row>
    <row r="374" spans="1:3" ht="31.5" x14ac:dyDescent="0.25">
      <c r="A374" s="354" t="s">
        <v>4236</v>
      </c>
      <c r="B374" s="354" t="s">
        <v>4237</v>
      </c>
      <c r="C374" s="355">
        <v>4</v>
      </c>
    </row>
    <row r="375" spans="1:3" ht="15.75" x14ac:dyDescent="0.25">
      <c r="A375" s="354" t="s">
        <v>4238</v>
      </c>
      <c r="B375" s="354" t="s">
        <v>4239</v>
      </c>
      <c r="C375" s="355">
        <v>5</v>
      </c>
    </row>
    <row r="376" spans="1:3" ht="15.75" x14ac:dyDescent="0.25">
      <c r="A376" s="354" t="s">
        <v>4240</v>
      </c>
      <c r="B376" s="354" t="s">
        <v>4241</v>
      </c>
      <c r="C376" s="355">
        <v>5</v>
      </c>
    </row>
    <row r="377" spans="1:3" ht="15.75" x14ac:dyDescent="0.25">
      <c r="A377" s="354" t="s">
        <v>442</v>
      </c>
      <c r="B377" s="354" t="s">
        <v>4242</v>
      </c>
      <c r="C377" s="355">
        <v>5</v>
      </c>
    </row>
    <row r="378" spans="1:3" ht="15.75" x14ac:dyDescent="0.25">
      <c r="A378" s="354" t="s">
        <v>4243</v>
      </c>
      <c r="B378" s="354" t="s">
        <v>4244</v>
      </c>
      <c r="C378" s="355">
        <v>4</v>
      </c>
    </row>
    <row r="379" spans="1:3" ht="15.75" x14ac:dyDescent="0.25">
      <c r="A379" s="354" t="s">
        <v>4245</v>
      </c>
      <c r="B379" s="354" t="s">
        <v>4246</v>
      </c>
      <c r="C379" s="355">
        <v>6</v>
      </c>
    </row>
    <row r="380" spans="1:3" ht="15.75" x14ac:dyDescent="0.25">
      <c r="A380" s="354" t="s">
        <v>4247</v>
      </c>
      <c r="B380" s="354" t="s">
        <v>4248</v>
      </c>
      <c r="C380" s="355">
        <v>4</v>
      </c>
    </row>
    <row r="381" spans="1:3" ht="15.75" x14ac:dyDescent="0.25">
      <c r="A381" s="354" t="s">
        <v>4249</v>
      </c>
      <c r="B381" s="354" t="s">
        <v>3592</v>
      </c>
      <c r="C381" s="355">
        <v>2</v>
      </c>
    </row>
    <row r="382" spans="1:3" ht="15.75" x14ac:dyDescent="0.25">
      <c r="A382" s="354" t="s">
        <v>4250</v>
      </c>
      <c r="B382" s="354" t="s">
        <v>4251</v>
      </c>
      <c r="C382" s="355">
        <v>4</v>
      </c>
    </row>
    <row r="383" spans="1:3" ht="15.75" x14ac:dyDescent="0.25">
      <c r="A383" s="354" t="s">
        <v>4252</v>
      </c>
      <c r="B383" s="354" t="s">
        <v>4253</v>
      </c>
      <c r="C383" s="355">
        <v>1</v>
      </c>
    </row>
    <row r="384" spans="1:3" ht="15.75" x14ac:dyDescent="0.25">
      <c r="A384" s="354" t="s">
        <v>4254</v>
      </c>
      <c r="B384" s="354" t="s">
        <v>4255</v>
      </c>
      <c r="C384" s="355">
        <v>4</v>
      </c>
    </row>
    <row r="385" spans="1:3" ht="15.75" x14ac:dyDescent="0.25">
      <c r="A385" s="354" t="s">
        <v>4256</v>
      </c>
      <c r="B385" s="354" t="s">
        <v>4257</v>
      </c>
      <c r="C385" s="355">
        <v>3</v>
      </c>
    </row>
    <row r="386" spans="1:3" ht="15.75" x14ac:dyDescent="0.25">
      <c r="A386" s="354" t="s">
        <v>4258</v>
      </c>
      <c r="B386" s="354" t="s">
        <v>4259</v>
      </c>
      <c r="C386" s="355">
        <v>5</v>
      </c>
    </row>
    <row r="387" spans="1:3" ht="15.75" x14ac:dyDescent="0.25">
      <c r="A387" s="354" t="s">
        <v>4260</v>
      </c>
      <c r="B387" s="354" t="s">
        <v>4261</v>
      </c>
      <c r="C387" s="355">
        <v>4</v>
      </c>
    </row>
    <row r="388" spans="1:3" ht="15.75" x14ac:dyDescent="0.25">
      <c r="A388" s="354" t="s">
        <v>4262</v>
      </c>
      <c r="B388" s="354" t="s">
        <v>4263</v>
      </c>
      <c r="C388" s="355">
        <v>4</v>
      </c>
    </row>
    <row r="389" spans="1:3" ht="15.75" x14ac:dyDescent="0.25">
      <c r="A389" s="354" t="s">
        <v>4264</v>
      </c>
      <c r="B389" s="354" t="s">
        <v>4265</v>
      </c>
      <c r="C389" s="355">
        <v>5</v>
      </c>
    </row>
    <row r="390" spans="1:3" ht="15.75" x14ac:dyDescent="0.25">
      <c r="A390" s="354" t="s">
        <v>4266</v>
      </c>
      <c r="B390" s="354" t="s">
        <v>4267</v>
      </c>
      <c r="C390" s="355">
        <v>1</v>
      </c>
    </row>
    <row r="391" spans="1:3" ht="15.75" x14ac:dyDescent="0.25">
      <c r="A391" s="354" t="s">
        <v>4268</v>
      </c>
      <c r="B391" s="354" t="s">
        <v>4269</v>
      </c>
      <c r="C391" s="355">
        <v>1</v>
      </c>
    </row>
    <row r="392" spans="1:3" ht="15.75" x14ac:dyDescent="0.25">
      <c r="A392" s="354" t="s">
        <v>4270</v>
      </c>
      <c r="B392" s="354" t="s">
        <v>3592</v>
      </c>
      <c r="C392" s="355">
        <v>2</v>
      </c>
    </row>
    <row r="393" spans="1:3" ht="15.75" x14ac:dyDescent="0.25">
      <c r="A393" s="354" t="s">
        <v>4271</v>
      </c>
      <c r="B393" s="354" t="s">
        <v>4272</v>
      </c>
      <c r="C393" s="355">
        <v>1</v>
      </c>
    </row>
    <row r="394" spans="1:3" ht="15.75" x14ac:dyDescent="0.25">
      <c r="A394" s="354" t="s">
        <v>4273</v>
      </c>
      <c r="B394" s="354" t="s">
        <v>4274</v>
      </c>
      <c r="C394" s="355">
        <v>1</v>
      </c>
    </row>
    <row r="395" spans="1:3" ht="15.75" x14ac:dyDescent="0.25">
      <c r="A395" s="354" t="s">
        <v>4275</v>
      </c>
      <c r="B395" s="354" t="s">
        <v>4276</v>
      </c>
      <c r="C395" s="355">
        <v>1</v>
      </c>
    </row>
    <row r="396" spans="1:3" ht="15.75" x14ac:dyDescent="0.25">
      <c r="A396" s="354" t="s">
        <v>4277</v>
      </c>
      <c r="B396" s="354" t="s">
        <v>4278</v>
      </c>
      <c r="C396" s="355">
        <v>1</v>
      </c>
    </row>
    <row r="397" spans="1:3" ht="15.75" x14ac:dyDescent="0.25">
      <c r="A397" s="354" t="s">
        <v>4279</v>
      </c>
      <c r="B397" s="354" t="s">
        <v>4280</v>
      </c>
      <c r="C397" s="355">
        <v>1</v>
      </c>
    </row>
    <row r="398" spans="1:3" ht="15.75" x14ac:dyDescent="0.25">
      <c r="A398" s="354" t="s">
        <v>4281</v>
      </c>
      <c r="B398" s="354" t="s">
        <v>4282</v>
      </c>
      <c r="C398" s="355">
        <v>1</v>
      </c>
    </row>
    <row r="399" spans="1:3" ht="15.75" x14ac:dyDescent="0.25">
      <c r="A399" s="354" t="s">
        <v>4283</v>
      </c>
      <c r="B399" s="354" t="s">
        <v>4284</v>
      </c>
      <c r="C399" s="355">
        <v>1</v>
      </c>
    </row>
    <row r="400" spans="1:3" ht="15.75" x14ac:dyDescent="0.25">
      <c r="A400" s="354" t="s">
        <v>4285</v>
      </c>
      <c r="B400" s="354" t="s">
        <v>4286</v>
      </c>
      <c r="C400" s="355">
        <v>1</v>
      </c>
    </row>
    <row r="401" spans="1:3" ht="15.75" x14ac:dyDescent="0.25">
      <c r="A401" s="354" t="s">
        <v>4287</v>
      </c>
      <c r="B401" s="354" t="s">
        <v>4288</v>
      </c>
      <c r="C401" s="355">
        <v>1</v>
      </c>
    </row>
    <row r="402" spans="1:3" ht="15.75" x14ac:dyDescent="0.25">
      <c r="A402" s="354" t="s">
        <v>4289</v>
      </c>
      <c r="B402" s="354" t="s">
        <v>4290</v>
      </c>
      <c r="C402" s="355">
        <v>1</v>
      </c>
    </row>
    <row r="403" spans="1:3" ht="15.75" x14ac:dyDescent="0.25">
      <c r="A403" s="354" t="s">
        <v>4291</v>
      </c>
      <c r="B403" s="354" t="s">
        <v>4292</v>
      </c>
      <c r="C403" s="355">
        <v>1</v>
      </c>
    </row>
    <row r="404" spans="1:3" ht="15.75" x14ac:dyDescent="0.25">
      <c r="A404" s="354" t="s">
        <v>4293</v>
      </c>
      <c r="B404" s="354" t="s">
        <v>4294</v>
      </c>
      <c r="C404" s="355">
        <v>1</v>
      </c>
    </row>
    <row r="405" spans="1:3" ht="15.75" x14ac:dyDescent="0.25">
      <c r="A405" s="354" t="s">
        <v>4295</v>
      </c>
      <c r="B405" s="354" t="s">
        <v>4296</v>
      </c>
      <c r="C405" s="355">
        <v>1</v>
      </c>
    </row>
    <row r="406" spans="1:3" ht="15.75" x14ac:dyDescent="0.25">
      <c r="A406" s="354" t="s">
        <v>4297</v>
      </c>
      <c r="B406" s="354" t="s">
        <v>4298</v>
      </c>
      <c r="C406" s="355">
        <v>1</v>
      </c>
    </row>
    <row r="407" spans="1:3" ht="15.75" x14ac:dyDescent="0.25">
      <c r="A407" s="354" t="s">
        <v>4299</v>
      </c>
      <c r="B407" s="354" t="s">
        <v>4300</v>
      </c>
      <c r="C407" s="355">
        <v>1</v>
      </c>
    </row>
    <row r="408" spans="1:3" ht="15.75" x14ac:dyDescent="0.25">
      <c r="A408" s="354" t="s">
        <v>4301</v>
      </c>
      <c r="B408" s="354" t="s">
        <v>4302</v>
      </c>
      <c r="C408" s="355">
        <v>1</v>
      </c>
    </row>
    <row r="409" spans="1:3" ht="31.5" x14ac:dyDescent="0.25">
      <c r="A409" s="354" t="s">
        <v>4303</v>
      </c>
      <c r="B409" s="354" t="s">
        <v>4304</v>
      </c>
      <c r="C409" s="355">
        <v>1</v>
      </c>
    </row>
    <row r="410" spans="1:3" ht="31.5" x14ac:dyDescent="0.25">
      <c r="A410" s="354" t="s">
        <v>4305</v>
      </c>
      <c r="B410" s="354" t="s">
        <v>4306</v>
      </c>
      <c r="C410" s="355">
        <v>1</v>
      </c>
    </row>
    <row r="411" spans="1:3" ht="15.75" x14ac:dyDescent="0.25">
      <c r="A411" s="354" t="s">
        <v>4307</v>
      </c>
      <c r="B411" s="354" t="s">
        <v>4308</v>
      </c>
      <c r="C411" s="355">
        <v>1</v>
      </c>
    </row>
    <row r="412" spans="1:3" ht="15.75" x14ac:dyDescent="0.25">
      <c r="A412" s="354" t="s">
        <v>4309</v>
      </c>
      <c r="B412" s="354" t="s">
        <v>4310</v>
      </c>
      <c r="C412" s="355">
        <v>1</v>
      </c>
    </row>
    <row r="413" spans="1:3" ht="15.75" x14ac:dyDescent="0.25">
      <c r="A413" s="354" t="s">
        <v>4311</v>
      </c>
      <c r="B413" s="354" t="s">
        <v>4312</v>
      </c>
      <c r="C413" s="355">
        <v>1</v>
      </c>
    </row>
    <row r="414" spans="1:3" ht="15.75" x14ac:dyDescent="0.25">
      <c r="A414" s="354" t="s">
        <v>4313</v>
      </c>
      <c r="B414" s="354" t="s">
        <v>4314</v>
      </c>
      <c r="C414" s="355">
        <v>1</v>
      </c>
    </row>
    <row r="415" spans="1:3" ht="15.75" x14ac:dyDescent="0.25">
      <c r="A415" s="354" t="s">
        <v>4315</v>
      </c>
      <c r="B415" s="354" t="s">
        <v>4316</v>
      </c>
      <c r="C415" s="355">
        <v>1</v>
      </c>
    </row>
    <row r="416" spans="1:3" ht="15.75" x14ac:dyDescent="0.25">
      <c r="A416" s="354" t="s">
        <v>4317</v>
      </c>
      <c r="B416" s="354" t="s">
        <v>4318</v>
      </c>
      <c r="C416" s="355">
        <v>1</v>
      </c>
    </row>
    <row r="417" spans="1:3" ht="15.75" x14ac:dyDescent="0.25">
      <c r="A417" s="354" t="s">
        <v>4319</v>
      </c>
      <c r="B417" s="354" t="s">
        <v>4320</v>
      </c>
      <c r="C417" s="355">
        <v>1</v>
      </c>
    </row>
    <row r="418" spans="1:3" ht="15.75" x14ac:dyDescent="0.25">
      <c r="A418" s="354" t="s">
        <v>4321</v>
      </c>
      <c r="B418" s="354" t="s">
        <v>4322</v>
      </c>
      <c r="C418" s="355">
        <v>1</v>
      </c>
    </row>
    <row r="419" spans="1:3" ht="15.75" x14ac:dyDescent="0.25">
      <c r="A419" s="354" t="s">
        <v>4323</v>
      </c>
      <c r="B419" s="354" t="s">
        <v>4324</v>
      </c>
      <c r="C419" s="355">
        <v>1</v>
      </c>
    </row>
    <row r="420" spans="1:3" ht="15.75" x14ac:dyDescent="0.25">
      <c r="A420" s="354" t="s">
        <v>4325</v>
      </c>
      <c r="B420" s="354" t="s">
        <v>4326</v>
      </c>
      <c r="C420" s="355">
        <v>1</v>
      </c>
    </row>
    <row r="421" spans="1:3" ht="15.75" x14ac:dyDescent="0.25">
      <c r="A421" s="354" t="s">
        <v>4327</v>
      </c>
      <c r="B421" s="354" t="s">
        <v>4328</v>
      </c>
      <c r="C421" s="355">
        <v>1</v>
      </c>
    </row>
    <row r="422" spans="1:3" ht="15.75" x14ac:dyDescent="0.25">
      <c r="A422" s="354" t="s">
        <v>4329</v>
      </c>
      <c r="B422" s="354" t="s">
        <v>4330</v>
      </c>
      <c r="C422" s="355">
        <v>1</v>
      </c>
    </row>
    <row r="423" spans="1:3" ht="15.75" x14ac:dyDescent="0.25">
      <c r="A423" s="354" t="s">
        <v>6451</v>
      </c>
      <c r="B423" s="354" t="s">
        <v>6452</v>
      </c>
      <c r="C423" s="355">
        <v>1</v>
      </c>
    </row>
    <row r="424" spans="1:3" ht="15.75" x14ac:dyDescent="0.25">
      <c r="A424" s="354" t="s">
        <v>4331</v>
      </c>
      <c r="B424" s="354" t="s">
        <v>4332</v>
      </c>
      <c r="C424" s="355">
        <v>1</v>
      </c>
    </row>
    <row r="425" spans="1:3" ht="15.75" x14ac:dyDescent="0.25">
      <c r="A425" s="354" t="s">
        <v>6453</v>
      </c>
      <c r="B425" s="354" t="s">
        <v>6454</v>
      </c>
      <c r="C425" s="355">
        <v>1</v>
      </c>
    </row>
    <row r="426" spans="1:3" ht="15.75" x14ac:dyDescent="0.25">
      <c r="A426" s="354" t="s">
        <v>6455</v>
      </c>
      <c r="B426" s="354" t="s">
        <v>6456</v>
      </c>
      <c r="C426" s="355">
        <v>1</v>
      </c>
    </row>
    <row r="427" spans="1:3" ht="15.75" x14ac:dyDescent="0.25">
      <c r="A427" s="354" t="s">
        <v>6457</v>
      </c>
      <c r="B427" s="354" t="s">
        <v>6458</v>
      </c>
      <c r="C427" s="355">
        <v>1</v>
      </c>
    </row>
    <row r="428" spans="1:3" ht="15.75" x14ac:dyDescent="0.25">
      <c r="A428" s="354" t="s">
        <v>6459</v>
      </c>
      <c r="B428" s="354" t="s">
        <v>6460</v>
      </c>
      <c r="C428" s="355">
        <v>1</v>
      </c>
    </row>
    <row r="429" spans="1:3" ht="15.75" x14ac:dyDescent="0.25">
      <c r="A429" s="354" t="s">
        <v>6461</v>
      </c>
      <c r="B429" s="354" t="s">
        <v>4330</v>
      </c>
      <c r="C429" s="355">
        <v>1</v>
      </c>
    </row>
    <row r="430" spans="1:3" ht="15.75" x14ac:dyDescent="0.25">
      <c r="A430" s="354" t="s">
        <v>6462</v>
      </c>
      <c r="B430" s="354" t="s">
        <v>6463</v>
      </c>
      <c r="C430" s="355">
        <v>1</v>
      </c>
    </row>
    <row r="431" spans="1:3" ht="15.75" x14ac:dyDescent="0.25">
      <c r="A431" s="354" t="s">
        <v>6464</v>
      </c>
      <c r="B431" s="354" t="s">
        <v>6465</v>
      </c>
      <c r="C431" s="355">
        <v>1</v>
      </c>
    </row>
    <row r="432" spans="1:3" ht="15.75" x14ac:dyDescent="0.25">
      <c r="A432" s="354" t="s">
        <v>6466</v>
      </c>
      <c r="B432" s="354" t="s">
        <v>6467</v>
      </c>
      <c r="C432" s="355">
        <v>1</v>
      </c>
    </row>
    <row r="433" spans="1:3" ht="15.75" x14ac:dyDescent="0.25">
      <c r="A433" s="354" t="s">
        <v>6468</v>
      </c>
      <c r="B433" s="354" t="s">
        <v>6469</v>
      </c>
      <c r="C433" s="355">
        <v>1</v>
      </c>
    </row>
    <row r="434" spans="1:3" ht="15.75" x14ac:dyDescent="0.25">
      <c r="A434" s="354" t="s">
        <v>6470</v>
      </c>
      <c r="B434" s="354" t="s">
        <v>6471</v>
      </c>
      <c r="C434" s="355">
        <v>1</v>
      </c>
    </row>
    <row r="435" spans="1:3" ht="15.75" x14ac:dyDescent="0.25">
      <c r="A435" s="354" t="s">
        <v>4333</v>
      </c>
      <c r="B435" s="354" t="s">
        <v>4334</v>
      </c>
      <c r="C435" s="355">
        <v>1</v>
      </c>
    </row>
    <row r="436" spans="1:3" ht="15.75" x14ac:dyDescent="0.25">
      <c r="A436" s="354" t="s">
        <v>4335</v>
      </c>
      <c r="B436" s="354" t="s">
        <v>4336</v>
      </c>
      <c r="C436" s="355">
        <v>1</v>
      </c>
    </row>
    <row r="437" spans="1:3" ht="15.75" x14ac:dyDescent="0.25">
      <c r="A437" s="354" t="s">
        <v>4337</v>
      </c>
      <c r="B437" s="354" t="s">
        <v>4338</v>
      </c>
      <c r="C437" s="355">
        <v>1</v>
      </c>
    </row>
    <row r="438" spans="1:3" ht="15.75" x14ac:dyDescent="0.25">
      <c r="A438" s="354" t="s">
        <v>4339</v>
      </c>
      <c r="B438" s="354" t="s">
        <v>4340</v>
      </c>
      <c r="C438" s="355">
        <v>1</v>
      </c>
    </row>
    <row r="439" spans="1:3" ht="15.75" x14ac:dyDescent="0.25">
      <c r="A439" s="354" t="s">
        <v>4341</v>
      </c>
      <c r="B439" s="354" t="s">
        <v>4342</v>
      </c>
      <c r="C439" s="355">
        <v>1</v>
      </c>
    </row>
    <row r="440" spans="1:3" ht="15.75" x14ac:dyDescent="0.25">
      <c r="A440" s="354" t="s">
        <v>4343</v>
      </c>
      <c r="B440" s="354" t="s">
        <v>4344</v>
      </c>
      <c r="C440" s="355">
        <v>1</v>
      </c>
    </row>
    <row r="441" spans="1:3" ht="15.75" x14ac:dyDescent="0.25">
      <c r="A441" s="354" t="s">
        <v>4345</v>
      </c>
      <c r="B441" s="354" t="s">
        <v>4346</v>
      </c>
      <c r="C441" s="355">
        <v>1</v>
      </c>
    </row>
    <row r="442" spans="1:3" ht="15.75" x14ac:dyDescent="0.25">
      <c r="A442" s="354" t="s">
        <v>4347</v>
      </c>
      <c r="B442" s="354" t="s">
        <v>4348</v>
      </c>
      <c r="C442" s="355">
        <v>1</v>
      </c>
    </row>
    <row r="443" spans="1:3" ht="15.75" x14ac:dyDescent="0.25">
      <c r="A443" s="354" t="s">
        <v>4349</v>
      </c>
      <c r="B443" s="354" t="s">
        <v>4350</v>
      </c>
      <c r="C443" s="355">
        <v>1</v>
      </c>
    </row>
    <row r="444" spans="1:3" ht="15.75" x14ac:dyDescent="0.25">
      <c r="A444" s="354" t="s">
        <v>4351</v>
      </c>
      <c r="B444" s="354" t="s">
        <v>4352</v>
      </c>
      <c r="C444" s="355">
        <v>1</v>
      </c>
    </row>
    <row r="445" spans="1:3" ht="15.75" x14ac:dyDescent="0.25">
      <c r="A445" s="354" t="s">
        <v>4353</v>
      </c>
      <c r="B445" s="354" t="s">
        <v>4354</v>
      </c>
      <c r="C445" s="355">
        <v>1</v>
      </c>
    </row>
    <row r="446" spans="1:3" ht="15.75" x14ac:dyDescent="0.25">
      <c r="A446" s="354" t="s">
        <v>4355</v>
      </c>
      <c r="B446" s="354" t="s">
        <v>4356</v>
      </c>
      <c r="C446" s="355">
        <v>1</v>
      </c>
    </row>
    <row r="447" spans="1:3" ht="15.75" x14ac:dyDescent="0.25">
      <c r="A447" s="354" t="s">
        <v>4357</v>
      </c>
      <c r="B447" s="354" t="s">
        <v>4358</v>
      </c>
      <c r="C447" s="355">
        <v>1</v>
      </c>
    </row>
    <row r="448" spans="1:3" ht="15.75" x14ac:dyDescent="0.25">
      <c r="A448" s="354" t="s">
        <v>4359</v>
      </c>
      <c r="B448" s="354" t="s">
        <v>4360</v>
      </c>
      <c r="C448" s="355">
        <v>1</v>
      </c>
    </row>
    <row r="449" spans="1:3" ht="15.75" x14ac:dyDescent="0.25">
      <c r="A449" s="354" t="s">
        <v>4361</v>
      </c>
      <c r="B449" s="354" t="s">
        <v>4362</v>
      </c>
      <c r="C449" s="355">
        <v>1</v>
      </c>
    </row>
    <row r="450" spans="1:3" ht="15.75" x14ac:dyDescent="0.25">
      <c r="A450" s="354" t="s">
        <v>4363</v>
      </c>
      <c r="B450" s="354" t="s">
        <v>4364</v>
      </c>
      <c r="C450" s="355">
        <v>1</v>
      </c>
    </row>
    <row r="451" spans="1:3" ht="15.75" x14ac:dyDescent="0.25">
      <c r="A451" s="354" t="s">
        <v>4365</v>
      </c>
      <c r="B451" s="354" t="s">
        <v>4366</v>
      </c>
      <c r="C451" s="355">
        <v>1</v>
      </c>
    </row>
    <row r="452" spans="1:3" ht="15.75" x14ac:dyDescent="0.25">
      <c r="A452" s="354" t="s">
        <v>4367</v>
      </c>
      <c r="B452" s="354" t="s">
        <v>4368</v>
      </c>
      <c r="C452" s="355">
        <v>1</v>
      </c>
    </row>
    <row r="453" spans="1:3" ht="15.75" x14ac:dyDescent="0.25">
      <c r="A453" s="354" t="s">
        <v>4369</v>
      </c>
      <c r="B453" s="354" t="s">
        <v>4370</v>
      </c>
      <c r="C453" s="355">
        <v>1</v>
      </c>
    </row>
    <row r="454" spans="1:3" ht="15.75" x14ac:dyDescent="0.25">
      <c r="A454" s="354" t="s">
        <v>4371</v>
      </c>
      <c r="B454" s="354" t="s">
        <v>4372</v>
      </c>
      <c r="C454" s="355">
        <v>1</v>
      </c>
    </row>
    <row r="455" spans="1:3" ht="15.75" x14ac:dyDescent="0.25">
      <c r="A455" s="354" t="s">
        <v>4373</v>
      </c>
      <c r="B455" s="354" t="s">
        <v>4374</v>
      </c>
      <c r="C455" s="355">
        <v>1</v>
      </c>
    </row>
    <row r="456" spans="1:3" ht="15.75" x14ac:dyDescent="0.25">
      <c r="A456" s="354" t="s">
        <v>4375</v>
      </c>
      <c r="B456" s="354" t="s">
        <v>4376</v>
      </c>
      <c r="C456" s="355">
        <v>1</v>
      </c>
    </row>
    <row r="457" spans="1:3" ht="15.75" x14ac:dyDescent="0.25">
      <c r="A457" s="354" t="s">
        <v>4377</v>
      </c>
      <c r="B457" s="354" t="s">
        <v>4378</v>
      </c>
      <c r="C457" s="355">
        <v>1</v>
      </c>
    </row>
    <row r="458" spans="1:3" ht="15.75" x14ac:dyDescent="0.25">
      <c r="A458" s="354" t="s">
        <v>4379</v>
      </c>
      <c r="B458" s="354" t="s">
        <v>4380</v>
      </c>
      <c r="C458" s="355">
        <v>1</v>
      </c>
    </row>
    <row r="459" spans="1:3" ht="15.75" x14ac:dyDescent="0.25">
      <c r="A459" s="354" t="s">
        <v>4381</v>
      </c>
      <c r="B459" s="354" t="s">
        <v>4382</v>
      </c>
      <c r="C459" s="355">
        <v>1</v>
      </c>
    </row>
    <row r="460" spans="1:3" ht="15.75" x14ac:dyDescent="0.25">
      <c r="A460" s="354" t="s">
        <v>4383</v>
      </c>
      <c r="B460" s="354" t="s">
        <v>4384</v>
      </c>
      <c r="C460" s="355">
        <v>1</v>
      </c>
    </row>
    <row r="461" spans="1:3" ht="15.75" x14ac:dyDescent="0.25">
      <c r="A461" s="354" t="s">
        <v>4385</v>
      </c>
      <c r="B461" s="354" t="s">
        <v>4386</v>
      </c>
      <c r="C461" s="355">
        <v>1</v>
      </c>
    </row>
    <row r="462" spans="1:3" ht="15.75" x14ac:dyDescent="0.25">
      <c r="A462" s="354" t="s">
        <v>4387</v>
      </c>
      <c r="B462" s="354" t="s">
        <v>4388</v>
      </c>
      <c r="C462" s="355">
        <v>1</v>
      </c>
    </row>
    <row r="463" spans="1:3" ht="15.75" x14ac:dyDescent="0.25">
      <c r="A463" s="354" t="s">
        <v>4389</v>
      </c>
      <c r="B463" s="354" t="s">
        <v>4390</v>
      </c>
      <c r="C463" s="355">
        <v>1</v>
      </c>
    </row>
    <row r="464" spans="1:3" ht="15.75" x14ac:dyDescent="0.25">
      <c r="A464" s="354" t="s">
        <v>4391</v>
      </c>
      <c r="B464" s="354" t="s">
        <v>4392</v>
      </c>
      <c r="C464" s="355">
        <v>1</v>
      </c>
    </row>
    <row r="465" spans="1:3" ht="15.75" x14ac:dyDescent="0.25">
      <c r="A465" s="354" t="s">
        <v>4393</v>
      </c>
      <c r="B465" s="354" t="s">
        <v>4394</v>
      </c>
      <c r="C465" s="355">
        <v>1</v>
      </c>
    </row>
    <row r="466" spans="1:3" ht="15.75" x14ac:dyDescent="0.25">
      <c r="A466" s="354" t="s">
        <v>4395</v>
      </c>
      <c r="B466" s="354" t="s">
        <v>4396</v>
      </c>
      <c r="C466" s="355">
        <v>1</v>
      </c>
    </row>
    <row r="467" spans="1:3" ht="15.75" x14ac:dyDescent="0.25">
      <c r="A467" s="354" t="s">
        <v>4397</v>
      </c>
      <c r="B467" s="354" t="s">
        <v>4398</v>
      </c>
      <c r="C467" s="355">
        <v>1</v>
      </c>
    </row>
    <row r="468" spans="1:3" ht="15.75" x14ac:dyDescent="0.25">
      <c r="A468" s="354" t="s">
        <v>4399</v>
      </c>
      <c r="B468" s="354" t="s">
        <v>4400</v>
      </c>
      <c r="C468" s="355">
        <v>1</v>
      </c>
    </row>
    <row r="469" spans="1:3" ht="15.75" x14ac:dyDescent="0.25">
      <c r="A469" s="354" t="s">
        <v>4401</v>
      </c>
      <c r="B469" s="354" t="s">
        <v>4402</v>
      </c>
      <c r="C469" s="355">
        <v>1</v>
      </c>
    </row>
    <row r="470" spans="1:3" ht="15.75" x14ac:dyDescent="0.25">
      <c r="A470" s="354" t="s">
        <v>4403</v>
      </c>
      <c r="B470" s="354" t="s">
        <v>4404</v>
      </c>
      <c r="C470" s="355">
        <v>1</v>
      </c>
    </row>
    <row r="471" spans="1:3" ht="15.75" x14ac:dyDescent="0.25">
      <c r="A471" s="354" t="s">
        <v>4405</v>
      </c>
      <c r="B471" s="354" t="s">
        <v>4406</v>
      </c>
      <c r="C471" s="355">
        <v>1</v>
      </c>
    </row>
    <row r="472" spans="1:3" ht="15.75" x14ac:dyDescent="0.25">
      <c r="A472" s="354" t="s">
        <v>4407</v>
      </c>
      <c r="B472" s="354" t="s">
        <v>4408</v>
      </c>
      <c r="C472" s="355">
        <v>1</v>
      </c>
    </row>
    <row r="473" spans="1:3" ht="15.75" x14ac:dyDescent="0.25">
      <c r="A473" s="354" t="s">
        <v>4409</v>
      </c>
      <c r="B473" s="354" t="s">
        <v>4410</v>
      </c>
      <c r="C473" s="355">
        <v>1</v>
      </c>
    </row>
    <row r="474" spans="1:3" ht="15.75" x14ac:dyDescent="0.25">
      <c r="A474" s="354" t="s">
        <v>4411</v>
      </c>
      <c r="B474" s="354" t="s">
        <v>4412</v>
      </c>
      <c r="C474" s="355">
        <v>1</v>
      </c>
    </row>
    <row r="475" spans="1:3" ht="15.75" x14ac:dyDescent="0.25">
      <c r="A475" s="354" t="s">
        <v>4413</v>
      </c>
      <c r="B475" s="354" t="s">
        <v>4414</v>
      </c>
      <c r="C475" s="355">
        <v>5</v>
      </c>
    </row>
    <row r="476" spans="1:3" ht="15.75" x14ac:dyDescent="0.25">
      <c r="A476" s="354" t="s">
        <v>4415</v>
      </c>
      <c r="B476" s="354" t="s">
        <v>4416</v>
      </c>
      <c r="C476" s="355">
        <v>4</v>
      </c>
    </row>
    <row r="477" spans="1:3" ht="15.75" x14ac:dyDescent="0.25">
      <c r="A477" s="354" t="s">
        <v>4417</v>
      </c>
      <c r="B477" s="354" t="s">
        <v>4418</v>
      </c>
      <c r="C477" s="355">
        <v>1</v>
      </c>
    </row>
    <row r="478" spans="1:3" ht="15.75" x14ac:dyDescent="0.25">
      <c r="A478" s="354" t="s">
        <v>4419</v>
      </c>
      <c r="B478" s="354" t="s">
        <v>4420</v>
      </c>
      <c r="C478" s="355">
        <v>1</v>
      </c>
    </row>
    <row r="479" spans="1:3" ht="15.75" x14ac:dyDescent="0.25">
      <c r="A479" s="354" t="s">
        <v>4421</v>
      </c>
      <c r="B479" s="354" t="s">
        <v>4422</v>
      </c>
      <c r="C479" s="355">
        <v>1</v>
      </c>
    </row>
    <row r="480" spans="1:3" ht="15.75" x14ac:dyDescent="0.25">
      <c r="A480" s="354" t="s">
        <v>4423</v>
      </c>
      <c r="B480" s="354" t="s">
        <v>4424</v>
      </c>
      <c r="C480" s="355">
        <v>1</v>
      </c>
    </row>
    <row r="481" spans="1:3" ht="15.75" x14ac:dyDescent="0.25">
      <c r="A481" s="354" t="s">
        <v>4425</v>
      </c>
      <c r="B481" s="354" t="s">
        <v>4426</v>
      </c>
      <c r="C481" s="355">
        <v>1</v>
      </c>
    </row>
    <row r="482" spans="1:3" ht="15.75" x14ac:dyDescent="0.25">
      <c r="A482" s="354" t="s">
        <v>4427</v>
      </c>
      <c r="B482" s="354" t="s">
        <v>4428</v>
      </c>
      <c r="C482" s="355">
        <v>1</v>
      </c>
    </row>
    <row r="483" spans="1:3" ht="31.5" x14ac:dyDescent="0.25">
      <c r="A483" s="354" t="s">
        <v>4429</v>
      </c>
      <c r="B483" s="354" t="s">
        <v>4430</v>
      </c>
      <c r="C483" s="355">
        <v>1</v>
      </c>
    </row>
    <row r="484" spans="1:3" ht="31.5" x14ac:dyDescent="0.25">
      <c r="A484" s="354" t="s">
        <v>4431</v>
      </c>
      <c r="B484" s="354" t="s">
        <v>4432</v>
      </c>
      <c r="C484" s="355">
        <v>1</v>
      </c>
    </row>
    <row r="485" spans="1:3" ht="15.75" x14ac:dyDescent="0.25">
      <c r="A485" s="354" t="s">
        <v>4433</v>
      </c>
      <c r="B485" s="354" t="s">
        <v>4434</v>
      </c>
      <c r="C485" s="355">
        <v>1</v>
      </c>
    </row>
    <row r="486" spans="1:3" ht="15.75" x14ac:dyDescent="0.25">
      <c r="A486" s="354" t="s">
        <v>4435</v>
      </c>
      <c r="B486" s="354" t="s">
        <v>4436</v>
      </c>
      <c r="C486" s="355">
        <v>1</v>
      </c>
    </row>
    <row r="487" spans="1:3" ht="15.75" x14ac:dyDescent="0.25">
      <c r="A487" s="354" t="s">
        <v>4437</v>
      </c>
      <c r="B487" s="354" t="s">
        <v>4438</v>
      </c>
      <c r="C487" s="355">
        <v>1</v>
      </c>
    </row>
    <row r="488" spans="1:3" ht="15.75" x14ac:dyDescent="0.25">
      <c r="A488" s="354" t="s">
        <v>4439</v>
      </c>
      <c r="B488" s="354" t="s">
        <v>4440</v>
      </c>
      <c r="C488" s="355">
        <v>1</v>
      </c>
    </row>
    <row r="489" spans="1:3" ht="15.75" x14ac:dyDescent="0.25">
      <c r="A489" s="354" t="s">
        <v>4441</v>
      </c>
      <c r="B489" s="354" t="s">
        <v>4442</v>
      </c>
      <c r="C489" s="355">
        <v>1</v>
      </c>
    </row>
    <row r="490" spans="1:3" ht="15.75" x14ac:dyDescent="0.25">
      <c r="A490" s="354" t="s">
        <v>4443</v>
      </c>
      <c r="B490" s="354" t="s">
        <v>4444</v>
      </c>
      <c r="C490" s="355">
        <v>8</v>
      </c>
    </row>
    <row r="491" spans="1:3" ht="15.75" x14ac:dyDescent="0.25">
      <c r="A491" s="354" t="s">
        <v>4445</v>
      </c>
      <c r="B491" s="354" t="s">
        <v>4446</v>
      </c>
      <c r="C491" s="355">
        <v>1</v>
      </c>
    </row>
    <row r="492" spans="1:3" ht="15.75" x14ac:dyDescent="0.25">
      <c r="A492" s="354" t="s">
        <v>4447</v>
      </c>
      <c r="B492" s="354" t="s">
        <v>4448</v>
      </c>
      <c r="C492" s="355">
        <v>1</v>
      </c>
    </row>
    <row r="493" spans="1:3" ht="15.75" x14ac:dyDescent="0.25">
      <c r="A493" s="354" t="s">
        <v>4449</v>
      </c>
      <c r="B493" s="354" t="s">
        <v>4450</v>
      </c>
      <c r="C493" s="355">
        <v>1</v>
      </c>
    </row>
    <row r="494" spans="1:3" ht="15.75" x14ac:dyDescent="0.25">
      <c r="A494" s="354" t="s">
        <v>4451</v>
      </c>
      <c r="B494" s="354" t="s">
        <v>4452</v>
      </c>
      <c r="C494" s="355">
        <v>1</v>
      </c>
    </row>
    <row r="495" spans="1:3" ht="15.75" x14ac:dyDescent="0.25">
      <c r="A495" s="354" t="s">
        <v>4453</v>
      </c>
      <c r="B495" s="354" t="s">
        <v>4454</v>
      </c>
      <c r="C495" s="355">
        <v>1</v>
      </c>
    </row>
    <row r="496" spans="1:3" ht="15.75" x14ac:dyDescent="0.25">
      <c r="A496" s="354" t="s">
        <v>4455</v>
      </c>
      <c r="B496" s="354" t="s">
        <v>4456</v>
      </c>
      <c r="C496" s="355">
        <v>1</v>
      </c>
    </row>
    <row r="497" spans="1:3" ht="15.75" x14ac:dyDescent="0.25">
      <c r="A497" s="354" t="s">
        <v>4457</v>
      </c>
      <c r="B497" s="354" t="s">
        <v>4458</v>
      </c>
      <c r="C497" s="355">
        <v>1</v>
      </c>
    </row>
    <row r="498" spans="1:3" ht="15.75" x14ac:dyDescent="0.25">
      <c r="A498" s="354" t="s">
        <v>4459</v>
      </c>
      <c r="B498" s="354" t="s">
        <v>4460</v>
      </c>
      <c r="C498" s="355">
        <v>1</v>
      </c>
    </row>
    <row r="499" spans="1:3" ht="15.75" x14ac:dyDescent="0.25">
      <c r="A499" s="354" t="s">
        <v>4461</v>
      </c>
      <c r="B499" s="354" t="s">
        <v>4462</v>
      </c>
      <c r="C499" s="355">
        <v>1</v>
      </c>
    </row>
    <row r="500" spans="1:3" ht="15.75" x14ac:dyDescent="0.25">
      <c r="A500" s="354" t="s">
        <v>4463</v>
      </c>
      <c r="B500" s="354" t="s">
        <v>4464</v>
      </c>
      <c r="C500" s="355">
        <v>1</v>
      </c>
    </row>
    <row r="501" spans="1:3" ht="15.75" x14ac:dyDescent="0.25">
      <c r="A501" s="354" t="s">
        <v>4465</v>
      </c>
      <c r="B501" s="354" t="s">
        <v>4466</v>
      </c>
      <c r="C501" s="355">
        <v>1</v>
      </c>
    </row>
    <row r="502" spans="1:3" ht="15.75" x14ac:dyDescent="0.25">
      <c r="A502" s="354" t="s">
        <v>4467</v>
      </c>
      <c r="B502" s="354" t="s">
        <v>4468</v>
      </c>
      <c r="C502" s="355">
        <v>1</v>
      </c>
    </row>
    <row r="503" spans="1:3" ht="15.75" x14ac:dyDescent="0.25">
      <c r="A503" s="354" t="s">
        <v>4469</v>
      </c>
      <c r="B503" s="354" t="s">
        <v>4470</v>
      </c>
      <c r="C503" s="355">
        <v>1</v>
      </c>
    </row>
    <row r="504" spans="1:3" ht="15.75" x14ac:dyDescent="0.25">
      <c r="A504" s="354" t="s">
        <v>4471</v>
      </c>
      <c r="B504" s="354" t="s">
        <v>4472</v>
      </c>
      <c r="C504" s="355">
        <v>1</v>
      </c>
    </row>
    <row r="505" spans="1:3" ht="15.75" x14ac:dyDescent="0.25">
      <c r="A505" s="354" t="s">
        <v>4473</v>
      </c>
      <c r="B505" s="354" t="s">
        <v>4474</v>
      </c>
      <c r="C505" s="355">
        <v>1</v>
      </c>
    </row>
    <row r="506" spans="1:3" ht="15.75" x14ac:dyDescent="0.25">
      <c r="A506" s="354" t="s">
        <v>4475</v>
      </c>
      <c r="B506" s="354" t="s">
        <v>4476</v>
      </c>
      <c r="C506" s="355">
        <v>1</v>
      </c>
    </row>
    <row r="507" spans="1:3" ht="15.75" x14ac:dyDescent="0.25">
      <c r="A507" s="354" t="s">
        <v>4477</v>
      </c>
      <c r="B507" s="354" t="s">
        <v>4478</v>
      </c>
      <c r="C507" s="355">
        <v>1</v>
      </c>
    </row>
    <row r="508" spans="1:3" ht="15.75" x14ac:dyDescent="0.25">
      <c r="A508" s="354" t="s">
        <v>4479</v>
      </c>
      <c r="B508" s="354" t="s">
        <v>4480</v>
      </c>
      <c r="C508" s="355">
        <v>1</v>
      </c>
    </row>
    <row r="509" spans="1:3" ht="15.75" x14ac:dyDescent="0.25">
      <c r="A509" s="354" t="s">
        <v>4481</v>
      </c>
      <c r="B509" s="354" t="s">
        <v>4482</v>
      </c>
      <c r="C509" s="355">
        <v>1</v>
      </c>
    </row>
    <row r="510" spans="1:3" ht="15.75" x14ac:dyDescent="0.25">
      <c r="A510" s="354" t="s">
        <v>4483</v>
      </c>
      <c r="B510" s="354" t="s">
        <v>4484</v>
      </c>
      <c r="C510" s="355">
        <v>1</v>
      </c>
    </row>
    <row r="511" spans="1:3" ht="15.75" x14ac:dyDescent="0.25">
      <c r="A511" s="354" t="s">
        <v>4485</v>
      </c>
      <c r="B511" s="354" t="s">
        <v>4486</v>
      </c>
      <c r="C511" s="355">
        <v>1</v>
      </c>
    </row>
    <row r="512" spans="1:3" ht="15.75" x14ac:dyDescent="0.25">
      <c r="A512" s="354" t="s">
        <v>4487</v>
      </c>
      <c r="B512" s="354" t="s">
        <v>4488</v>
      </c>
      <c r="C512" s="355">
        <v>1</v>
      </c>
    </row>
    <row r="513" spans="1:3" ht="15.75" x14ac:dyDescent="0.25">
      <c r="A513" s="354" t="s">
        <v>4489</v>
      </c>
      <c r="B513" s="354" t="s">
        <v>4490</v>
      </c>
      <c r="C513" s="355">
        <v>1</v>
      </c>
    </row>
    <row r="514" spans="1:3" ht="15.75" x14ac:dyDescent="0.25">
      <c r="A514" s="354" t="s">
        <v>4491</v>
      </c>
      <c r="B514" s="354" t="s">
        <v>4492</v>
      </c>
      <c r="C514" s="355">
        <v>1</v>
      </c>
    </row>
    <row r="515" spans="1:3" ht="15.75" x14ac:dyDescent="0.25">
      <c r="A515" s="354" t="s">
        <v>4493</v>
      </c>
      <c r="B515" s="354" t="s">
        <v>4494</v>
      </c>
      <c r="C515" s="355">
        <v>1</v>
      </c>
    </row>
    <row r="516" spans="1:3" ht="15.75" x14ac:dyDescent="0.25">
      <c r="A516" s="354" t="s">
        <v>4495</v>
      </c>
      <c r="B516" s="354" t="s">
        <v>4496</v>
      </c>
      <c r="C516" s="355">
        <v>1</v>
      </c>
    </row>
    <row r="517" spans="1:3" ht="15.75" x14ac:dyDescent="0.25">
      <c r="A517" s="354" t="s">
        <v>4497</v>
      </c>
      <c r="B517" s="354" t="s">
        <v>4498</v>
      </c>
      <c r="C517" s="355">
        <v>1</v>
      </c>
    </row>
    <row r="518" spans="1:3" ht="15.75" x14ac:dyDescent="0.25">
      <c r="A518" s="354" t="s">
        <v>4499</v>
      </c>
      <c r="B518" s="354" t="s">
        <v>4500</v>
      </c>
      <c r="C518" s="355">
        <v>1</v>
      </c>
    </row>
    <row r="519" spans="1:3" ht="15.75" x14ac:dyDescent="0.25">
      <c r="A519" s="354" t="s">
        <v>4501</v>
      </c>
      <c r="B519" s="354" t="s">
        <v>4502</v>
      </c>
      <c r="C519" s="355">
        <v>1</v>
      </c>
    </row>
    <row r="520" spans="1:3" ht="15.75" x14ac:dyDescent="0.25">
      <c r="A520" s="354" t="s">
        <v>4503</v>
      </c>
      <c r="B520" s="354" t="s">
        <v>4504</v>
      </c>
      <c r="C520" s="355">
        <v>1</v>
      </c>
    </row>
    <row r="521" spans="1:3" ht="15.75" x14ac:dyDescent="0.25">
      <c r="A521" s="354" t="s">
        <v>4505</v>
      </c>
      <c r="B521" s="354" t="s">
        <v>4506</v>
      </c>
      <c r="C521" s="355">
        <v>1</v>
      </c>
    </row>
    <row r="522" spans="1:3" ht="15.75" x14ac:dyDescent="0.25">
      <c r="A522" s="354" t="s">
        <v>4507</v>
      </c>
      <c r="B522" s="354" t="s">
        <v>4508</v>
      </c>
      <c r="C522" s="355">
        <v>1</v>
      </c>
    </row>
    <row r="523" spans="1:3" ht="15.75" x14ac:dyDescent="0.25">
      <c r="A523" s="354" t="s">
        <v>4509</v>
      </c>
      <c r="B523" s="354" t="s">
        <v>4510</v>
      </c>
      <c r="C523" s="355">
        <v>1</v>
      </c>
    </row>
    <row r="524" spans="1:3" ht="15.75" x14ac:dyDescent="0.25">
      <c r="A524" s="354" t="s">
        <v>4511</v>
      </c>
      <c r="B524" s="354" t="s">
        <v>4512</v>
      </c>
      <c r="C524" s="355">
        <v>1</v>
      </c>
    </row>
    <row r="525" spans="1:3" ht="15.75" x14ac:dyDescent="0.25">
      <c r="A525" s="354" t="s">
        <v>4513</v>
      </c>
      <c r="B525" s="354" t="s">
        <v>4514</v>
      </c>
      <c r="C525" s="355">
        <v>1</v>
      </c>
    </row>
    <row r="526" spans="1:3" ht="15.75" x14ac:dyDescent="0.25">
      <c r="A526" s="354" t="s">
        <v>4515</v>
      </c>
      <c r="B526" s="354" t="s">
        <v>4516</v>
      </c>
      <c r="C526" s="355">
        <v>1</v>
      </c>
    </row>
    <row r="527" spans="1:3" ht="15.75" x14ac:dyDescent="0.25">
      <c r="A527" s="354" t="s">
        <v>4517</v>
      </c>
      <c r="B527" s="354" t="s">
        <v>4518</v>
      </c>
      <c r="C527" s="355">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5"/>
  <sheetViews>
    <sheetView zoomScale="90" zoomScaleNormal="90" workbookViewId="0">
      <selection activeCell="R51" sqref="R51"/>
    </sheetView>
  </sheetViews>
  <sheetFormatPr defaultColWidth="9.28515625" defaultRowHeight="12.75" customHeight="1" x14ac:dyDescent="0.25"/>
  <cols>
    <col min="1" max="1" width="20.7109375" style="83" customWidth="1"/>
    <col min="2" max="2" width="12.5703125" style="83" customWidth="1"/>
    <col min="3" max="3" width="11.7109375" style="83" customWidth="1"/>
    <col min="4" max="4" width="12.28515625" style="83" customWidth="1"/>
    <col min="5" max="5" width="11.28515625" style="83" customWidth="1"/>
    <col min="6" max="6" width="13" style="83" customWidth="1"/>
    <col min="7" max="7" width="11.28515625" style="83" customWidth="1"/>
    <col min="8" max="9" width="14.28515625" style="83" hidden="1" customWidth="1"/>
    <col min="10" max="12" width="9.28515625" style="83"/>
    <col min="13" max="15" width="10.28515625" style="83" customWidth="1"/>
    <col min="16" max="16384" width="9.28515625" style="83"/>
  </cols>
  <sheetData>
    <row r="1" spans="1:16" ht="15" x14ac:dyDescent="0.25">
      <c r="A1" s="122" t="s">
        <v>32</v>
      </c>
      <c r="B1" s="123"/>
      <c r="C1" s="123"/>
      <c r="D1" s="123"/>
      <c r="E1" s="123"/>
      <c r="F1" s="123"/>
      <c r="G1" s="123"/>
      <c r="H1" s="123"/>
      <c r="I1" s="123"/>
      <c r="J1" s="123"/>
      <c r="K1" s="123"/>
      <c r="L1" s="123"/>
      <c r="M1" s="123"/>
      <c r="N1" s="123"/>
      <c r="O1" s="123"/>
      <c r="P1" s="241"/>
    </row>
    <row r="2" spans="1:16" ht="18" customHeight="1" x14ac:dyDescent="0.25">
      <c r="A2" s="237" t="s">
        <v>33</v>
      </c>
      <c r="B2" s="238"/>
      <c r="C2" s="238"/>
      <c r="D2" s="238"/>
      <c r="E2" s="238"/>
      <c r="F2" s="238"/>
      <c r="G2" s="238"/>
      <c r="H2" s="238"/>
      <c r="I2" s="238"/>
      <c r="J2" s="238"/>
      <c r="K2" s="238"/>
      <c r="L2" s="238"/>
      <c r="M2" s="238"/>
      <c r="N2" s="238"/>
      <c r="O2" s="238"/>
      <c r="P2" s="239"/>
    </row>
    <row r="3" spans="1:16" ht="12.75" customHeight="1" x14ac:dyDescent="0.25">
      <c r="A3" s="195" t="s">
        <v>34</v>
      </c>
      <c r="B3" s="85"/>
      <c r="C3" s="85"/>
      <c r="D3" s="85"/>
      <c r="E3" s="85"/>
      <c r="F3" s="85"/>
      <c r="G3" s="85"/>
      <c r="H3" s="85"/>
      <c r="I3" s="85"/>
      <c r="J3" s="85"/>
      <c r="K3" s="85"/>
      <c r="L3" s="85"/>
      <c r="M3" s="85"/>
      <c r="N3" s="85"/>
      <c r="O3" s="85"/>
      <c r="P3" s="240"/>
    </row>
    <row r="4" spans="1:16" ht="15" x14ac:dyDescent="0.25">
      <c r="A4" s="195"/>
      <c r="B4" s="85"/>
      <c r="C4" s="85"/>
      <c r="D4" s="85"/>
      <c r="E4" s="85"/>
      <c r="F4" s="85"/>
      <c r="G4" s="85"/>
      <c r="H4" s="85"/>
      <c r="I4" s="85"/>
      <c r="J4" s="85"/>
      <c r="K4" s="85"/>
      <c r="L4" s="85"/>
      <c r="M4" s="85"/>
      <c r="N4" s="85"/>
      <c r="O4" s="85"/>
      <c r="P4" s="240"/>
    </row>
    <row r="5" spans="1:16" ht="15" x14ac:dyDescent="0.25">
      <c r="A5" s="195" t="s">
        <v>35</v>
      </c>
      <c r="B5" s="85"/>
      <c r="C5" s="85"/>
      <c r="D5" s="85"/>
      <c r="E5" s="85"/>
      <c r="F5" s="85"/>
      <c r="G5" s="85"/>
      <c r="H5" s="85"/>
      <c r="I5" s="85"/>
      <c r="J5" s="85"/>
      <c r="K5" s="85"/>
      <c r="L5" s="85"/>
      <c r="M5" s="85"/>
      <c r="N5" s="85"/>
      <c r="O5" s="85"/>
      <c r="P5" s="240"/>
    </row>
    <row r="6" spans="1:16" ht="15" x14ac:dyDescent="0.25">
      <c r="A6" s="195" t="s">
        <v>36</v>
      </c>
      <c r="B6" s="85"/>
      <c r="C6" s="85"/>
      <c r="D6" s="85"/>
      <c r="E6" s="85"/>
      <c r="F6" s="85"/>
      <c r="G6" s="85"/>
      <c r="H6" s="85"/>
      <c r="I6" s="85"/>
      <c r="J6" s="85"/>
      <c r="K6" s="85"/>
      <c r="L6" s="85"/>
      <c r="M6" s="85"/>
      <c r="N6" s="85"/>
      <c r="O6" s="85"/>
      <c r="P6" s="240"/>
    </row>
    <row r="7" spans="1:16" ht="20.85" customHeight="1" x14ac:dyDescent="0.25">
      <c r="A7" s="197"/>
      <c r="B7" s="198"/>
      <c r="C7" s="198"/>
      <c r="D7" s="198"/>
      <c r="E7" s="198"/>
      <c r="F7" s="198"/>
      <c r="G7" s="198"/>
      <c r="H7" s="198"/>
      <c r="I7" s="198"/>
      <c r="J7" s="198"/>
      <c r="K7" s="198"/>
      <c r="L7" s="198"/>
      <c r="M7" s="198"/>
      <c r="N7" s="198"/>
      <c r="O7" s="198"/>
      <c r="P7" s="226"/>
    </row>
    <row r="8" spans="1:16" ht="15" x14ac:dyDescent="0.25">
      <c r="A8" s="88"/>
      <c r="B8" s="89"/>
      <c r="C8" s="89"/>
      <c r="D8" s="89"/>
      <c r="E8" s="89"/>
      <c r="F8" s="89"/>
      <c r="G8" s="89"/>
      <c r="H8" s="89"/>
      <c r="I8" s="89"/>
      <c r="J8" s="89"/>
      <c r="K8" s="89"/>
      <c r="L8" s="89"/>
      <c r="M8" s="89"/>
      <c r="N8" s="89"/>
      <c r="O8" s="89"/>
      <c r="P8" s="239"/>
    </row>
    <row r="9" spans="1:16" ht="15" x14ac:dyDescent="0.25">
      <c r="A9" s="97"/>
      <c r="B9" s="98" t="s">
        <v>37</v>
      </c>
      <c r="C9" s="99"/>
      <c r="D9" s="99"/>
      <c r="E9" s="99"/>
      <c r="F9" s="99"/>
      <c r="G9" s="100"/>
      <c r="H9" s="90"/>
      <c r="I9" s="90"/>
      <c r="J9" s="90"/>
      <c r="K9" s="90"/>
      <c r="L9" s="90"/>
      <c r="M9" s="90"/>
      <c r="N9" s="90"/>
      <c r="O9" s="90"/>
      <c r="P9" s="240"/>
    </row>
    <row r="10" spans="1:16" ht="15" x14ac:dyDescent="0.25">
      <c r="A10" s="97"/>
      <c r="B10" s="101" t="s">
        <v>38</v>
      </c>
      <c r="C10" s="102"/>
      <c r="D10" s="102"/>
      <c r="E10" s="102"/>
      <c r="F10" s="102"/>
      <c r="G10" s="103"/>
      <c r="H10" s="90"/>
      <c r="I10" s="90"/>
      <c r="J10" s="90"/>
      <c r="K10" s="90"/>
      <c r="L10" s="90"/>
      <c r="M10" s="90"/>
      <c r="N10" s="90"/>
      <c r="O10" s="90"/>
      <c r="P10" s="240"/>
    </row>
    <row r="11" spans="1:16" ht="13.5" customHeight="1" x14ac:dyDescent="0.25">
      <c r="A11" s="356" t="s">
        <v>39</v>
      </c>
      <c r="B11" s="251" t="s">
        <v>40</v>
      </c>
      <c r="C11" s="105"/>
      <c r="D11" s="245"/>
      <c r="E11" s="245"/>
      <c r="F11" s="245"/>
      <c r="G11" s="106"/>
      <c r="H11" s="90"/>
      <c r="I11" s="90"/>
      <c r="J11" s="90"/>
      <c r="K11" s="248" t="s">
        <v>41</v>
      </c>
      <c r="L11" s="249"/>
      <c r="M11" s="249"/>
      <c r="N11" s="249"/>
      <c r="O11" s="250"/>
      <c r="P11" s="240"/>
    </row>
    <row r="12" spans="1:16" ht="36" x14ac:dyDescent="0.25">
      <c r="A12" s="356"/>
      <c r="B12" s="107" t="s">
        <v>42</v>
      </c>
      <c r="C12" s="108" t="s">
        <v>43</v>
      </c>
      <c r="D12" s="108" t="s">
        <v>44</v>
      </c>
      <c r="E12" s="108" t="s">
        <v>45</v>
      </c>
      <c r="F12" s="108" t="s">
        <v>46</v>
      </c>
      <c r="G12" s="109" t="s">
        <v>47</v>
      </c>
      <c r="H12" s="90"/>
      <c r="I12" s="90"/>
      <c r="J12" s="90"/>
      <c r="K12" s="110" t="s">
        <v>48</v>
      </c>
      <c r="L12" s="34"/>
      <c r="M12" s="111" t="s">
        <v>49</v>
      </c>
      <c r="N12" s="111" t="s">
        <v>50</v>
      </c>
      <c r="O12" s="112" t="s">
        <v>51</v>
      </c>
      <c r="P12" s="240"/>
    </row>
    <row r="13" spans="1:16" ht="15" x14ac:dyDescent="0.25">
      <c r="A13" s="92"/>
      <c r="B13" s="178">
        <f>COUNTIF('Gen Test Cases'!$I:$I,"Pass")+COUNTIF('OEL6 Test Cases'!$J:$J,"Pass")</f>
        <v>0</v>
      </c>
      <c r="C13" s="178">
        <f>COUNTIF('Gen Test Cases'!$I:$I,"Fail")+COUNTIF('OEL6 Test Cases'!$J:$J,"FAil")</f>
        <v>0</v>
      </c>
      <c r="D13" s="178">
        <f>COUNTIF('Gen Test Cases'!$I:$I,"Info")+COUNTIF('OEL6 Test Cases'!$J:$J,"Info")</f>
        <v>0</v>
      </c>
      <c r="E13" s="178">
        <f>COUNTIF('Gen Test Cases'!$I:$I,"N/A")+COUNTIF('OEL6 Test Cases'!$J:$J,"N/A")</f>
        <v>0</v>
      </c>
      <c r="F13" s="227">
        <f>B13+C13</f>
        <v>0</v>
      </c>
      <c r="G13" s="229">
        <f>D25/100</f>
        <v>0</v>
      </c>
      <c r="H13" s="90"/>
      <c r="I13" s="90"/>
      <c r="J13" s="90"/>
      <c r="K13" s="113" t="s">
        <v>52</v>
      </c>
      <c r="L13" s="114"/>
      <c r="M13" s="230">
        <f>COUNTA('Gen Test Cases'!I3:I23)+COUNTA('OEL6 Test Cases'!J3:J190)</f>
        <v>0</v>
      </c>
      <c r="N13" s="230">
        <f>O13-M13</f>
        <v>198</v>
      </c>
      <c r="O13" s="231">
        <f>COUNTA('Gen Test Cases'!A3:A23)+COUNTA('OEL6 Test Cases'!A3:A190)</f>
        <v>198</v>
      </c>
      <c r="P13" s="240"/>
    </row>
    <row r="14" spans="1:16" ht="15" x14ac:dyDescent="0.25">
      <c r="A14" s="92"/>
      <c r="B14" s="115"/>
      <c r="C14" s="90"/>
      <c r="D14" s="90"/>
      <c r="E14" s="90"/>
      <c r="F14" s="90"/>
      <c r="G14" s="90"/>
      <c r="H14" s="90"/>
      <c r="I14" s="90"/>
      <c r="J14" s="90"/>
      <c r="K14" s="93"/>
      <c r="L14" s="93"/>
      <c r="M14" s="93"/>
      <c r="N14" s="93"/>
      <c r="O14" s="93"/>
      <c r="P14" s="240"/>
    </row>
    <row r="15" spans="1:16" ht="15" x14ac:dyDescent="0.25">
      <c r="A15" s="92"/>
      <c r="B15" s="252" t="s">
        <v>53</v>
      </c>
      <c r="C15" s="246"/>
      <c r="D15" s="246"/>
      <c r="E15" s="246"/>
      <c r="F15" s="246"/>
      <c r="G15" s="247"/>
      <c r="H15" s="90"/>
      <c r="I15" s="90"/>
      <c r="J15" s="90"/>
      <c r="K15" s="93"/>
      <c r="L15" s="93"/>
      <c r="M15" s="93"/>
      <c r="N15" s="93"/>
      <c r="O15" s="93"/>
      <c r="P15" s="240"/>
    </row>
    <row r="16" spans="1:16" ht="15" x14ac:dyDescent="0.25">
      <c r="A16" s="91"/>
      <c r="B16" s="118" t="s">
        <v>54</v>
      </c>
      <c r="C16" s="118" t="s">
        <v>55</v>
      </c>
      <c r="D16" s="118" t="s">
        <v>56</v>
      </c>
      <c r="E16" s="118" t="s">
        <v>57</v>
      </c>
      <c r="F16" s="118" t="s">
        <v>45</v>
      </c>
      <c r="G16" s="118" t="s">
        <v>58</v>
      </c>
      <c r="H16" s="119" t="s">
        <v>59</v>
      </c>
      <c r="I16" s="119" t="s">
        <v>60</v>
      </c>
      <c r="J16" s="90"/>
      <c r="K16" s="94"/>
      <c r="L16" s="94"/>
      <c r="M16" s="94"/>
      <c r="N16" s="94"/>
      <c r="O16" s="94"/>
      <c r="P16" s="240"/>
    </row>
    <row r="17" spans="1:16" ht="15" x14ac:dyDescent="0.25">
      <c r="A17" s="91"/>
      <c r="B17" s="120">
        <v>8</v>
      </c>
      <c r="C17" s="159">
        <f>COUNTIF('Gen Test Cases'!$AA:$AA,$B17)+COUNTIF('OEL6 Test Cases'!$AA:$AA,$B17)</f>
        <v>0</v>
      </c>
      <c r="D17" s="232">
        <f>COUNTIFS('Gen Test Cases'!$AA:$AA,B17,'Gen Test Cases'!$I:$I,D$16)+COUNTIFS('OEL6 Test Cases'!$AA:$AA,B17,'OEL6 Test Cases'!$J:$J,D$16)</f>
        <v>0</v>
      </c>
      <c r="E17" s="232">
        <f>COUNTIFS('Gen Test Cases'!$AA:$AA,$B17,'Gen Test Cases'!$I:$I,E$16)+COUNTIFS('OEL6 Test Cases'!AA:AA,$B17,'OEL6 Test Cases'!$J:$J,E$16)</f>
        <v>0</v>
      </c>
      <c r="F17" s="232">
        <f>COUNTIFS('Gen Test Cases'!$AA:$AA,$B17,'Gen Test Cases'!$I:$I,F$16)+COUNTIFS('OEL6 Test Cases'!AA:AA,$B17,'OEL6 Test Cases'!$J:$J,F$16)</f>
        <v>0</v>
      </c>
      <c r="G17" s="233">
        <v>1500</v>
      </c>
      <c r="H17" s="244">
        <f>(C17-F17)*(G17)</f>
        <v>0</v>
      </c>
      <c r="I17" s="244">
        <f>D17*G17</f>
        <v>0</v>
      </c>
      <c r="J17" s="242">
        <f>D13+N13</f>
        <v>198</v>
      </c>
      <c r="K17" s="243" t="str">
        <f>"WARNING: THERE IS AT LEAST ONE TEST CASE WITH"</f>
        <v>WARNING: THERE IS AT LEAST ONE TEST CASE WITH</v>
      </c>
      <c r="L17" s="90"/>
      <c r="M17" s="90"/>
      <c r="N17" s="90"/>
      <c r="O17" s="90"/>
      <c r="P17" s="240"/>
    </row>
    <row r="18" spans="1:16" ht="15" x14ac:dyDescent="0.25">
      <c r="A18" s="91"/>
      <c r="B18" s="120">
        <v>7</v>
      </c>
      <c r="C18" s="159">
        <f>COUNTIF('Gen Test Cases'!$AA:$AA,$B18)+COUNTIF('OEL6 Test Cases'!$AA:$AA,$B18)</f>
        <v>3</v>
      </c>
      <c r="D18" s="232">
        <f>COUNTIFS('Gen Test Cases'!$AA:$AA,B18,'Gen Test Cases'!$I:$I,D$16)+COUNTIFS('OEL6 Test Cases'!$AA:$AA,B18,'OEL6 Test Cases'!$J:$J,D$16)</f>
        <v>0</v>
      </c>
      <c r="E18" s="232">
        <f>COUNTIFS('Gen Test Cases'!$AA:$AA,$B18,'Gen Test Cases'!$I:$I,E$16)+COUNTIFS('OEL6 Test Cases'!AA:AA,$B18,'OEL6 Test Cases'!$J:$J,E$16)</f>
        <v>0</v>
      </c>
      <c r="F18" s="232">
        <f>COUNTIFS('Gen Test Cases'!$AA:$AA,$B18,'Gen Test Cases'!$I:$I,F$16)+COUNTIFS('OEL6 Test Cases'!AA:AA,$B18,'OEL6 Test Cases'!$J:$J,F$16)</f>
        <v>0</v>
      </c>
      <c r="G18" s="233">
        <v>750</v>
      </c>
      <c r="H18" s="244">
        <f t="shared" ref="H18:H24" si="0">(C18-F18)*(G18)</f>
        <v>2250</v>
      </c>
      <c r="I18" s="244">
        <f t="shared" ref="I18:I24" si="1">D18*G18</f>
        <v>0</v>
      </c>
      <c r="J18" s="90"/>
      <c r="K18" s="243" t="str">
        <f>"AN 'INFO' OR BLANK STATUS (SEE ABOVE)"</f>
        <v>AN 'INFO' OR BLANK STATUS (SEE ABOVE)</v>
      </c>
      <c r="L18" s="90"/>
      <c r="M18" s="90"/>
      <c r="N18" s="90"/>
      <c r="O18" s="90"/>
      <c r="P18" s="240"/>
    </row>
    <row r="19" spans="1:16" ht="15" x14ac:dyDescent="0.25">
      <c r="A19" s="91"/>
      <c r="B19" s="120">
        <v>6</v>
      </c>
      <c r="C19" s="159">
        <f>COUNTIF('Gen Test Cases'!$AA:$AA,$B19)+COUNTIF('OEL6 Test Cases'!$AA:$AA,$B19)</f>
        <v>7</v>
      </c>
      <c r="D19" s="232">
        <f>COUNTIFS('Gen Test Cases'!$AA:$AA,B19,'Gen Test Cases'!$I:$I,D$16)+COUNTIFS('OEL6 Test Cases'!$AA:$AA,B19,'OEL6 Test Cases'!$J:$J,D$16)</f>
        <v>0</v>
      </c>
      <c r="E19" s="232">
        <f>COUNTIFS('Gen Test Cases'!$AA:$AA,$B19,'Gen Test Cases'!$I:$I,E$16)+COUNTIFS('OEL6 Test Cases'!AA:AA,$B19,'OEL6 Test Cases'!$J:$J,E$16)</f>
        <v>0</v>
      </c>
      <c r="F19" s="232">
        <f>COUNTIFS('Gen Test Cases'!$AA:$AA,$B19,'Gen Test Cases'!$I:$I,F$16)+COUNTIFS('OEL6 Test Cases'!AA:AA,$B19,'OEL6 Test Cases'!$J:$J,F$16)</f>
        <v>0</v>
      </c>
      <c r="G19" s="233">
        <v>100</v>
      </c>
      <c r="H19" s="244">
        <f t="shared" si="0"/>
        <v>700</v>
      </c>
      <c r="I19" s="244">
        <f t="shared" si="1"/>
        <v>0</v>
      </c>
      <c r="J19" s="90"/>
      <c r="K19" s="90"/>
      <c r="L19" s="90"/>
      <c r="M19" s="90"/>
      <c r="N19" s="90"/>
      <c r="O19" s="90"/>
      <c r="P19" s="240"/>
    </row>
    <row r="20" spans="1:16" ht="15" x14ac:dyDescent="0.25">
      <c r="A20" s="91"/>
      <c r="B20" s="120">
        <v>5</v>
      </c>
      <c r="C20" s="159">
        <f>COUNTIF('Gen Test Cases'!$AA:$AA,$B20)+COUNTIF('OEL6 Test Cases'!$AA:$AA,$B20)</f>
        <v>131</v>
      </c>
      <c r="D20" s="232">
        <f>COUNTIFS('Gen Test Cases'!$AA:$AA,B20,'Gen Test Cases'!$I:$I,D$16)+COUNTIFS('OEL6 Test Cases'!$AA:$AA,B20,'OEL6 Test Cases'!$J:$J,D$16)</f>
        <v>0</v>
      </c>
      <c r="E20" s="232">
        <f>COUNTIFS('Gen Test Cases'!$AA:$AA,$B20,'Gen Test Cases'!$I:$I,E$16)+COUNTIFS('OEL6 Test Cases'!AA:AA,$B20,'OEL6 Test Cases'!$J:$J,E$16)</f>
        <v>0</v>
      </c>
      <c r="F20" s="232">
        <f>COUNTIFS('Gen Test Cases'!$AA:$AA,$B20,'Gen Test Cases'!$I:$I,F$16)+COUNTIFS('OEL6 Test Cases'!AA:AA,$B20,'OEL6 Test Cases'!$J:$J,F$16)</f>
        <v>0</v>
      </c>
      <c r="G20" s="233">
        <v>50</v>
      </c>
      <c r="H20" s="244">
        <f t="shared" si="0"/>
        <v>6550</v>
      </c>
      <c r="I20" s="244">
        <f t="shared" si="1"/>
        <v>0</v>
      </c>
      <c r="J20" s="90"/>
      <c r="K20" s="90"/>
      <c r="L20" s="90"/>
      <c r="M20" s="90"/>
      <c r="N20" s="90"/>
      <c r="O20" s="90"/>
      <c r="P20" s="240"/>
    </row>
    <row r="21" spans="1:16" ht="15" x14ac:dyDescent="0.25">
      <c r="A21" s="91"/>
      <c r="B21" s="120">
        <v>4</v>
      </c>
      <c r="C21" s="159">
        <f>COUNTIF('Gen Test Cases'!$AA:$AA,$B21)+COUNTIF('OEL6 Test Cases'!$AA:$AA,$B21)</f>
        <v>40</v>
      </c>
      <c r="D21" s="232">
        <f>COUNTIFS('Gen Test Cases'!$AA:$AA,B21,'Gen Test Cases'!$I:$I,D$16)+COUNTIFS('OEL6 Test Cases'!$AA:$AA,B21,'OEL6 Test Cases'!$J:$J,D$16)</f>
        <v>0</v>
      </c>
      <c r="E21" s="232">
        <f>COUNTIFS('Gen Test Cases'!$AA:$AA,$B21,'Gen Test Cases'!$I:$I,E$16)+COUNTIFS('OEL6 Test Cases'!AA:AA,$B21,'OEL6 Test Cases'!$J:$J,E$16)</f>
        <v>0</v>
      </c>
      <c r="F21" s="232">
        <f>COUNTIFS('Gen Test Cases'!$AA:$AA,$B21,'Gen Test Cases'!$I:$I,F$16)+COUNTIFS('OEL6 Test Cases'!AA:AA,$B21,'OEL6 Test Cases'!$J:$J,F$16)</f>
        <v>0</v>
      </c>
      <c r="G21" s="233">
        <v>10</v>
      </c>
      <c r="H21" s="244">
        <f t="shared" si="0"/>
        <v>400</v>
      </c>
      <c r="I21" s="244">
        <f t="shared" si="1"/>
        <v>0</v>
      </c>
      <c r="J21" s="242">
        <f>SUMPRODUCT(--ISERROR('Gen Test Cases'!AA3:AA12))+SUMPRODUCT(--ISERROR('OEL6 Test Cases'!AA3:AA190))</f>
        <v>7</v>
      </c>
      <c r="K21" s="243" t="str">
        <f>"WARNING: THERE IS AT LEAST ONE TEST CASE WITH"</f>
        <v>WARNING: THERE IS AT LEAST ONE TEST CASE WITH</v>
      </c>
      <c r="L21" s="90"/>
      <c r="M21" s="90"/>
      <c r="N21" s="90"/>
      <c r="O21" s="90"/>
      <c r="P21" s="240"/>
    </row>
    <row r="22" spans="1:16" ht="15" x14ac:dyDescent="0.25">
      <c r="A22" s="91"/>
      <c r="B22" s="120">
        <v>3</v>
      </c>
      <c r="C22" s="159">
        <f>COUNTIF('Gen Test Cases'!$AA:$AA,$B22)+COUNTIF('OEL6 Test Cases'!$AA:$AA,$B22)</f>
        <v>4</v>
      </c>
      <c r="D22" s="232">
        <f>COUNTIFS('Gen Test Cases'!$AA:$AA,B22,'Gen Test Cases'!$I:$I,D$16)+COUNTIFS('OEL6 Test Cases'!$AA:$AA,B22,'OEL6 Test Cases'!$J:$J,D$16)</f>
        <v>0</v>
      </c>
      <c r="E22" s="232">
        <f>COUNTIFS('Gen Test Cases'!$AA:$AA,$B22,'Gen Test Cases'!$I:$I,E$16)+COUNTIFS('OEL6 Test Cases'!AA:AA,$B22,'OEL6 Test Cases'!$J:$J,E$16)</f>
        <v>0</v>
      </c>
      <c r="F22" s="232">
        <f>COUNTIFS('Gen Test Cases'!$AA:$AA,$B22,'Gen Test Cases'!$I:$I,F$16)+COUNTIFS('OEL6 Test Cases'!AA:AA,$B22,'OEL6 Test Cases'!$J:$J,F$16)</f>
        <v>0</v>
      </c>
      <c r="G22" s="233">
        <v>5</v>
      </c>
      <c r="H22" s="244">
        <f t="shared" si="0"/>
        <v>20</v>
      </c>
      <c r="I22" s="244">
        <f t="shared" si="1"/>
        <v>0</v>
      </c>
      <c r="J22" s="90"/>
      <c r="K22" s="243" t="str">
        <f>"MULTIPLE OR INVALID ISSUE CODES (SEE TEST CASES TABS)"</f>
        <v>MULTIPLE OR INVALID ISSUE CODES (SEE TEST CASES TABS)</v>
      </c>
      <c r="L22" s="90"/>
      <c r="M22" s="90"/>
      <c r="N22" s="90"/>
      <c r="O22" s="90"/>
      <c r="P22" s="240"/>
    </row>
    <row r="23" spans="1:16" ht="15" x14ac:dyDescent="0.25">
      <c r="A23" s="91"/>
      <c r="B23" s="120">
        <v>2</v>
      </c>
      <c r="C23" s="159">
        <f>COUNTIF('Gen Test Cases'!$AA:$AA,$B23)+COUNTIF('OEL6 Test Cases'!$AA:$AA,$B23)</f>
        <v>2</v>
      </c>
      <c r="D23" s="232">
        <f>COUNTIFS('Gen Test Cases'!$AA:$AA,B23,'Gen Test Cases'!$I:$I,D$16)+COUNTIFS('OEL6 Test Cases'!$AA:$AA,B23,'OEL6 Test Cases'!$J:$J,D$16)</f>
        <v>0</v>
      </c>
      <c r="E23" s="232">
        <f>COUNTIFS('Gen Test Cases'!$AA:$AA,$B23,'Gen Test Cases'!$I:$I,E$16)+COUNTIFS('OEL6 Test Cases'!AA:AA,$B23,'OEL6 Test Cases'!$J:$J,E$16)</f>
        <v>0</v>
      </c>
      <c r="F23" s="232">
        <f>COUNTIFS('Gen Test Cases'!$AA:$AA,$B23,'Gen Test Cases'!$I:$I,F$16)+COUNTIFS('OEL6 Test Cases'!AA:AA,$B23,'OEL6 Test Cases'!$J:$J,F$16)</f>
        <v>0</v>
      </c>
      <c r="G23" s="233">
        <v>2</v>
      </c>
      <c r="H23" s="244">
        <f t="shared" si="0"/>
        <v>4</v>
      </c>
      <c r="I23" s="244">
        <f t="shared" si="1"/>
        <v>0</v>
      </c>
      <c r="J23" s="90"/>
      <c r="K23" s="90"/>
      <c r="L23" s="90"/>
      <c r="M23" s="90"/>
      <c r="N23" s="90"/>
      <c r="O23" s="90"/>
      <c r="P23" s="240"/>
    </row>
    <row r="24" spans="1:16" ht="15" x14ac:dyDescent="0.25">
      <c r="A24" s="91"/>
      <c r="B24" s="120">
        <v>1</v>
      </c>
      <c r="C24" s="159">
        <f>COUNTIF('Gen Test Cases'!$AA:$AA,$B24)+COUNTIF('OEL6 Test Cases'!$AA:$AA,$B24)</f>
        <v>4</v>
      </c>
      <c r="D24" s="232">
        <f>COUNTIFS('Gen Test Cases'!$AA:$AA,B24,'Gen Test Cases'!$I:$I,D$16)+COUNTIFS('OEL6 Test Cases'!$AA:$AA,B24,'OEL6 Test Cases'!$J:$J,D$16)</f>
        <v>0</v>
      </c>
      <c r="E24" s="232">
        <f>COUNTIFS('Gen Test Cases'!$AA:$AA,$B24,'Gen Test Cases'!$I:$I,E$16)+COUNTIFS('OEL6 Test Cases'!AA:AA,$B24,'OEL6 Test Cases'!$J:$J,E$16)</f>
        <v>0</v>
      </c>
      <c r="F24" s="232">
        <f>COUNTIFS('Gen Test Cases'!$AA:$AA,$B24,'Gen Test Cases'!$I:$I,F$16)+COUNTIFS('OEL6 Test Cases'!AA:AA,$B24,'OEL6 Test Cases'!$J:$J,F$16)</f>
        <v>0</v>
      </c>
      <c r="G24" s="233">
        <v>1</v>
      </c>
      <c r="H24" s="244">
        <f t="shared" si="0"/>
        <v>4</v>
      </c>
      <c r="I24" s="244">
        <f t="shared" si="1"/>
        <v>0</v>
      </c>
      <c r="J24" s="90"/>
      <c r="K24" s="90"/>
      <c r="L24" s="90"/>
      <c r="M24" s="90"/>
      <c r="N24" s="90"/>
      <c r="O24" s="90"/>
      <c r="P24" s="240"/>
    </row>
    <row r="25" spans="1:16" ht="15" hidden="1" x14ac:dyDescent="0.25">
      <c r="A25" s="91"/>
      <c r="B25" s="160" t="s">
        <v>61</v>
      </c>
      <c r="C25" s="161"/>
      <c r="D25" s="234">
        <f>SUM(I17:I24)/SUM(H17:H24)*100</f>
        <v>0</v>
      </c>
      <c r="E25" s="90"/>
      <c r="F25" s="232">
        <f>COUNTIFS('Gen Test Cases'!$AA:$AA,$B25,'Gen Test Cases'!$I:$I,F$16)+COUNTIFS('OEL6 Test Cases'!AA:AA,$B25,'OEL6 Test Cases'!$J:$J,F$16)</f>
        <v>0</v>
      </c>
      <c r="G25" s="90"/>
      <c r="H25" s="90"/>
      <c r="I25" s="90"/>
      <c r="J25" s="90"/>
      <c r="K25" s="90"/>
      <c r="L25" s="90"/>
      <c r="M25" s="90"/>
      <c r="N25" s="90"/>
      <c r="O25" s="90"/>
      <c r="P25" s="240"/>
    </row>
    <row r="26" spans="1:16" ht="12.75" customHeight="1" x14ac:dyDescent="0.25">
      <c r="A26" s="91"/>
      <c r="B26" s="90"/>
      <c r="C26" s="90"/>
      <c r="D26" s="90"/>
      <c r="E26" s="90"/>
      <c r="F26" s="90"/>
      <c r="G26" s="90"/>
      <c r="H26" s="90"/>
      <c r="I26" s="90"/>
      <c r="J26" s="90"/>
      <c r="K26" s="90"/>
      <c r="L26" s="90"/>
      <c r="M26" s="90"/>
      <c r="N26" s="90"/>
      <c r="O26" s="90"/>
      <c r="P26" s="240"/>
    </row>
    <row r="27" spans="1:16" ht="12.75" customHeight="1" x14ac:dyDescent="0.25">
      <c r="A27" s="95"/>
      <c r="B27" s="96"/>
      <c r="C27" s="96"/>
      <c r="D27" s="96"/>
      <c r="E27" s="96"/>
      <c r="F27" s="96"/>
      <c r="G27" s="96"/>
      <c r="H27" s="96"/>
      <c r="I27" s="96"/>
      <c r="J27" s="96"/>
      <c r="K27" s="96"/>
      <c r="L27" s="96"/>
      <c r="M27" s="96"/>
      <c r="N27" s="96"/>
      <c r="O27" s="96"/>
      <c r="P27" s="226"/>
    </row>
    <row r="28" spans="1:16" ht="12.75" customHeight="1" x14ac:dyDescent="0.25">
      <c r="A28" s="88"/>
      <c r="B28" s="89"/>
      <c r="C28" s="89"/>
      <c r="D28" s="89"/>
      <c r="E28" s="89"/>
      <c r="F28" s="89"/>
      <c r="G28" s="89"/>
      <c r="H28" s="89"/>
      <c r="I28" s="89"/>
      <c r="J28" s="89"/>
      <c r="K28" s="89"/>
      <c r="L28" s="89"/>
      <c r="M28" s="89"/>
      <c r="N28" s="89"/>
      <c r="O28" s="89"/>
      <c r="P28" s="239"/>
    </row>
    <row r="29" spans="1:16" ht="15" x14ac:dyDescent="0.25">
      <c r="A29" s="97"/>
      <c r="B29" s="98" t="s">
        <v>62</v>
      </c>
      <c r="C29" s="99"/>
      <c r="D29" s="99"/>
      <c r="E29" s="99"/>
      <c r="F29" s="99"/>
      <c r="G29" s="100"/>
      <c r="H29" s="90"/>
      <c r="I29" s="90"/>
      <c r="J29" s="90"/>
      <c r="K29" s="90"/>
      <c r="L29" s="90"/>
      <c r="M29" s="90"/>
      <c r="N29" s="90"/>
      <c r="O29" s="90"/>
      <c r="P29" s="240"/>
    </row>
    <row r="30" spans="1:16" ht="12.75" customHeight="1" x14ac:dyDescent="0.25">
      <c r="A30" s="97"/>
      <c r="B30" s="101" t="s">
        <v>63</v>
      </c>
      <c r="C30" s="102"/>
      <c r="D30" s="102"/>
      <c r="E30" s="102"/>
      <c r="F30" s="102"/>
      <c r="G30" s="103"/>
      <c r="H30" s="90"/>
      <c r="I30" s="90"/>
      <c r="J30" s="90"/>
      <c r="K30" s="90"/>
      <c r="L30" s="90"/>
      <c r="M30" s="90"/>
      <c r="N30" s="90"/>
      <c r="O30" s="90"/>
      <c r="P30" s="240"/>
    </row>
    <row r="31" spans="1:16" ht="15" x14ac:dyDescent="0.25">
      <c r="A31" s="357" t="s">
        <v>64</v>
      </c>
      <c r="B31" s="251" t="s">
        <v>40</v>
      </c>
      <c r="C31" s="105"/>
      <c r="D31" s="245"/>
      <c r="E31" s="245"/>
      <c r="F31" s="245"/>
      <c r="G31" s="106"/>
      <c r="H31" s="90"/>
      <c r="I31" s="90"/>
      <c r="J31" s="90"/>
      <c r="K31" s="248" t="s">
        <v>41</v>
      </c>
      <c r="L31" s="249"/>
      <c r="M31" s="249"/>
      <c r="N31" s="249"/>
      <c r="O31" s="250"/>
      <c r="P31" s="240"/>
    </row>
    <row r="32" spans="1:16" ht="36" x14ac:dyDescent="0.25">
      <c r="A32" s="357"/>
      <c r="B32" s="107" t="s">
        <v>42</v>
      </c>
      <c r="C32" s="108" t="s">
        <v>43</v>
      </c>
      <c r="D32" s="108" t="s">
        <v>44</v>
      </c>
      <c r="E32" s="108" t="s">
        <v>45</v>
      </c>
      <c r="F32" s="108" t="s">
        <v>46</v>
      </c>
      <c r="G32" s="109" t="s">
        <v>47</v>
      </c>
      <c r="H32" s="90"/>
      <c r="I32" s="90"/>
      <c r="J32" s="90"/>
      <c r="K32" s="110" t="s">
        <v>48</v>
      </c>
      <c r="L32" s="34"/>
      <c r="M32" s="111" t="s">
        <v>49</v>
      </c>
      <c r="N32" s="111" t="s">
        <v>50</v>
      </c>
      <c r="O32" s="112" t="s">
        <v>51</v>
      </c>
      <c r="P32" s="240"/>
    </row>
    <row r="33" spans="1:16" ht="15" x14ac:dyDescent="0.25">
      <c r="A33" s="92"/>
      <c r="B33" s="227">
        <f>COUNTIF('Gen Test Cases'!$I$3:$I$12,"Pass")+COUNTIF('OEL 7 Test Cases'!$J$3:$J$214,"Pass")</f>
        <v>0</v>
      </c>
      <c r="C33" s="227">
        <f>COUNTIF('Gen Test Cases'!$I$3:$I$12,"Fail")+COUNTIF('OEL 7 Test Cases'!$J$3:$J$214,"Fail")</f>
        <v>0</v>
      </c>
      <c r="D33" s="227">
        <f>COUNTIF('Gen Test Cases'!$I$3:$I$12,"Info")+COUNTIF('OEL 7 Test Cases'!$J$3:$J$214,"Info")</f>
        <v>0</v>
      </c>
      <c r="E33" s="227">
        <f>COUNTIF('Gen Test Cases'!$I$3:$I$12,"N/A")+COUNTIF('OEL 7 Test Cases'!$J$3:$J$214,"N/A")</f>
        <v>0</v>
      </c>
      <c r="F33" s="227">
        <f>B33+C33</f>
        <v>0</v>
      </c>
      <c r="G33" s="229">
        <f>D45/100</f>
        <v>0</v>
      </c>
      <c r="H33" s="90"/>
      <c r="I33" s="90"/>
      <c r="J33" s="90"/>
      <c r="K33" s="113" t="s">
        <v>52</v>
      </c>
      <c r="L33" s="114"/>
      <c r="M33" s="230">
        <f>COUNTA('Gen Test Cases'!I3:I12)+COUNTA('OEL 7 Test Cases'!J3:J214)</f>
        <v>0</v>
      </c>
      <c r="N33" s="230">
        <f>O33-M33</f>
        <v>222</v>
      </c>
      <c r="O33" s="231">
        <f>COUNTA('Gen Test Cases'!A3:A23)+COUNTA('OEL 7 Test Cases'!A3:A214)</f>
        <v>222</v>
      </c>
      <c r="P33" s="240"/>
    </row>
    <row r="34" spans="1:16" ht="12.75" customHeight="1" x14ac:dyDescent="0.25">
      <c r="A34" s="92"/>
      <c r="B34" s="115"/>
      <c r="C34" s="90"/>
      <c r="D34" s="90"/>
      <c r="E34" s="90"/>
      <c r="F34" s="90"/>
      <c r="G34" s="90"/>
      <c r="H34" s="90"/>
      <c r="I34" s="90"/>
      <c r="J34" s="90"/>
      <c r="K34" s="93"/>
      <c r="L34" s="93"/>
      <c r="M34" s="93"/>
      <c r="N34" s="93"/>
      <c r="O34" s="93"/>
      <c r="P34" s="240"/>
    </row>
    <row r="35" spans="1:16" ht="12.75" customHeight="1" x14ac:dyDescent="0.25">
      <c r="A35" s="92"/>
      <c r="B35" s="252" t="s">
        <v>53</v>
      </c>
      <c r="C35" s="246"/>
      <c r="D35" s="246"/>
      <c r="E35" s="246"/>
      <c r="F35" s="246"/>
      <c r="G35" s="247"/>
      <c r="H35" s="90"/>
      <c r="I35" s="90"/>
      <c r="J35" s="90"/>
      <c r="K35" s="93"/>
      <c r="L35" s="93"/>
      <c r="M35" s="93"/>
      <c r="N35" s="93"/>
      <c r="O35" s="93"/>
      <c r="P35" s="240"/>
    </row>
    <row r="36" spans="1:16" ht="12.75" customHeight="1" x14ac:dyDescent="0.25">
      <c r="A36" s="91"/>
      <c r="B36" s="118" t="s">
        <v>54</v>
      </c>
      <c r="C36" s="118" t="s">
        <v>55</v>
      </c>
      <c r="D36" s="118" t="s">
        <v>56</v>
      </c>
      <c r="E36" s="118" t="s">
        <v>57</v>
      </c>
      <c r="F36" s="118" t="s">
        <v>45</v>
      </c>
      <c r="G36" s="118" t="s">
        <v>58</v>
      </c>
      <c r="H36" s="119" t="s">
        <v>59</v>
      </c>
      <c r="I36" s="119" t="s">
        <v>60</v>
      </c>
      <c r="J36" s="90"/>
      <c r="K36" s="94"/>
      <c r="L36" s="94"/>
      <c r="M36" s="94"/>
      <c r="N36" s="94"/>
      <c r="O36" s="94"/>
      <c r="P36" s="240"/>
    </row>
    <row r="37" spans="1:16" ht="12.75" customHeight="1" x14ac:dyDescent="0.25">
      <c r="A37" s="91"/>
      <c r="B37" s="235">
        <v>8</v>
      </c>
      <c r="C37" s="236">
        <f>COUNTIF('Gen Test Cases'!$AA:$AA,$B37)+COUNTIF('OEL 7 Test Cases'!$AA:$AA,$B37)</f>
        <v>0</v>
      </c>
      <c r="D37" s="232">
        <f>COUNTIFS('Gen Test Cases'!$AA:$AA,$B37,'Gen Test Cases'!$I:$I,D$36)+COUNTIFS('OEL 7 Test Cases'!$AA:$AA,$B37,'OEL 7 Test Cases'!$J:$J,D$36)</f>
        <v>0</v>
      </c>
      <c r="E37" s="232">
        <f>COUNTIFS('Gen Test Cases'!$AA:$AA,$B37,'Gen Test Cases'!$I:$I,E$36)+COUNTIFS('OEL 7 Test Cases'!$AA:$AA,$B37,'OEL 7 Test Cases'!$J:$J,E$36)</f>
        <v>0</v>
      </c>
      <c r="F37" s="232">
        <f>COUNTIFS('Gen Test Cases'!$AA:$AA,$B37,'Gen Test Cases'!$I:$I,F$36)+COUNTIFS('OEL 7 Test Cases'!$AA:$AA,$B37,'OEL 7 Test Cases'!$J:$J,F$36)</f>
        <v>0</v>
      </c>
      <c r="G37" s="233">
        <v>1500</v>
      </c>
      <c r="H37" s="90">
        <f>(C37-F37)*(G37)</f>
        <v>0</v>
      </c>
      <c r="I37" s="90">
        <f>D37*G37</f>
        <v>0</v>
      </c>
      <c r="J37" s="242">
        <f>D33+N33</f>
        <v>222</v>
      </c>
      <c r="K37" s="243" t="str">
        <f>"WARNING: THERE IS AT LEAST ONE TEST CASE WITH"</f>
        <v>WARNING: THERE IS AT LEAST ONE TEST CASE WITH</v>
      </c>
      <c r="L37" s="90"/>
      <c r="M37" s="90"/>
      <c r="N37" s="90"/>
      <c r="O37" s="90"/>
      <c r="P37" s="240"/>
    </row>
    <row r="38" spans="1:16" ht="12.75" customHeight="1" x14ac:dyDescent="0.25">
      <c r="A38" s="91"/>
      <c r="B38" s="235">
        <v>7</v>
      </c>
      <c r="C38" s="236">
        <f>COUNTIF('Gen Test Cases'!$AA:$AA,$B38)+COUNTIF('OEL 7 Test Cases'!$AA:$AA,$B38)</f>
        <v>7</v>
      </c>
      <c r="D38" s="232">
        <f>COUNTIFS('Gen Test Cases'!$AA:$AA,$B38,'Gen Test Cases'!$I:$I,D$36)+COUNTIFS('OEL 7 Test Cases'!$AA:$AA,$B38,'OEL 7 Test Cases'!$J:$J,D$36)</f>
        <v>0</v>
      </c>
      <c r="E38" s="232">
        <f>COUNTIFS('Gen Test Cases'!$AA:$AA,$B38,'Gen Test Cases'!$I:$I,E$36)+COUNTIFS('OEL 7 Test Cases'!$AA:$AA,$B38,'OEL 7 Test Cases'!$J:$J,E$36)</f>
        <v>0</v>
      </c>
      <c r="F38" s="232">
        <f>COUNTIFS('Gen Test Cases'!$AA:$AA,$B38,'Gen Test Cases'!$I:$I,F$36)+COUNTIFS('OEL 7 Test Cases'!$AA:$AA,$B38,'OEL 7 Test Cases'!$J:$J,F$36)</f>
        <v>0</v>
      </c>
      <c r="G38" s="233">
        <v>750</v>
      </c>
      <c r="H38" s="90">
        <f t="shared" ref="H38:H44" si="2">(C38-F38)*(G38)</f>
        <v>5250</v>
      </c>
      <c r="I38" s="90">
        <f t="shared" ref="I38:I44" si="3">D38*G38</f>
        <v>0</v>
      </c>
      <c r="J38" s="90"/>
      <c r="K38" s="243" t="str">
        <f>"AN 'INFO' OR BLANK STATUS (SEE ABOVE)"</f>
        <v>AN 'INFO' OR BLANK STATUS (SEE ABOVE)</v>
      </c>
      <c r="L38" s="90"/>
      <c r="M38" s="90"/>
      <c r="N38" s="90"/>
      <c r="O38" s="90"/>
      <c r="P38" s="240"/>
    </row>
    <row r="39" spans="1:16" ht="12.75" customHeight="1" x14ac:dyDescent="0.25">
      <c r="A39" s="91"/>
      <c r="B39" s="235">
        <v>6</v>
      </c>
      <c r="C39" s="236">
        <f>COUNTIF('Gen Test Cases'!$AA:$AA,$B39)+COUNTIF('OEL 7 Test Cases'!$AA:$AA,$B39)</f>
        <v>9</v>
      </c>
      <c r="D39" s="232">
        <f>COUNTIFS('Gen Test Cases'!$AA:$AA,$B39,'Gen Test Cases'!$I:$I,D$36)+COUNTIFS('OEL 7 Test Cases'!$AA:$AA,$B39,'OEL 7 Test Cases'!$J:$J,D$36)</f>
        <v>0</v>
      </c>
      <c r="E39" s="232">
        <f>COUNTIFS('Gen Test Cases'!$AA:$AA,$B39,'Gen Test Cases'!$I:$I,E$36)+COUNTIFS('OEL 7 Test Cases'!$AA:$AA,$B39,'OEL 7 Test Cases'!$J:$J,E$36)</f>
        <v>0</v>
      </c>
      <c r="F39" s="232">
        <f>COUNTIFS('Gen Test Cases'!$AA:$AA,$B39,'Gen Test Cases'!$I:$I,F$36)+COUNTIFS('OEL 7 Test Cases'!$AA:$AA,$B39,'OEL 7 Test Cases'!$J:$J,F$36)</f>
        <v>0</v>
      </c>
      <c r="G39" s="233">
        <v>100</v>
      </c>
      <c r="H39" s="90">
        <f t="shared" si="2"/>
        <v>900</v>
      </c>
      <c r="I39" s="90">
        <f t="shared" si="3"/>
        <v>0</v>
      </c>
      <c r="J39" s="90"/>
      <c r="K39" s="90"/>
      <c r="L39" s="90"/>
      <c r="M39" s="90"/>
      <c r="N39" s="90"/>
      <c r="O39" s="90"/>
      <c r="P39" s="240"/>
    </row>
    <row r="40" spans="1:16" ht="12.75" customHeight="1" x14ac:dyDescent="0.25">
      <c r="A40" s="91"/>
      <c r="B40" s="235">
        <v>5</v>
      </c>
      <c r="C40" s="236">
        <f>COUNTIF('Gen Test Cases'!$AA:$AA,$B40)+COUNTIF('OEL 7 Test Cases'!$AA:$AA,$B40)</f>
        <v>153</v>
      </c>
      <c r="D40" s="232">
        <f>COUNTIFS('Gen Test Cases'!$AA:$AA,$B40,'Gen Test Cases'!$I:$I,D$36)+COUNTIFS('OEL 7 Test Cases'!$AA:$AA,$B40,'OEL 7 Test Cases'!$J:$J,D$36)</f>
        <v>0</v>
      </c>
      <c r="E40" s="232">
        <f>COUNTIFS('Gen Test Cases'!$AA:$AA,$B40,'Gen Test Cases'!$I:$I,E$36)+COUNTIFS('OEL 7 Test Cases'!$AA:$AA,$B40,'OEL 7 Test Cases'!$J:$J,E$36)</f>
        <v>0</v>
      </c>
      <c r="F40" s="232">
        <f>COUNTIFS('Gen Test Cases'!$AA:$AA,$B40,'Gen Test Cases'!$I:$I,F$36)+COUNTIFS('OEL 7 Test Cases'!$AA:$AA,$B40,'OEL 7 Test Cases'!$J:$J,F$36)</f>
        <v>0</v>
      </c>
      <c r="G40" s="233">
        <v>50</v>
      </c>
      <c r="H40" s="90">
        <f t="shared" si="2"/>
        <v>7650</v>
      </c>
      <c r="I40" s="90">
        <f t="shared" si="3"/>
        <v>0</v>
      </c>
      <c r="J40" s="90"/>
      <c r="K40" s="90"/>
      <c r="L40" s="90"/>
      <c r="M40" s="90"/>
      <c r="N40" s="90"/>
      <c r="O40" s="90"/>
      <c r="P40" s="240"/>
    </row>
    <row r="41" spans="1:16" ht="12.75" customHeight="1" x14ac:dyDescent="0.25">
      <c r="A41" s="91"/>
      <c r="B41" s="235">
        <v>4</v>
      </c>
      <c r="C41" s="236">
        <f>COUNTIF('Gen Test Cases'!$AA:$AA,$B41)+COUNTIF('OEL 7 Test Cases'!$AA:$AA,$B41)</f>
        <v>38</v>
      </c>
      <c r="D41" s="232">
        <f>COUNTIFS('Gen Test Cases'!$AA:$AA,$B41,'Gen Test Cases'!$I:$I,D$36)+COUNTIFS('OEL 7 Test Cases'!$AA:$AA,$B41,'OEL 7 Test Cases'!$J:$J,D$36)</f>
        <v>0</v>
      </c>
      <c r="E41" s="232">
        <f>COUNTIFS('Gen Test Cases'!$AA:$AA,$B41,'Gen Test Cases'!$I:$I,E$36)+COUNTIFS('OEL 7 Test Cases'!$AA:$AA,$B41,'OEL 7 Test Cases'!$J:$J,E$36)</f>
        <v>0</v>
      </c>
      <c r="F41" s="232">
        <f>COUNTIFS('Gen Test Cases'!$AA:$AA,$B41,'Gen Test Cases'!$I:$I,F$36)+COUNTIFS('OEL 7 Test Cases'!$AA:$AA,$B41,'OEL 7 Test Cases'!$J:$J,F$36)</f>
        <v>0</v>
      </c>
      <c r="G41" s="233">
        <v>10</v>
      </c>
      <c r="H41" s="90">
        <f t="shared" si="2"/>
        <v>380</v>
      </c>
      <c r="I41" s="90">
        <f t="shared" si="3"/>
        <v>0</v>
      </c>
      <c r="J41" s="242">
        <f>SUMPRODUCT(--ISERROR('Gen Test Cases'!AA3:AA12))+SUMPRODUCT(--ISERROR('OEL 7 Test Cases'!AA3:AA214))</f>
        <v>4</v>
      </c>
      <c r="K41" s="243" t="str">
        <f>"WARNING: THERE IS AT LEAST ONE TEST CASE WITH"</f>
        <v>WARNING: THERE IS AT LEAST ONE TEST CASE WITH</v>
      </c>
      <c r="L41" s="90"/>
      <c r="M41" s="90"/>
      <c r="N41" s="90"/>
      <c r="O41" s="90"/>
      <c r="P41" s="240"/>
    </row>
    <row r="42" spans="1:16" ht="12.75" customHeight="1" x14ac:dyDescent="0.25">
      <c r="A42" s="91"/>
      <c r="B42" s="235">
        <v>3</v>
      </c>
      <c r="C42" s="236">
        <f>COUNTIF('Gen Test Cases'!$AA:$AA,$B42)+COUNTIF('OEL 7 Test Cases'!$AA:$AA,$B42)</f>
        <v>6</v>
      </c>
      <c r="D42" s="232">
        <f>COUNTIFS('Gen Test Cases'!$AA:$AA,$B42,'Gen Test Cases'!$I:$I,D$36)+COUNTIFS('OEL 7 Test Cases'!$AA:$AA,$B42,'OEL 7 Test Cases'!$J:$J,D$36)</f>
        <v>0</v>
      </c>
      <c r="E42" s="232">
        <f>COUNTIFS('Gen Test Cases'!$AA:$AA,$B42,'Gen Test Cases'!$I:$I,E$36)+COUNTIFS('OEL 7 Test Cases'!$AA:$AA,$B42,'OEL 7 Test Cases'!$J:$J,E$36)</f>
        <v>0</v>
      </c>
      <c r="F42" s="232">
        <f>COUNTIFS('Gen Test Cases'!$AA:$AA,$B42,'Gen Test Cases'!$I:$I,F$36)+COUNTIFS('OEL 7 Test Cases'!$AA:$AA,$B42,'OEL 7 Test Cases'!$J:$J,F$36)</f>
        <v>0</v>
      </c>
      <c r="G42" s="233">
        <v>5</v>
      </c>
      <c r="H42" s="90">
        <f t="shared" si="2"/>
        <v>30</v>
      </c>
      <c r="I42" s="90">
        <f t="shared" si="3"/>
        <v>0</v>
      </c>
      <c r="J42" s="90"/>
      <c r="K42" s="243" t="str">
        <f>"MULTIPLE OR INVALID ISSUE CODES (SEE TEST CASES TABS)"</f>
        <v>MULTIPLE OR INVALID ISSUE CODES (SEE TEST CASES TABS)</v>
      </c>
      <c r="L42" s="90"/>
      <c r="M42" s="90"/>
      <c r="N42" s="90"/>
      <c r="O42" s="90"/>
      <c r="P42" s="240"/>
    </row>
    <row r="43" spans="1:16" ht="15" x14ac:dyDescent="0.25">
      <c r="A43" s="91"/>
      <c r="B43" s="235">
        <v>2</v>
      </c>
      <c r="C43" s="236">
        <f>COUNTIF('Gen Test Cases'!$AA:$AA,$B43)+COUNTIF('OEL 7 Test Cases'!$AA:$AA,$B43)</f>
        <v>4</v>
      </c>
      <c r="D43" s="232">
        <f>COUNTIFS('Gen Test Cases'!$AA:$AA,$B43,'Gen Test Cases'!$I:$I,D$36)+COUNTIFS('OEL 7 Test Cases'!$AA:$AA,$B43,'OEL 7 Test Cases'!$J:$J,D$36)</f>
        <v>0</v>
      </c>
      <c r="E43" s="232">
        <f>COUNTIFS('Gen Test Cases'!$AA:$AA,$B43,'Gen Test Cases'!$I:$I,E$36)+COUNTIFS('OEL 7 Test Cases'!$AA:$AA,$B43,'OEL 7 Test Cases'!$J:$J,E$36)</f>
        <v>0</v>
      </c>
      <c r="F43" s="232">
        <f>COUNTIFS('Gen Test Cases'!$AA:$AA,$B43,'Gen Test Cases'!$I:$I,F$36)+COUNTIFS('OEL 7 Test Cases'!$AA:$AA,$B43,'OEL 7 Test Cases'!$J:$J,F$36)</f>
        <v>0</v>
      </c>
      <c r="G43" s="233">
        <v>2</v>
      </c>
      <c r="H43" s="90">
        <f t="shared" si="2"/>
        <v>8</v>
      </c>
      <c r="I43" s="90">
        <f t="shared" si="3"/>
        <v>0</v>
      </c>
      <c r="J43" s="90"/>
      <c r="K43" s="90"/>
      <c r="L43" s="90"/>
      <c r="M43" s="90"/>
      <c r="N43" s="90"/>
      <c r="O43" s="90"/>
      <c r="P43" s="240"/>
    </row>
    <row r="44" spans="1:16" ht="15" x14ac:dyDescent="0.25">
      <c r="A44" s="91"/>
      <c r="B44" s="235">
        <v>1</v>
      </c>
      <c r="C44" s="236">
        <f>COUNTIF('Gen Test Cases'!$AA:$AA,$B44)+COUNTIF('OEL 7 Test Cases'!$AA:$AA,$B44)</f>
        <v>1</v>
      </c>
      <c r="D44" s="232">
        <f>COUNTIFS('Gen Test Cases'!$AA:$AA,$B44,'Gen Test Cases'!$I:$I,D$36)+COUNTIFS('OEL 7 Test Cases'!$AA:$AA,$B44,'OEL 7 Test Cases'!$J:$J,D$36)</f>
        <v>0</v>
      </c>
      <c r="E44" s="232">
        <f>COUNTIFS('Gen Test Cases'!$AA:$AA,$B44,'Gen Test Cases'!$I:$I,E$36)+COUNTIFS('OEL 7 Test Cases'!$AA:$AA,$B44,'OEL 7 Test Cases'!$J:$J,E$36)</f>
        <v>0</v>
      </c>
      <c r="F44" s="232">
        <f>COUNTIFS('Gen Test Cases'!$AA:$AA,$B44,'Gen Test Cases'!$I:$I,F$36)+COUNTIFS('OEL 7 Test Cases'!$AA:$AA,$B44,'OEL 7 Test Cases'!$J:$J,F$36)</f>
        <v>0</v>
      </c>
      <c r="G44" s="233">
        <v>1</v>
      </c>
      <c r="H44" s="90">
        <f t="shared" si="2"/>
        <v>1</v>
      </c>
      <c r="I44" s="90">
        <f t="shared" si="3"/>
        <v>0</v>
      </c>
      <c r="J44" s="90"/>
      <c r="K44" s="90"/>
      <c r="L44" s="90"/>
      <c r="M44" s="90"/>
      <c r="N44" s="90"/>
      <c r="O44" s="90"/>
      <c r="P44" s="240"/>
    </row>
    <row r="45" spans="1:16" ht="15" hidden="1" x14ac:dyDescent="0.25">
      <c r="A45" s="91"/>
      <c r="B45" s="160" t="s">
        <v>61</v>
      </c>
      <c r="C45" s="161"/>
      <c r="D45" s="234">
        <f>SUM(I37:I44)/SUM(H37:H44)*100</f>
        <v>0</v>
      </c>
      <c r="E45" s="232">
        <f>COUNTIFS('Gen Test Cases'!$AA:$AA,$B45,'Gen Test Cases'!$I:$I,E$36)+COUNTIFS('OEL 7 Test Cases'!$AA:$AA,$B45,'OEL 7 Test Cases'!K:K,E$36)</f>
        <v>0</v>
      </c>
      <c r="F45" s="90"/>
      <c r="G45" s="90"/>
      <c r="H45" s="90"/>
      <c r="I45" s="90"/>
      <c r="J45" s="90"/>
      <c r="K45" s="90"/>
      <c r="L45" s="90"/>
      <c r="M45" s="90"/>
      <c r="N45" s="90"/>
      <c r="O45" s="90"/>
      <c r="P45" s="240"/>
    </row>
    <row r="46" spans="1:16" ht="12.75" customHeight="1" x14ac:dyDescent="0.25">
      <c r="A46" s="95"/>
      <c r="B46" s="96"/>
      <c r="C46" s="96"/>
      <c r="D46" s="96"/>
      <c r="E46" s="96"/>
      <c r="F46" s="96"/>
      <c r="G46" s="96"/>
      <c r="H46" s="96"/>
      <c r="I46" s="96"/>
      <c r="J46" s="96"/>
      <c r="K46" s="121"/>
      <c r="L46" s="121"/>
      <c r="M46" s="121"/>
      <c r="N46" s="121"/>
      <c r="O46" s="121"/>
      <c r="P46" s="226"/>
    </row>
    <row r="47" spans="1:16" ht="12.75" customHeight="1" x14ac:dyDescent="0.25">
      <c r="A47" s="88"/>
      <c r="B47" s="89"/>
      <c r="C47" s="89"/>
      <c r="D47" s="89"/>
      <c r="E47" s="89"/>
      <c r="F47" s="89"/>
      <c r="G47" s="89"/>
      <c r="H47" s="89"/>
      <c r="I47" s="89"/>
      <c r="J47" s="89"/>
      <c r="K47" s="89"/>
      <c r="L47" s="89"/>
      <c r="M47" s="89"/>
      <c r="N47" s="89"/>
      <c r="O47" s="89"/>
      <c r="P47" s="239"/>
    </row>
    <row r="48" spans="1:16" ht="15" x14ac:dyDescent="0.25">
      <c r="A48" s="97"/>
      <c r="B48" s="98" t="s">
        <v>65</v>
      </c>
      <c r="C48" s="99"/>
      <c r="D48" s="99"/>
      <c r="E48" s="99"/>
      <c r="F48" s="99"/>
      <c r="G48" s="100"/>
      <c r="H48" s="90"/>
      <c r="I48" s="90"/>
      <c r="J48" s="90"/>
      <c r="K48" s="90"/>
      <c r="L48" s="90"/>
      <c r="M48" s="90"/>
      <c r="N48" s="90"/>
      <c r="O48" s="90"/>
      <c r="P48" s="240"/>
    </row>
    <row r="49" spans="1:16" ht="12.75" customHeight="1" x14ac:dyDescent="0.25">
      <c r="A49" s="97"/>
      <c r="B49" s="101" t="s">
        <v>66</v>
      </c>
      <c r="C49" s="102"/>
      <c r="D49" s="102"/>
      <c r="E49" s="102"/>
      <c r="F49" s="102"/>
      <c r="G49" s="103"/>
      <c r="H49" s="90"/>
      <c r="I49" s="90"/>
      <c r="J49" s="90"/>
      <c r="K49" s="90"/>
      <c r="L49" s="90"/>
      <c r="M49" s="90"/>
      <c r="N49" s="90"/>
      <c r="O49" s="90"/>
      <c r="P49" s="240"/>
    </row>
    <row r="50" spans="1:16" ht="15" x14ac:dyDescent="0.25">
      <c r="A50" s="356" t="s">
        <v>67</v>
      </c>
      <c r="B50" s="104" t="s">
        <v>40</v>
      </c>
      <c r="C50" s="105"/>
      <c r="D50" s="245"/>
      <c r="E50" s="245"/>
      <c r="F50" s="245"/>
      <c r="G50" s="106"/>
      <c r="H50" s="90"/>
      <c r="I50" s="90"/>
      <c r="J50" s="90"/>
      <c r="K50" s="248" t="s">
        <v>41</v>
      </c>
      <c r="L50" s="249"/>
      <c r="M50" s="249"/>
      <c r="N50" s="249"/>
      <c r="O50" s="250"/>
      <c r="P50" s="240"/>
    </row>
    <row r="51" spans="1:16" ht="36" x14ac:dyDescent="0.25">
      <c r="A51" s="356"/>
      <c r="B51" s="107" t="s">
        <v>42</v>
      </c>
      <c r="C51" s="108" t="s">
        <v>43</v>
      </c>
      <c r="D51" s="108" t="s">
        <v>44</v>
      </c>
      <c r="E51" s="108" t="s">
        <v>45</v>
      </c>
      <c r="F51" s="108" t="s">
        <v>46</v>
      </c>
      <c r="G51" s="109" t="s">
        <v>47</v>
      </c>
      <c r="H51" s="90"/>
      <c r="I51" s="90"/>
      <c r="J51" s="90"/>
      <c r="K51" s="110" t="s">
        <v>48</v>
      </c>
      <c r="L51" s="34"/>
      <c r="M51" s="111" t="s">
        <v>49</v>
      </c>
      <c r="N51" s="111" t="s">
        <v>50</v>
      </c>
      <c r="O51" s="112" t="s">
        <v>51</v>
      </c>
      <c r="P51" s="240"/>
    </row>
    <row r="52" spans="1:16" ht="15" x14ac:dyDescent="0.25">
      <c r="A52" s="92"/>
      <c r="B52" s="178">
        <f>COUNTIF('Gen Test Cases'!I3:I23,"Pass")+COUNTIF('OEL 8 Test Cases '!J3:J192,"Pass")</f>
        <v>0</v>
      </c>
      <c r="C52" s="179">
        <f>COUNTIF('Gen Test Cases'!I3:I23,"Fail")+COUNTIF('OEL 8 Test Cases '!J3:J192,"Fail")</f>
        <v>0</v>
      </c>
      <c r="D52" s="227">
        <f>COUNTIF('Gen Test Cases'!I3:I23,"Info")+COUNTIF('OEL 8 Test Cases '!J3:J192,"Info")</f>
        <v>0</v>
      </c>
      <c r="E52" s="228">
        <f>COUNTIF('Gen Test Cases'!I3:I23,"N/A")+COUNTIF('OEL 8 Test Cases '!J3:J192,"N/A")</f>
        <v>0</v>
      </c>
      <c r="F52" s="227">
        <f>B52+C52</f>
        <v>0</v>
      </c>
      <c r="G52" s="229">
        <f>D64/100</f>
        <v>0</v>
      </c>
      <c r="H52" s="90"/>
      <c r="I52" s="90"/>
      <c r="J52" s="90"/>
      <c r="K52" s="113" t="s">
        <v>52</v>
      </c>
      <c r="L52" s="114"/>
      <c r="M52" s="230">
        <f>COUNTA('Gen Test Cases'!I3:I23)+COUNTA('OEL 8 Test Cases '!J3:J190)</f>
        <v>0</v>
      </c>
      <c r="N52" s="230">
        <f>O52-M52</f>
        <v>200</v>
      </c>
      <c r="O52" s="231">
        <f>COUNTA('Gen Test Cases'!A3:A12)+COUNTA('OEL 8 Test Cases '!A3:A192)</f>
        <v>200</v>
      </c>
      <c r="P52" s="240"/>
    </row>
    <row r="53" spans="1:16" ht="12.75" customHeight="1" x14ac:dyDescent="0.25">
      <c r="A53" s="92"/>
      <c r="B53" s="115"/>
      <c r="C53" s="90"/>
      <c r="D53" s="90"/>
      <c r="E53" s="90"/>
      <c r="F53" s="90"/>
      <c r="G53" s="90"/>
      <c r="H53" s="90"/>
      <c r="I53" s="90"/>
      <c r="J53" s="90"/>
      <c r="K53" s="93"/>
      <c r="L53" s="93"/>
      <c r="M53" s="93"/>
      <c r="N53" s="93"/>
      <c r="O53" s="93"/>
      <c r="P53" s="240"/>
    </row>
    <row r="54" spans="1:16" ht="12.75" customHeight="1" x14ac:dyDescent="0.25">
      <c r="A54" s="92"/>
      <c r="B54" s="116" t="s">
        <v>53</v>
      </c>
      <c r="C54" s="117"/>
      <c r="D54" s="246"/>
      <c r="E54" s="246"/>
      <c r="F54" s="246"/>
      <c r="G54" s="247"/>
      <c r="H54" s="90"/>
      <c r="I54" s="90"/>
      <c r="J54" s="90"/>
      <c r="K54" s="93"/>
      <c r="L54" s="93"/>
      <c r="M54" s="93"/>
      <c r="N54" s="93"/>
      <c r="O54" s="93"/>
      <c r="P54" s="240"/>
    </row>
    <row r="55" spans="1:16" ht="12.75" customHeight="1" x14ac:dyDescent="0.25">
      <c r="A55" s="91"/>
      <c r="B55" s="118" t="s">
        <v>54</v>
      </c>
      <c r="C55" s="118" t="s">
        <v>55</v>
      </c>
      <c r="D55" s="118" t="s">
        <v>56</v>
      </c>
      <c r="E55" s="118" t="s">
        <v>57</v>
      </c>
      <c r="F55" s="118" t="s">
        <v>45</v>
      </c>
      <c r="G55" s="118" t="s">
        <v>58</v>
      </c>
      <c r="H55" s="119" t="s">
        <v>59</v>
      </c>
      <c r="I55" s="119" t="s">
        <v>60</v>
      </c>
      <c r="J55" s="90"/>
      <c r="K55" s="94"/>
      <c r="L55" s="94"/>
      <c r="M55" s="94"/>
      <c r="N55" s="94"/>
      <c r="O55" s="94"/>
      <c r="P55" s="240"/>
    </row>
    <row r="56" spans="1:16" ht="12.75" customHeight="1" x14ac:dyDescent="0.25">
      <c r="A56" s="91"/>
      <c r="B56" s="120">
        <v>8</v>
      </c>
      <c r="C56" s="159">
        <f>COUNTIF('Gen Test Cases'!AA:AA,$B56)+COUNTIF('OEL 8 Test Cases '!AA:AA,$B56)</f>
        <v>0</v>
      </c>
      <c r="D56" s="232">
        <f>COUNTIFS('Gen Test Cases'!$AA:$AA,$B56,'Gen Test Cases'!$I:$I,D$55)+COUNTIFS('OEL 8 Test Cases '!A:A,$B56,'OEL 8 Test Cases '!J:J,D$55)</f>
        <v>0</v>
      </c>
      <c r="E56" s="232">
        <f>COUNTIFS('Gen Test Cases'!$AA:$AA,$B56,'Gen Test Cases'!$I:$I,E$55)+COUNTIFS('OEL 8 Test Cases '!A:A,$B56,'OEL 8 Test Cases '!J:J,E$55)</f>
        <v>0</v>
      </c>
      <c r="F56" s="232">
        <f>COUNTIFS('Gen Test Cases'!$AA:$AA,$B56,'Gen Test Cases'!$I:$I,F$55)+COUNTIFS('OEL 8 Test Cases '!A:A,$B56,'OEL 8 Test Cases '!J:J,F$55)</f>
        <v>0</v>
      </c>
      <c r="G56" s="233">
        <v>1500</v>
      </c>
      <c r="H56" s="90">
        <f>(C56-F56)*(G56)</f>
        <v>0</v>
      </c>
      <c r="I56" s="90">
        <f>D56*G56</f>
        <v>0</v>
      </c>
      <c r="J56" s="242">
        <f>D52+N52</f>
        <v>200</v>
      </c>
      <c r="K56" s="243" t="str">
        <f>"WARNING: THERE IS AT LEAST ONE TEST CASE WITH"</f>
        <v>WARNING: THERE IS AT LEAST ONE TEST CASE WITH</v>
      </c>
      <c r="L56" s="90"/>
      <c r="M56" s="90"/>
      <c r="N56" s="90"/>
      <c r="O56" s="90"/>
      <c r="P56" s="240"/>
    </row>
    <row r="57" spans="1:16" ht="12.75" customHeight="1" x14ac:dyDescent="0.25">
      <c r="A57" s="91"/>
      <c r="B57" s="120">
        <v>7</v>
      </c>
      <c r="C57" s="159">
        <f>COUNTIF('Gen Test Cases'!AA:AA,$B57)+COUNTIF('OEL 8 Test Cases '!AA:AA,$B57)</f>
        <v>3</v>
      </c>
      <c r="D57" s="232">
        <f>COUNTIFS('Gen Test Cases'!$AA:$AA,$B57,'Gen Test Cases'!$I:$I,D$55)+COUNTIFS('OEL 8 Test Cases '!A:A,$B57,'OEL 8 Test Cases '!J:J,D$55)</f>
        <v>0</v>
      </c>
      <c r="E57" s="232">
        <f>COUNTIFS('Gen Test Cases'!$AA:$AA,$B57,'Gen Test Cases'!$I:$I,E$55)+COUNTIFS('OEL 8 Test Cases '!A:A,$B57,'OEL 8 Test Cases '!J:J,E$55)</f>
        <v>0</v>
      </c>
      <c r="F57" s="232">
        <f>COUNTIFS('Gen Test Cases'!$AA:$AA,$B57,'Gen Test Cases'!$I:$I,F$55)+COUNTIFS('OEL 8 Test Cases '!A:A,$B57,'OEL 8 Test Cases '!J:J,F$55)</f>
        <v>0</v>
      </c>
      <c r="G57" s="233">
        <v>750</v>
      </c>
      <c r="H57" s="90">
        <f t="shared" ref="H57:H63" si="4">(C57-F57)*(G57)</f>
        <v>2250</v>
      </c>
      <c r="I57" s="90">
        <f t="shared" ref="I57:I63" si="5">D57*G57</f>
        <v>0</v>
      </c>
      <c r="J57" s="90"/>
      <c r="K57" s="243" t="str">
        <f>"AN 'INFO' OR BLANK STATUS (SEE ABOVE)"</f>
        <v>AN 'INFO' OR BLANK STATUS (SEE ABOVE)</v>
      </c>
      <c r="L57" s="90"/>
      <c r="M57" s="90"/>
      <c r="N57" s="90"/>
      <c r="O57" s="90"/>
      <c r="P57" s="240"/>
    </row>
    <row r="58" spans="1:16" ht="12.75" customHeight="1" x14ac:dyDescent="0.25">
      <c r="A58" s="91"/>
      <c r="B58" s="120">
        <v>6</v>
      </c>
      <c r="C58" s="159">
        <f>COUNTIF('Gen Test Cases'!AA:AA,$B58)+COUNTIF('OEL 8 Test Cases '!AA:AA,$B58)</f>
        <v>6</v>
      </c>
      <c r="D58" s="232">
        <f>COUNTIFS('Gen Test Cases'!$AA:$AA,$B58,'Gen Test Cases'!$I:$I,D$55)+COUNTIFS('OEL 8 Test Cases '!A:A,$B58,'OEL 8 Test Cases '!J:J,D$55)</f>
        <v>0</v>
      </c>
      <c r="E58" s="232">
        <f>COUNTIFS('Gen Test Cases'!$AA:$AA,$B58,'Gen Test Cases'!$I:$I,E$55)+COUNTIFS('OEL 8 Test Cases '!A:A,$B58,'OEL 8 Test Cases '!J:J,E$55)</f>
        <v>0</v>
      </c>
      <c r="F58" s="232">
        <f>COUNTIFS('Gen Test Cases'!$AA:$AA,$B58,'Gen Test Cases'!$I:$I,F$55)+COUNTIFS('OEL 8 Test Cases '!A:A,$B58,'OEL 8 Test Cases '!J:J,F$55)</f>
        <v>0</v>
      </c>
      <c r="G58" s="233">
        <v>100</v>
      </c>
      <c r="H58" s="90">
        <f t="shared" si="4"/>
        <v>600</v>
      </c>
      <c r="I58" s="90">
        <f t="shared" si="5"/>
        <v>0</v>
      </c>
      <c r="J58" s="90"/>
      <c r="K58" s="90"/>
      <c r="L58" s="90"/>
      <c r="M58" s="90"/>
      <c r="N58" s="90"/>
      <c r="O58" s="90"/>
      <c r="P58" s="240"/>
    </row>
    <row r="59" spans="1:16" ht="12.75" customHeight="1" x14ac:dyDescent="0.25">
      <c r="A59" s="91"/>
      <c r="B59" s="120">
        <v>5</v>
      </c>
      <c r="C59" s="159">
        <f>COUNTIF('Gen Test Cases'!AA:AA,$B59)+COUNTIF('OEL 8 Test Cases '!AA:AA,$B59)</f>
        <v>128</v>
      </c>
      <c r="D59" s="232">
        <f>COUNTIFS('Gen Test Cases'!$AA:$AA,$B59,'Gen Test Cases'!$I:$I,D$55)+COUNTIFS('OEL 8 Test Cases '!A:A,$B59,'OEL 8 Test Cases '!J:J,D$55)</f>
        <v>0</v>
      </c>
      <c r="E59" s="232">
        <f>COUNTIFS('Gen Test Cases'!$AA:$AA,$B59,'Gen Test Cases'!$I:$I,E$55)+COUNTIFS('OEL 8 Test Cases '!A:A,$B59,'OEL 8 Test Cases '!J:J,E$55)</f>
        <v>0</v>
      </c>
      <c r="F59" s="232">
        <f>COUNTIFS('Gen Test Cases'!$AA:$AA,$B59,'Gen Test Cases'!$I:$I,F$55)+COUNTIFS('OEL 8 Test Cases '!A:A,$B59,'OEL 8 Test Cases '!J:J,F$55)</f>
        <v>0</v>
      </c>
      <c r="G59" s="233">
        <v>50</v>
      </c>
      <c r="H59" s="90">
        <f t="shared" si="4"/>
        <v>6400</v>
      </c>
      <c r="I59" s="90">
        <f t="shared" si="5"/>
        <v>0</v>
      </c>
      <c r="J59" s="90"/>
      <c r="K59" s="90"/>
      <c r="L59" s="90"/>
      <c r="M59" s="90"/>
      <c r="N59" s="90"/>
      <c r="O59" s="90"/>
      <c r="P59" s="240"/>
    </row>
    <row r="60" spans="1:16" ht="12.75" customHeight="1" x14ac:dyDescent="0.25">
      <c r="A60" s="91"/>
      <c r="B60" s="120">
        <v>4</v>
      </c>
      <c r="C60" s="159">
        <f>COUNTIF('Gen Test Cases'!AA:AA,$B60)+COUNTIF('OEL 8 Test Cases '!AA:AA,$B60)</f>
        <v>45</v>
      </c>
      <c r="D60" s="232">
        <f>COUNTIFS('Gen Test Cases'!$AA:$AA,$B60,'Gen Test Cases'!$I:$I,D$55)+COUNTIFS('OEL 8 Test Cases '!A:A,$B60,'OEL 8 Test Cases '!J:J,D$55)</f>
        <v>0</v>
      </c>
      <c r="E60" s="232">
        <f>COUNTIFS('Gen Test Cases'!$AA:$AA,$B60,'Gen Test Cases'!$I:$I,E$55)+COUNTIFS('OEL 8 Test Cases '!A:A,$B60,'OEL 8 Test Cases '!J:J,E$55)</f>
        <v>0</v>
      </c>
      <c r="F60" s="232">
        <f>COUNTIFS('Gen Test Cases'!$AA:$AA,$B60,'Gen Test Cases'!$I:$I,F$55)+COUNTIFS('OEL 8 Test Cases '!A:A,$B60,'OEL 8 Test Cases '!J:J,F$55)</f>
        <v>0</v>
      </c>
      <c r="G60" s="233">
        <v>10</v>
      </c>
      <c r="H60" s="90">
        <f t="shared" si="4"/>
        <v>450</v>
      </c>
      <c r="I60" s="90">
        <f t="shared" si="5"/>
        <v>0</v>
      </c>
      <c r="J60" s="242">
        <f>SUMPRODUCT(--ISERROR('Gen Test Cases'!AA3:AA12))+SUMPRODUCT(--ISERROR(#REF!))</f>
        <v>4</v>
      </c>
      <c r="K60" s="243" t="str">
        <f>"WARNING: THERE IS AT LEAST ONE TEST CASE WITH"</f>
        <v>WARNING: THERE IS AT LEAST ONE TEST CASE WITH</v>
      </c>
      <c r="L60" s="90"/>
      <c r="M60" s="90"/>
      <c r="N60" s="90"/>
      <c r="O60" s="90"/>
      <c r="P60" s="240"/>
    </row>
    <row r="61" spans="1:16" ht="12.75" customHeight="1" x14ac:dyDescent="0.25">
      <c r="A61" s="91"/>
      <c r="B61" s="120">
        <v>3</v>
      </c>
      <c r="C61" s="159">
        <f>COUNTIF('Gen Test Cases'!AA:AA,$B61)+COUNTIF('OEL 8 Test Cases '!AA:AA,$B61)</f>
        <v>4</v>
      </c>
      <c r="D61" s="232">
        <f>COUNTIFS('Gen Test Cases'!$AA:$AA,$B61,'Gen Test Cases'!$I:$I,D$55)+COUNTIFS('OEL 8 Test Cases '!A:A,$B61,'OEL 8 Test Cases '!J:J,D$55)</f>
        <v>0</v>
      </c>
      <c r="E61" s="232">
        <f>COUNTIFS('Gen Test Cases'!$AA:$AA,$B61,'Gen Test Cases'!$I:$I,E$55)+COUNTIFS('OEL 8 Test Cases '!A:A,$B61,'OEL 8 Test Cases '!J:J,E$55)</f>
        <v>0</v>
      </c>
      <c r="F61" s="232">
        <f>COUNTIFS('Gen Test Cases'!$AA:$AA,$B61,'Gen Test Cases'!$I:$I,F$55)+COUNTIFS('OEL 8 Test Cases '!A:A,$B61,'OEL 8 Test Cases '!J:J,F$55)</f>
        <v>0</v>
      </c>
      <c r="G61" s="233">
        <v>5</v>
      </c>
      <c r="H61" s="90">
        <f t="shared" si="4"/>
        <v>20</v>
      </c>
      <c r="I61" s="90">
        <f t="shared" si="5"/>
        <v>0</v>
      </c>
      <c r="J61" s="90"/>
      <c r="K61" s="243" t="str">
        <f>"MULTIPLE OR INVALID ISSUE CODES (SEE TEST CASES TABS)"</f>
        <v>MULTIPLE OR INVALID ISSUE CODES (SEE TEST CASES TABS)</v>
      </c>
      <c r="L61" s="90"/>
      <c r="M61" s="90"/>
      <c r="N61" s="90"/>
      <c r="O61" s="90"/>
      <c r="P61" s="240"/>
    </row>
    <row r="62" spans="1:16" ht="15" x14ac:dyDescent="0.25">
      <c r="A62" s="91"/>
      <c r="B62" s="120">
        <v>2</v>
      </c>
      <c r="C62" s="159">
        <f>COUNTIF('Gen Test Cases'!AA:AA,$B62)+COUNTIF('OEL 8 Test Cases '!AA:AA,$B62)</f>
        <v>4</v>
      </c>
      <c r="D62" s="232">
        <f>COUNTIFS('Gen Test Cases'!$AA:$AA,$B62,'Gen Test Cases'!$I:$I,D$55)+COUNTIFS('OEL 8 Test Cases '!A:A,$B62,'OEL 8 Test Cases '!J:J,D$55)</f>
        <v>0</v>
      </c>
      <c r="E62" s="232">
        <f>COUNTIFS('Gen Test Cases'!$AA:$AA,$B62,'Gen Test Cases'!$I:$I,E$55)+COUNTIFS('OEL 8 Test Cases '!A:A,$B62,'OEL 8 Test Cases '!J:J,E$55)</f>
        <v>0</v>
      </c>
      <c r="F62" s="232">
        <f>COUNTIFS('Gen Test Cases'!$AA:$AA,$B62,'Gen Test Cases'!$I:$I,F$55)+COUNTIFS('OEL 8 Test Cases '!A:A,$B62,'OEL 8 Test Cases '!J:J,F$55)</f>
        <v>0</v>
      </c>
      <c r="G62" s="233">
        <v>2</v>
      </c>
      <c r="H62" s="90">
        <f t="shared" si="4"/>
        <v>8</v>
      </c>
      <c r="I62" s="90">
        <f t="shared" si="5"/>
        <v>0</v>
      </c>
      <c r="J62" s="90"/>
      <c r="K62" s="90"/>
      <c r="L62" s="90"/>
      <c r="M62" s="90"/>
      <c r="N62" s="90"/>
      <c r="O62" s="90"/>
      <c r="P62" s="240"/>
    </row>
    <row r="63" spans="1:16" ht="15" x14ac:dyDescent="0.25">
      <c r="A63" s="91"/>
      <c r="B63" s="120">
        <v>1</v>
      </c>
      <c r="C63" s="159">
        <f>COUNTIF('Gen Test Cases'!AA:AA,$B63)+COUNTIF('OEL 8 Test Cases '!AA:AA,$B63)</f>
        <v>3</v>
      </c>
      <c r="D63" s="232">
        <f>COUNTIFS('Gen Test Cases'!$AA:$AA,$B63,'Gen Test Cases'!$I:$I,D$55)+COUNTIFS('OEL 8 Test Cases '!A:A,$B63,'OEL 8 Test Cases '!J:J,D$55)</f>
        <v>0</v>
      </c>
      <c r="E63" s="232">
        <f>COUNTIFS('Gen Test Cases'!$AA:$AA,$B63,'Gen Test Cases'!$I:$I,E$55)+COUNTIFS('OEL 8 Test Cases '!A:A,$B63,'OEL 8 Test Cases '!J:J,E$55)</f>
        <v>0</v>
      </c>
      <c r="F63" s="232">
        <f>COUNTIFS('Gen Test Cases'!$AA:$AA,$B63,'Gen Test Cases'!$I:$I,F$55)+COUNTIFS('OEL 8 Test Cases '!A:A,$B63,'OEL 8 Test Cases '!J:J,F$55)</f>
        <v>0</v>
      </c>
      <c r="G63" s="233">
        <v>1</v>
      </c>
      <c r="H63" s="90">
        <f t="shared" si="4"/>
        <v>3</v>
      </c>
      <c r="I63" s="90">
        <f t="shared" si="5"/>
        <v>0</v>
      </c>
      <c r="J63" s="90"/>
      <c r="K63" s="90"/>
      <c r="L63" s="90"/>
      <c r="M63" s="90"/>
      <c r="N63" s="90"/>
      <c r="O63" s="90"/>
      <c r="P63" s="240"/>
    </row>
    <row r="64" spans="1:16" ht="15" hidden="1" x14ac:dyDescent="0.25">
      <c r="A64" s="91"/>
      <c r="B64" s="160" t="s">
        <v>61</v>
      </c>
      <c r="C64" s="161"/>
      <c r="D64" s="234">
        <f>SUM(I56:I63)/SUM(H56:H63)*100</f>
        <v>0</v>
      </c>
      <c r="E64" s="90"/>
      <c r="F64" s="90"/>
      <c r="G64" s="90"/>
      <c r="H64" s="90"/>
      <c r="I64" s="90"/>
      <c r="J64" s="90"/>
      <c r="K64" s="90"/>
      <c r="L64" s="90"/>
      <c r="M64" s="90"/>
      <c r="N64" s="90"/>
      <c r="O64" s="90"/>
      <c r="P64" s="240"/>
    </row>
    <row r="65" spans="1:16" ht="12.75" customHeight="1" x14ac:dyDescent="0.25">
      <c r="A65" s="95"/>
      <c r="B65" s="96"/>
      <c r="C65" s="96"/>
      <c r="D65" s="96"/>
      <c r="E65" s="96"/>
      <c r="F65" s="96"/>
      <c r="G65" s="96"/>
      <c r="H65" s="96"/>
      <c r="I65" s="96"/>
      <c r="J65" s="96"/>
      <c r="K65" s="121"/>
      <c r="L65" s="121"/>
      <c r="M65" s="121"/>
      <c r="N65" s="121"/>
      <c r="O65" s="121"/>
      <c r="P65" s="226"/>
    </row>
  </sheetData>
  <mergeCells count="3">
    <mergeCell ref="A50:A51"/>
    <mergeCell ref="A11:A12"/>
    <mergeCell ref="A31:A32"/>
  </mergeCells>
  <conditionalFormatting sqref="D52">
    <cfRule type="cellIs" dxfId="558" priority="17" stopIfTrue="1" operator="greaterThan">
      <formula>0</formula>
    </cfRule>
  </conditionalFormatting>
  <conditionalFormatting sqref="N52">
    <cfRule type="cellIs" dxfId="557" priority="14" stopIfTrue="1" operator="greaterThan">
      <formula>0</formula>
    </cfRule>
    <cfRule type="cellIs" dxfId="556" priority="15" stopIfTrue="1" operator="lessThan">
      <formula>0</formula>
    </cfRule>
  </conditionalFormatting>
  <conditionalFormatting sqref="K56:K57 K37:K38">
    <cfRule type="expression" dxfId="555" priority="10" stopIfTrue="1">
      <formula>$J$56=0</formula>
    </cfRule>
  </conditionalFormatting>
  <conditionalFormatting sqref="K60:K61 K41:K42">
    <cfRule type="expression" dxfId="554" priority="11" stopIfTrue="1">
      <formula>$J$60=0</formula>
    </cfRule>
  </conditionalFormatting>
  <conditionalFormatting sqref="K17:K18">
    <cfRule type="expression" dxfId="553" priority="8" stopIfTrue="1">
      <formula>$J$17=0</formula>
    </cfRule>
  </conditionalFormatting>
  <conditionalFormatting sqref="K21:K22">
    <cfRule type="expression" dxfId="552" priority="9" stopIfTrue="1">
      <formula>$J$21=0</formula>
    </cfRule>
  </conditionalFormatting>
  <conditionalFormatting sqref="N33">
    <cfRule type="cellIs" dxfId="551" priority="5" stopIfTrue="1" operator="greaterThan">
      <formula>0</formula>
    </cfRule>
    <cfRule type="cellIs" dxfId="550" priority="6" stopIfTrue="1" operator="lessThan">
      <formula>0</formula>
    </cfRule>
  </conditionalFormatting>
  <conditionalFormatting sqref="N13">
    <cfRule type="cellIs" dxfId="549" priority="1" stopIfTrue="1" operator="greaterThan">
      <formula>0</formula>
    </cfRule>
    <cfRule type="cellIs" dxfId="548" priority="2"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0"/>
  <sheetViews>
    <sheetView zoomScale="80" zoomScaleNormal="80" workbookViewId="0">
      <selection activeCell="H26" sqref="H26"/>
    </sheetView>
  </sheetViews>
  <sheetFormatPr defaultColWidth="11.28515625" defaultRowHeight="12.75" customHeight="1" x14ac:dyDescent="0.25"/>
  <cols>
    <col min="1" max="13" width="11.28515625" style="146" customWidth="1"/>
    <col min="14" max="14" width="9.28515625" style="146" customWidth="1"/>
    <col min="15" max="16384" width="11.28515625" style="146"/>
  </cols>
  <sheetData>
    <row r="1" spans="1:14" ht="15" x14ac:dyDescent="0.25">
      <c r="A1" s="36" t="s">
        <v>68</v>
      </c>
      <c r="B1" s="37"/>
      <c r="C1" s="37"/>
      <c r="D1" s="37"/>
      <c r="E1" s="37"/>
      <c r="F1" s="37"/>
      <c r="G1" s="37"/>
      <c r="H1" s="37"/>
      <c r="I1" s="37"/>
      <c r="J1" s="37"/>
      <c r="K1" s="37"/>
      <c r="L1" s="37"/>
      <c r="M1" s="37"/>
      <c r="N1" s="38"/>
    </row>
    <row r="2" spans="1:14" ht="12.75" customHeight="1" x14ac:dyDescent="0.25">
      <c r="A2" s="74" t="s">
        <v>69</v>
      </c>
      <c r="B2" s="75"/>
      <c r="C2" s="75"/>
      <c r="D2" s="75"/>
      <c r="E2" s="75"/>
      <c r="F2" s="75"/>
      <c r="G2" s="75"/>
      <c r="H2" s="75"/>
      <c r="I2" s="75"/>
      <c r="J2" s="75"/>
      <c r="K2" s="75"/>
      <c r="L2" s="75"/>
      <c r="M2" s="75"/>
      <c r="N2" s="76"/>
    </row>
    <row r="3" spans="1:14" s="145" customFormat="1" ht="12.75" customHeight="1" x14ac:dyDescent="0.2">
      <c r="A3" s="358" t="s">
        <v>6515</v>
      </c>
      <c r="B3" s="359"/>
      <c r="C3" s="359"/>
      <c r="D3" s="359"/>
      <c r="E3" s="359"/>
      <c r="F3" s="359"/>
      <c r="G3" s="359"/>
      <c r="H3" s="359"/>
      <c r="I3" s="359"/>
      <c r="J3" s="359"/>
      <c r="K3" s="359"/>
      <c r="L3" s="359"/>
      <c r="M3" s="359"/>
      <c r="N3" s="360"/>
    </row>
    <row r="4" spans="1:14" s="145" customFormat="1" x14ac:dyDescent="0.2">
      <c r="A4" s="361"/>
      <c r="B4" s="362"/>
      <c r="C4" s="362"/>
      <c r="D4" s="362"/>
      <c r="E4" s="362"/>
      <c r="F4" s="362"/>
      <c r="G4" s="362"/>
      <c r="H4" s="362"/>
      <c r="I4" s="362"/>
      <c r="J4" s="362"/>
      <c r="K4" s="362"/>
      <c r="L4" s="362"/>
      <c r="M4" s="362"/>
      <c r="N4" s="363"/>
    </row>
    <row r="5" spans="1:14" s="145" customFormat="1" x14ac:dyDescent="0.2">
      <c r="A5" s="361"/>
      <c r="B5" s="362"/>
      <c r="C5" s="362"/>
      <c r="D5" s="362"/>
      <c r="E5" s="362"/>
      <c r="F5" s="362"/>
      <c r="G5" s="362"/>
      <c r="H5" s="362"/>
      <c r="I5" s="362"/>
      <c r="J5" s="362"/>
      <c r="K5" s="362"/>
      <c r="L5" s="362"/>
      <c r="M5" s="362"/>
      <c r="N5" s="363"/>
    </row>
    <row r="6" spans="1:14" s="145" customFormat="1" x14ac:dyDescent="0.2">
      <c r="A6" s="361"/>
      <c r="B6" s="362"/>
      <c r="C6" s="362"/>
      <c r="D6" s="362"/>
      <c r="E6" s="362"/>
      <c r="F6" s="362"/>
      <c r="G6" s="362"/>
      <c r="H6" s="362"/>
      <c r="I6" s="362"/>
      <c r="J6" s="362"/>
      <c r="K6" s="362"/>
      <c r="L6" s="362"/>
      <c r="M6" s="362"/>
      <c r="N6" s="363"/>
    </row>
    <row r="7" spans="1:14" s="145" customFormat="1" x14ac:dyDescent="0.2">
      <c r="A7" s="361"/>
      <c r="B7" s="362"/>
      <c r="C7" s="362"/>
      <c r="D7" s="362"/>
      <c r="E7" s="362"/>
      <c r="F7" s="362"/>
      <c r="G7" s="362"/>
      <c r="H7" s="362"/>
      <c r="I7" s="362"/>
      <c r="J7" s="362"/>
      <c r="K7" s="362"/>
      <c r="L7" s="362"/>
      <c r="M7" s="362"/>
      <c r="N7" s="363"/>
    </row>
    <row r="8" spans="1:14" s="145" customFormat="1" x14ac:dyDescent="0.2">
      <c r="A8" s="361"/>
      <c r="B8" s="362"/>
      <c r="C8" s="362"/>
      <c r="D8" s="362"/>
      <c r="E8" s="362"/>
      <c r="F8" s="362"/>
      <c r="G8" s="362"/>
      <c r="H8" s="362"/>
      <c r="I8" s="362"/>
      <c r="J8" s="362"/>
      <c r="K8" s="362"/>
      <c r="L8" s="362"/>
      <c r="M8" s="362"/>
      <c r="N8" s="363"/>
    </row>
    <row r="9" spans="1:14" s="145" customFormat="1" x14ac:dyDescent="0.2">
      <c r="A9" s="361"/>
      <c r="B9" s="362"/>
      <c r="C9" s="362"/>
      <c r="D9" s="362"/>
      <c r="E9" s="362"/>
      <c r="F9" s="362"/>
      <c r="G9" s="362"/>
      <c r="H9" s="362"/>
      <c r="I9" s="362"/>
      <c r="J9" s="362"/>
      <c r="K9" s="362"/>
      <c r="L9" s="362"/>
      <c r="M9" s="362"/>
      <c r="N9" s="363"/>
    </row>
    <row r="10" spans="1:14" s="145" customFormat="1" x14ac:dyDescent="0.2">
      <c r="A10" s="361"/>
      <c r="B10" s="362"/>
      <c r="C10" s="362"/>
      <c r="D10" s="362"/>
      <c r="E10" s="362"/>
      <c r="F10" s="362"/>
      <c r="G10" s="362"/>
      <c r="H10" s="362"/>
      <c r="I10" s="362"/>
      <c r="J10" s="362"/>
      <c r="K10" s="362"/>
      <c r="L10" s="362"/>
      <c r="M10" s="362"/>
      <c r="N10" s="363"/>
    </row>
    <row r="11" spans="1:14" s="145" customFormat="1" x14ac:dyDescent="0.2">
      <c r="A11" s="361"/>
      <c r="B11" s="362"/>
      <c r="C11" s="362"/>
      <c r="D11" s="362"/>
      <c r="E11" s="362"/>
      <c r="F11" s="362"/>
      <c r="G11" s="362"/>
      <c r="H11" s="362"/>
      <c r="I11" s="362"/>
      <c r="J11" s="362"/>
      <c r="K11" s="362"/>
      <c r="L11" s="362"/>
      <c r="M11" s="362"/>
      <c r="N11" s="363"/>
    </row>
    <row r="12" spans="1:14" s="145" customFormat="1" x14ac:dyDescent="0.2">
      <c r="A12" s="361"/>
      <c r="B12" s="362"/>
      <c r="C12" s="362"/>
      <c r="D12" s="362"/>
      <c r="E12" s="362"/>
      <c r="F12" s="362"/>
      <c r="G12" s="362"/>
      <c r="H12" s="362"/>
      <c r="I12" s="362"/>
      <c r="J12" s="362"/>
      <c r="K12" s="362"/>
      <c r="L12" s="362"/>
      <c r="M12" s="362"/>
      <c r="N12" s="363"/>
    </row>
    <row r="13" spans="1:14" s="145" customFormat="1" ht="12.75" customHeight="1" x14ac:dyDescent="0.2">
      <c r="A13" s="361"/>
      <c r="B13" s="362"/>
      <c r="C13" s="362"/>
      <c r="D13" s="362"/>
      <c r="E13" s="362"/>
      <c r="F13" s="362"/>
      <c r="G13" s="362"/>
      <c r="H13" s="362"/>
      <c r="I13" s="362"/>
      <c r="J13" s="362"/>
      <c r="K13" s="362"/>
      <c r="L13" s="362"/>
      <c r="M13" s="362"/>
      <c r="N13" s="363"/>
    </row>
    <row r="14" spans="1:14" s="145" customFormat="1" ht="12.75" customHeight="1" x14ac:dyDescent="0.2">
      <c r="A14" s="361"/>
      <c r="B14" s="362"/>
      <c r="C14" s="362"/>
      <c r="D14" s="362"/>
      <c r="E14" s="362"/>
      <c r="F14" s="362"/>
      <c r="G14" s="362"/>
      <c r="H14" s="362"/>
      <c r="I14" s="362"/>
      <c r="J14" s="362"/>
      <c r="K14" s="362"/>
      <c r="L14" s="362"/>
      <c r="M14" s="362"/>
      <c r="N14" s="363"/>
    </row>
    <row r="15" spans="1:14" s="145" customFormat="1" x14ac:dyDescent="0.2">
      <c r="A15" s="361"/>
      <c r="B15" s="362"/>
      <c r="C15" s="362"/>
      <c r="D15" s="362"/>
      <c r="E15" s="362"/>
      <c r="F15" s="362"/>
      <c r="G15" s="362"/>
      <c r="H15" s="362"/>
      <c r="I15" s="362"/>
      <c r="J15" s="362"/>
      <c r="K15" s="362"/>
      <c r="L15" s="362"/>
      <c r="M15" s="362"/>
      <c r="N15" s="363"/>
    </row>
    <row r="16" spans="1:14" s="145" customFormat="1" ht="12.75" customHeight="1" x14ac:dyDescent="0.2">
      <c r="A16" s="361"/>
      <c r="B16" s="362"/>
      <c r="C16" s="362"/>
      <c r="D16" s="362"/>
      <c r="E16" s="362"/>
      <c r="F16" s="362"/>
      <c r="G16" s="362"/>
      <c r="H16" s="362"/>
      <c r="I16" s="362"/>
      <c r="J16" s="362"/>
      <c r="K16" s="362"/>
      <c r="L16" s="362"/>
      <c r="M16" s="362"/>
      <c r="N16" s="363"/>
    </row>
    <row r="17" spans="1:14" ht="6.75" customHeight="1" x14ac:dyDescent="0.25">
      <c r="A17" s="364"/>
      <c r="B17" s="365"/>
      <c r="C17" s="365"/>
      <c r="D17" s="365"/>
      <c r="E17" s="365"/>
      <c r="F17" s="365"/>
      <c r="G17" s="365"/>
      <c r="H17" s="365"/>
      <c r="I17" s="365"/>
      <c r="J17" s="365"/>
      <c r="K17" s="365"/>
      <c r="L17" s="365"/>
      <c r="M17" s="365"/>
      <c r="N17" s="366"/>
    </row>
    <row r="18" spans="1:14" s="145" customFormat="1" ht="12.75" customHeight="1" x14ac:dyDescent="0.2">
      <c r="A18" s="144"/>
      <c r="B18" s="144"/>
      <c r="C18" s="144"/>
      <c r="D18" s="144"/>
      <c r="E18" s="144"/>
      <c r="F18" s="144"/>
      <c r="G18" s="144"/>
      <c r="H18" s="144"/>
      <c r="I18" s="144"/>
      <c r="J18" s="144"/>
      <c r="K18" s="144"/>
      <c r="L18" s="144"/>
      <c r="M18" s="144"/>
      <c r="N18" s="144"/>
    </row>
    <row r="19" spans="1:14" s="145" customFormat="1" x14ac:dyDescent="0.2">
      <c r="A19" s="39" t="s">
        <v>70</v>
      </c>
      <c r="B19" s="40"/>
      <c r="C19" s="40"/>
      <c r="D19" s="40"/>
      <c r="E19" s="40"/>
      <c r="F19" s="40"/>
      <c r="G19" s="40"/>
      <c r="H19" s="40"/>
      <c r="I19" s="40"/>
      <c r="J19" s="40"/>
      <c r="K19" s="40"/>
      <c r="L19" s="40"/>
      <c r="M19" s="40"/>
      <c r="N19" s="41"/>
    </row>
    <row r="20" spans="1:14" s="145" customFormat="1" ht="12.75" customHeight="1" x14ac:dyDescent="0.2">
      <c r="A20" s="42" t="s">
        <v>71</v>
      </c>
      <c r="B20" s="43"/>
      <c r="C20" s="44"/>
      <c r="D20" s="147" t="s">
        <v>72</v>
      </c>
      <c r="E20" s="148"/>
      <c r="F20" s="148"/>
      <c r="G20" s="148"/>
      <c r="H20" s="148"/>
      <c r="I20" s="148"/>
      <c r="J20" s="148"/>
      <c r="K20" s="148"/>
      <c r="L20" s="148"/>
      <c r="M20" s="148"/>
      <c r="N20" s="149"/>
    </row>
    <row r="21" spans="1:14" ht="12.75" customHeight="1" x14ac:dyDescent="0.25">
      <c r="A21" s="45"/>
      <c r="B21" s="46"/>
      <c r="C21" s="47"/>
      <c r="D21" s="150" t="s">
        <v>73</v>
      </c>
      <c r="E21" s="151"/>
      <c r="F21" s="151"/>
      <c r="G21" s="151"/>
      <c r="H21" s="151"/>
      <c r="I21" s="151"/>
      <c r="J21" s="151"/>
      <c r="K21" s="151"/>
      <c r="L21" s="151"/>
      <c r="M21" s="151"/>
      <c r="N21" s="152"/>
    </row>
    <row r="22" spans="1:14" ht="15" x14ac:dyDescent="0.25">
      <c r="A22" s="48" t="s">
        <v>74</v>
      </c>
      <c r="B22" s="49"/>
      <c r="C22" s="50"/>
      <c r="D22" s="153" t="s">
        <v>75</v>
      </c>
      <c r="E22" s="154"/>
      <c r="F22" s="154"/>
      <c r="G22" s="154"/>
      <c r="H22" s="154"/>
      <c r="I22" s="154"/>
      <c r="J22" s="154"/>
      <c r="K22" s="154"/>
      <c r="L22" s="154"/>
      <c r="M22" s="154"/>
      <c r="N22" s="155"/>
    </row>
    <row r="23" spans="1:14" ht="12.75" customHeight="1" x14ac:dyDescent="0.25">
      <c r="A23" s="42" t="s">
        <v>76</v>
      </c>
      <c r="B23" s="43"/>
      <c r="C23" s="44"/>
      <c r="D23" s="147" t="s">
        <v>77</v>
      </c>
      <c r="E23" s="148"/>
      <c r="F23" s="148"/>
      <c r="G23" s="148"/>
      <c r="H23" s="148"/>
      <c r="I23" s="148"/>
      <c r="J23" s="148"/>
      <c r="K23" s="148"/>
      <c r="L23" s="148"/>
      <c r="M23" s="148"/>
      <c r="N23" s="149"/>
    </row>
    <row r="24" spans="1:14" ht="15" x14ac:dyDescent="0.25">
      <c r="A24" s="42" t="s">
        <v>78</v>
      </c>
      <c r="B24" s="43"/>
      <c r="C24" s="44"/>
      <c r="D24" s="367" t="s">
        <v>79</v>
      </c>
      <c r="E24" s="368"/>
      <c r="F24" s="368"/>
      <c r="G24" s="368"/>
      <c r="H24" s="368"/>
      <c r="I24" s="368"/>
      <c r="J24" s="368"/>
      <c r="K24" s="368"/>
      <c r="L24" s="368"/>
      <c r="M24" s="368"/>
      <c r="N24" s="369"/>
    </row>
    <row r="25" spans="1:14" ht="12.75" customHeight="1" x14ac:dyDescent="0.25">
      <c r="A25" s="51"/>
      <c r="B25" s="52"/>
      <c r="C25" s="53"/>
      <c r="D25" s="370"/>
      <c r="E25" s="371"/>
      <c r="F25" s="371"/>
      <c r="G25" s="371"/>
      <c r="H25" s="371"/>
      <c r="I25" s="371"/>
      <c r="J25" s="371"/>
      <c r="K25" s="371"/>
      <c r="L25" s="371"/>
      <c r="M25" s="371"/>
      <c r="N25" s="372"/>
    </row>
    <row r="26" spans="1:14" ht="12.75" customHeight="1" x14ac:dyDescent="0.25">
      <c r="A26" s="167" t="s">
        <v>80</v>
      </c>
      <c r="B26" s="168"/>
      <c r="C26" s="169"/>
      <c r="D26" s="170" t="s">
        <v>6513</v>
      </c>
      <c r="E26" s="171"/>
      <c r="F26" s="171"/>
      <c r="G26" s="171"/>
      <c r="H26" s="171"/>
      <c r="I26" s="171"/>
      <c r="J26" s="171"/>
      <c r="K26" s="171"/>
      <c r="L26" s="171"/>
      <c r="M26" s="171"/>
      <c r="N26" s="172"/>
    </row>
    <row r="27" spans="1:14" ht="15" x14ac:dyDescent="0.25">
      <c r="A27" s="51" t="s">
        <v>81</v>
      </c>
      <c r="B27" s="52"/>
      <c r="C27" s="53"/>
      <c r="D27" s="156" t="s">
        <v>82</v>
      </c>
      <c r="E27" s="157"/>
      <c r="F27" s="157"/>
      <c r="G27" s="157"/>
      <c r="H27" s="157"/>
      <c r="I27" s="157"/>
      <c r="J27" s="157"/>
      <c r="K27" s="157"/>
      <c r="L27" s="157"/>
      <c r="M27" s="157"/>
      <c r="N27" s="158"/>
    </row>
    <row r="28" spans="1:14" ht="12.75" customHeight="1" x14ac:dyDescent="0.25">
      <c r="A28" s="45"/>
      <c r="B28" s="46"/>
      <c r="C28" s="47"/>
      <c r="D28" s="150" t="s">
        <v>83</v>
      </c>
      <c r="E28" s="151"/>
      <c r="F28" s="151"/>
      <c r="G28" s="151"/>
      <c r="H28" s="151"/>
      <c r="I28" s="151"/>
      <c r="J28" s="151"/>
      <c r="K28" s="151"/>
      <c r="L28" s="151"/>
      <c r="M28" s="151"/>
      <c r="N28" s="152"/>
    </row>
    <row r="29" spans="1:14" ht="15" x14ac:dyDescent="0.25">
      <c r="A29" s="42" t="s">
        <v>84</v>
      </c>
      <c r="B29" s="43"/>
      <c r="C29" s="44"/>
      <c r="D29" s="147" t="s">
        <v>85</v>
      </c>
      <c r="E29" s="148"/>
      <c r="F29" s="148"/>
      <c r="G29" s="148"/>
      <c r="H29" s="148"/>
      <c r="I29" s="148"/>
      <c r="J29" s="148"/>
      <c r="K29" s="148"/>
      <c r="L29" s="148"/>
      <c r="M29" s="148"/>
      <c r="N29" s="149"/>
    </row>
    <row r="30" spans="1:14" ht="15" x14ac:dyDescent="0.25">
      <c r="A30" s="45"/>
      <c r="B30" s="46"/>
      <c r="C30" s="47"/>
      <c r="D30" s="150" t="s">
        <v>86</v>
      </c>
      <c r="E30" s="151"/>
      <c r="F30" s="151"/>
      <c r="G30" s="151"/>
      <c r="H30" s="151"/>
      <c r="I30" s="151"/>
      <c r="J30" s="151"/>
      <c r="K30" s="151"/>
      <c r="L30" s="151"/>
      <c r="M30" s="151"/>
      <c r="N30" s="152"/>
    </row>
    <row r="31" spans="1:14" ht="15" x14ac:dyDescent="0.25">
      <c r="A31" s="48" t="s">
        <v>87</v>
      </c>
      <c r="B31" s="49"/>
      <c r="C31" s="50"/>
      <c r="D31" s="153" t="s">
        <v>88</v>
      </c>
      <c r="E31" s="154"/>
      <c r="F31" s="154"/>
      <c r="G31" s="154"/>
      <c r="H31" s="154"/>
      <c r="I31" s="154"/>
      <c r="J31" s="154"/>
      <c r="K31" s="154"/>
      <c r="L31" s="154"/>
      <c r="M31" s="154"/>
      <c r="N31" s="155"/>
    </row>
    <row r="32" spans="1:14" ht="15" x14ac:dyDescent="0.25">
      <c r="A32" s="42" t="s">
        <v>89</v>
      </c>
      <c r="B32" s="43"/>
      <c r="C32" s="44"/>
      <c r="D32" s="147" t="s">
        <v>90</v>
      </c>
      <c r="E32" s="148"/>
      <c r="F32" s="148"/>
      <c r="G32" s="148"/>
      <c r="H32" s="148"/>
      <c r="I32" s="148"/>
      <c r="J32" s="148"/>
      <c r="K32" s="148"/>
      <c r="L32" s="148"/>
      <c r="M32" s="148"/>
      <c r="N32" s="149"/>
    </row>
    <row r="33" spans="1:14" ht="12.75" customHeight="1" x14ac:dyDescent="0.25">
      <c r="A33" s="45"/>
      <c r="B33" s="46"/>
      <c r="C33" s="47"/>
      <c r="D33" s="150" t="s">
        <v>91</v>
      </c>
      <c r="E33" s="151"/>
      <c r="F33" s="151"/>
      <c r="G33" s="151"/>
      <c r="H33" s="151"/>
      <c r="I33" s="151"/>
      <c r="J33" s="151"/>
      <c r="K33" s="151"/>
      <c r="L33" s="151"/>
      <c r="M33" s="151"/>
      <c r="N33" s="152"/>
    </row>
    <row r="34" spans="1:14" ht="15" x14ac:dyDescent="0.25">
      <c r="A34" s="42" t="s">
        <v>92</v>
      </c>
      <c r="B34" s="43"/>
      <c r="C34" s="44"/>
      <c r="D34" s="147" t="s">
        <v>93</v>
      </c>
      <c r="E34" s="148"/>
      <c r="F34" s="148"/>
      <c r="G34" s="148"/>
      <c r="H34" s="148"/>
      <c r="I34" s="148"/>
      <c r="J34" s="148"/>
      <c r="K34" s="148"/>
      <c r="L34" s="148"/>
      <c r="M34" s="148"/>
      <c r="N34" s="149"/>
    </row>
    <row r="35" spans="1:14" ht="15" customHeight="1" x14ac:dyDescent="0.25">
      <c r="A35" s="51"/>
      <c r="B35" s="52"/>
      <c r="C35" s="53"/>
      <c r="D35" s="156" t="s">
        <v>94</v>
      </c>
      <c r="E35" s="157"/>
      <c r="F35" s="157"/>
      <c r="G35" s="157"/>
      <c r="H35" s="157"/>
      <c r="I35" s="157"/>
      <c r="J35" s="157"/>
      <c r="K35" s="157"/>
      <c r="L35" s="157"/>
      <c r="M35" s="157"/>
      <c r="N35" s="158"/>
    </row>
    <row r="36" spans="1:14" ht="15" x14ac:dyDescent="0.25">
      <c r="A36" s="51"/>
      <c r="B36" s="52"/>
      <c r="C36" s="53"/>
      <c r="D36" s="156" t="s">
        <v>95</v>
      </c>
      <c r="E36" s="157"/>
      <c r="F36" s="157"/>
      <c r="G36" s="157"/>
      <c r="H36" s="157"/>
      <c r="I36" s="157"/>
      <c r="J36" s="157"/>
      <c r="K36" s="157"/>
      <c r="L36" s="157"/>
      <c r="M36" s="157"/>
      <c r="N36" s="158"/>
    </row>
    <row r="37" spans="1:14" ht="15" x14ac:dyDescent="0.25">
      <c r="A37" s="51"/>
      <c r="B37" s="52"/>
      <c r="C37" s="53"/>
      <c r="D37" s="156" t="s">
        <v>96</v>
      </c>
      <c r="E37" s="157"/>
      <c r="F37" s="157"/>
      <c r="G37" s="157"/>
      <c r="H37" s="157"/>
      <c r="I37" s="157"/>
      <c r="J37" s="157"/>
      <c r="K37" s="157"/>
      <c r="L37" s="157"/>
      <c r="M37" s="157"/>
      <c r="N37" s="158"/>
    </row>
    <row r="38" spans="1:14" ht="15" x14ac:dyDescent="0.25">
      <c r="A38" s="45"/>
      <c r="B38" s="46"/>
      <c r="C38" s="47"/>
      <c r="D38" s="150" t="s">
        <v>97</v>
      </c>
      <c r="E38" s="151"/>
      <c r="F38" s="151"/>
      <c r="G38" s="151"/>
      <c r="H38" s="151"/>
      <c r="I38" s="151"/>
      <c r="J38" s="151"/>
      <c r="K38" s="151"/>
      <c r="L38" s="151"/>
      <c r="M38" s="151"/>
      <c r="N38" s="152"/>
    </row>
    <row r="39" spans="1:14" ht="15" x14ac:dyDescent="0.25">
      <c r="A39" s="42" t="s">
        <v>98</v>
      </c>
      <c r="B39" s="43"/>
      <c r="C39" s="44"/>
      <c r="D39" s="147" t="s">
        <v>99</v>
      </c>
      <c r="E39" s="148"/>
      <c r="F39" s="148"/>
      <c r="G39" s="148"/>
      <c r="H39" s="148"/>
      <c r="I39" s="148"/>
      <c r="J39" s="148"/>
      <c r="K39" s="148"/>
      <c r="L39" s="148"/>
      <c r="M39" s="148"/>
      <c r="N39" s="149"/>
    </row>
    <row r="40" spans="1:14" ht="15" x14ac:dyDescent="0.25">
      <c r="A40" s="45"/>
      <c r="B40" s="46"/>
      <c r="C40" s="47"/>
      <c r="D40" s="150" t="s">
        <v>100</v>
      </c>
      <c r="E40" s="151"/>
      <c r="F40" s="151"/>
      <c r="G40" s="151"/>
      <c r="H40" s="151"/>
      <c r="I40" s="151"/>
      <c r="J40" s="151"/>
      <c r="K40" s="151"/>
      <c r="L40" s="151"/>
      <c r="M40" s="151"/>
      <c r="N40" s="152"/>
    </row>
    <row r="41" spans="1:14" ht="15" x14ac:dyDescent="0.25">
      <c r="A41" s="124" t="s">
        <v>101</v>
      </c>
      <c r="B41" s="125"/>
      <c r="C41" s="126"/>
      <c r="D41" s="373" t="s">
        <v>102</v>
      </c>
      <c r="E41" s="374"/>
      <c r="F41" s="374"/>
      <c r="G41" s="374"/>
      <c r="H41" s="374"/>
      <c r="I41" s="374"/>
      <c r="J41" s="374"/>
      <c r="K41" s="374"/>
      <c r="L41" s="374"/>
      <c r="M41" s="374"/>
      <c r="N41" s="375"/>
    </row>
    <row r="42" spans="1:14" ht="15" x14ac:dyDescent="0.25">
      <c r="A42" s="127"/>
      <c r="B42" s="52"/>
      <c r="C42" s="128"/>
      <c r="D42" s="376"/>
      <c r="E42" s="377"/>
      <c r="F42" s="377"/>
      <c r="G42" s="377"/>
      <c r="H42" s="377"/>
      <c r="I42" s="377"/>
      <c r="J42" s="377"/>
      <c r="K42" s="377"/>
      <c r="L42" s="377"/>
      <c r="M42" s="377"/>
      <c r="N42" s="378"/>
    </row>
    <row r="43" spans="1:14" ht="15" x14ac:dyDescent="0.25">
      <c r="A43" s="173" t="s">
        <v>103</v>
      </c>
      <c r="B43" s="168"/>
      <c r="C43" s="174"/>
      <c r="D43" s="153" t="s">
        <v>104</v>
      </c>
      <c r="E43" s="154"/>
      <c r="F43" s="154"/>
      <c r="G43" s="154"/>
      <c r="H43" s="154"/>
      <c r="I43" s="154"/>
      <c r="J43" s="154"/>
      <c r="K43" s="154"/>
      <c r="L43" s="154"/>
      <c r="M43" s="154"/>
      <c r="N43" s="155"/>
    </row>
    <row r="44" spans="1:14" ht="15" x14ac:dyDescent="0.25">
      <c r="A44" s="167" t="s">
        <v>105</v>
      </c>
      <c r="B44" s="168"/>
      <c r="C44" s="174"/>
      <c r="D44" s="153" t="s">
        <v>106</v>
      </c>
      <c r="E44" s="154"/>
      <c r="F44" s="154"/>
      <c r="G44" s="154"/>
      <c r="H44" s="154"/>
      <c r="I44" s="154"/>
      <c r="J44" s="154"/>
      <c r="K44" s="154"/>
      <c r="L44" s="154"/>
      <c r="M44" s="154"/>
      <c r="N44" s="155"/>
    </row>
    <row r="45" spans="1:14" ht="15" x14ac:dyDescent="0.25">
      <c r="A45" s="379" t="s">
        <v>107</v>
      </c>
      <c r="B45" s="380"/>
      <c r="C45" s="381"/>
      <c r="D45" s="373" t="s">
        <v>6514</v>
      </c>
      <c r="E45" s="374"/>
      <c r="F45" s="374"/>
      <c r="G45" s="374"/>
      <c r="H45" s="374"/>
      <c r="I45" s="374"/>
      <c r="J45" s="374"/>
      <c r="K45" s="374"/>
      <c r="L45" s="374"/>
      <c r="M45" s="374"/>
      <c r="N45" s="375"/>
    </row>
    <row r="46" spans="1:14" ht="15" x14ac:dyDescent="0.25">
      <c r="A46" s="382"/>
      <c r="B46" s="383"/>
      <c r="C46" s="384"/>
      <c r="D46" s="385"/>
      <c r="E46" s="386"/>
      <c r="F46" s="386"/>
      <c r="G46" s="386"/>
      <c r="H46" s="386"/>
      <c r="I46" s="386"/>
      <c r="J46" s="386"/>
      <c r="K46" s="386"/>
      <c r="L46" s="386"/>
      <c r="M46" s="386"/>
      <c r="N46" s="387"/>
    </row>
    <row r="47" spans="1:14" ht="15" x14ac:dyDescent="0.25">
      <c r="A47" s="379" t="s">
        <v>108</v>
      </c>
      <c r="B47" s="380"/>
      <c r="C47" s="381"/>
      <c r="D47" s="373" t="s">
        <v>109</v>
      </c>
      <c r="E47" s="374"/>
      <c r="F47" s="374"/>
      <c r="G47" s="374"/>
      <c r="H47" s="374"/>
      <c r="I47" s="374"/>
      <c r="J47" s="374"/>
      <c r="K47" s="374"/>
      <c r="L47" s="374"/>
      <c r="M47" s="374"/>
      <c r="N47" s="375"/>
    </row>
    <row r="48" spans="1:14" ht="15" x14ac:dyDescent="0.25">
      <c r="A48" s="382"/>
      <c r="B48" s="383"/>
      <c r="C48" s="384"/>
      <c r="D48" s="385"/>
      <c r="E48" s="386"/>
      <c r="F48" s="386"/>
      <c r="G48" s="386"/>
      <c r="H48" s="386"/>
      <c r="I48" s="386"/>
      <c r="J48" s="386"/>
      <c r="K48" s="386"/>
      <c r="L48" s="386"/>
      <c r="M48" s="386"/>
      <c r="N48" s="387"/>
    </row>
    <row r="49" spans="1:14" ht="15" x14ac:dyDescent="0.25">
      <c r="A49" s="124" t="s">
        <v>110</v>
      </c>
      <c r="B49" s="125"/>
      <c r="C49" s="126"/>
      <c r="D49" s="358" t="s">
        <v>111</v>
      </c>
      <c r="E49" s="359"/>
      <c r="F49" s="359"/>
      <c r="G49" s="359"/>
      <c r="H49" s="359"/>
      <c r="I49" s="359"/>
      <c r="J49" s="359"/>
      <c r="K49" s="359"/>
      <c r="L49" s="359"/>
      <c r="M49" s="359"/>
      <c r="N49" s="360"/>
    </row>
    <row r="50" spans="1:14" ht="15" x14ac:dyDescent="0.25">
      <c r="A50" s="180"/>
      <c r="B50" s="181"/>
      <c r="C50" s="182"/>
      <c r="D50" s="364"/>
      <c r="E50" s="365"/>
      <c r="F50" s="365"/>
      <c r="G50" s="365"/>
      <c r="H50" s="365"/>
      <c r="I50" s="365"/>
      <c r="J50" s="365"/>
      <c r="K50" s="365"/>
      <c r="L50" s="365"/>
      <c r="M50" s="365"/>
      <c r="N50" s="366"/>
    </row>
  </sheetData>
  <mergeCells count="8">
    <mergeCell ref="A3:N17"/>
    <mergeCell ref="D24:N25"/>
    <mergeCell ref="D41:N42"/>
    <mergeCell ref="D49:N50"/>
    <mergeCell ref="A45:C46"/>
    <mergeCell ref="D45:N46"/>
    <mergeCell ref="A47:C48"/>
    <mergeCell ref="D47:N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23"/>
  <sheetViews>
    <sheetView zoomScale="90" zoomScaleNormal="90" workbookViewId="0">
      <pane ySplit="2" topLeftCell="A3" activePane="bottomLeft" state="frozen"/>
      <selection pane="bottomLeft" activeCell="J3" sqref="J3:J12"/>
    </sheetView>
  </sheetViews>
  <sheetFormatPr defaultRowHeight="12.75" customHeight="1" x14ac:dyDescent="0.25"/>
  <cols>
    <col min="1" max="1" width="11.7109375" customWidth="1"/>
    <col min="2" max="2" width="11.28515625" customWidth="1"/>
    <col min="3" max="3" width="23" customWidth="1"/>
    <col min="4" max="4" width="20.5703125" customWidth="1"/>
    <col min="5" max="5" width="35" customWidth="1"/>
    <col min="6" max="6" width="33.28515625" customWidth="1"/>
    <col min="7" max="7" width="23" customWidth="1"/>
    <col min="8" max="8" width="23.28515625" customWidth="1"/>
    <col min="9" max="9" width="17.7109375" customWidth="1"/>
    <col min="10" max="10" width="18" customWidth="1"/>
    <col min="11" max="12" width="12.7109375" style="131" customWidth="1"/>
    <col min="13" max="13" width="79.7109375" style="131" customWidth="1"/>
    <col min="14" max="14" width="9.28515625" style="131" customWidth="1"/>
    <col min="15" max="19" width="9.28515625" customWidth="1"/>
    <col min="27" max="27" width="11" style="1" hidden="1" customWidth="1"/>
  </cols>
  <sheetData>
    <row r="1" spans="1:27" s="1" customFormat="1" ht="15" x14ac:dyDescent="0.25">
      <c r="A1" s="36" t="s">
        <v>55</v>
      </c>
      <c r="B1" s="37"/>
      <c r="C1" s="37"/>
      <c r="D1" s="37"/>
      <c r="E1" s="37"/>
      <c r="F1" s="37"/>
      <c r="G1" s="37"/>
      <c r="H1" s="37"/>
      <c r="I1" s="37"/>
      <c r="J1" s="37"/>
      <c r="K1" s="185"/>
      <c r="L1" s="186"/>
      <c r="M1" s="186"/>
      <c r="N1" s="187"/>
      <c r="O1" s="187"/>
      <c r="P1" s="187"/>
      <c r="Q1" s="187"/>
      <c r="R1" s="187"/>
      <c r="S1" s="187"/>
      <c r="T1" s="187"/>
      <c r="Y1" s="33"/>
      <c r="AA1" s="37"/>
    </row>
    <row r="2" spans="1:27" ht="42.75" customHeight="1" x14ac:dyDescent="0.25">
      <c r="A2" s="59" t="s">
        <v>112</v>
      </c>
      <c r="B2" s="59" t="s">
        <v>113</v>
      </c>
      <c r="C2" s="59" t="s">
        <v>4859</v>
      </c>
      <c r="D2" s="59" t="s">
        <v>114</v>
      </c>
      <c r="E2" s="59" t="s">
        <v>115</v>
      </c>
      <c r="F2" s="59" t="s">
        <v>4860</v>
      </c>
      <c r="G2" s="61" t="s">
        <v>116</v>
      </c>
      <c r="H2" s="59" t="s">
        <v>117</v>
      </c>
      <c r="I2" s="59" t="s">
        <v>118</v>
      </c>
      <c r="J2" s="61" t="s">
        <v>119</v>
      </c>
      <c r="K2" s="129" t="s">
        <v>120</v>
      </c>
      <c r="L2" s="130" t="s">
        <v>121</v>
      </c>
      <c r="M2" s="130" t="s">
        <v>122</v>
      </c>
      <c r="AA2" s="130" t="s">
        <v>123</v>
      </c>
    </row>
    <row r="3" spans="1:27" ht="140.25" x14ac:dyDescent="0.25">
      <c r="A3" s="217" t="s">
        <v>124</v>
      </c>
      <c r="B3" s="62" t="s">
        <v>125</v>
      </c>
      <c r="C3" s="62" t="s">
        <v>126</v>
      </c>
      <c r="D3" s="303" t="s">
        <v>127</v>
      </c>
      <c r="E3" s="216" t="s">
        <v>128</v>
      </c>
      <c r="F3" s="65" t="s">
        <v>129</v>
      </c>
      <c r="G3" s="65" t="s">
        <v>130</v>
      </c>
      <c r="H3" s="215"/>
      <c r="I3" s="71"/>
      <c r="J3" s="215"/>
      <c r="K3" s="215" t="s">
        <v>131</v>
      </c>
      <c r="L3" s="215" t="s">
        <v>132</v>
      </c>
      <c r="M3" s="218" t="s">
        <v>133</v>
      </c>
      <c r="AA3" s="165" t="e">
        <f>IF(OR(I3="Fail",ISBLANK(I3)),INDEX('Issue Code Table'!C:C,MATCH(L:L,'Issue Code Table'!A:A,0)),IF(K3="Critical",6,IF(K3="Significant",5,IF(K3="Moderate",3,2))))</f>
        <v>#N/A</v>
      </c>
    </row>
    <row r="4" spans="1:27" ht="152.25" customHeight="1" x14ac:dyDescent="0.25">
      <c r="A4" s="217" t="s">
        <v>134</v>
      </c>
      <c r="B4" s="63" t="s">
        <v>135</v>
      </c>
      <c r="C4" s="62" t="s">
        <v>136</v>
      </c>
      <c r="D4" s="303" t="s">
        <v>137</v>
      </c>
      <c r="E4" s="216" t="s">
        <v>138</v>
      </c>
      <c r="F4" s="224" t="s">
        <v>4910</v>
      </c>
      <c r="G4" s="216" t="s">
        <v>139</v>
      </c>
      <c r="H4" s="215"/>
      <c r="I4" s="71"/>
      <c r="J4" s="215"/>
      <c r="K4" s="215" t="s">
        <v>140</v>
      </c>
      <c r="L4" s="215" t="s">
        <v>141</v>
      </c>
      <c r="M4" s="215" t="s">
        <v>142</v>
      </c>
      <c r="N4"/>
      <c r="AA4" s="165" t="e">
        <f>IF(OR(I4="Fail",ISBLANK(I4)),INDEX('Issue Code Table'!C:C,MATCH(L:L,'Issue Code Table'!A:A,0)),IF(K4="Critical",6,IF(K4="Significant",5,IF(K4="Moderate",3,2))))</f>
        <v>#N/A</v>
      </c>
    </row>
    <row r="5" spans="1:27" ht="75.75" customHeight="1" x14ac:dyDescent="0.25">
      <c r="A5" s="217" t="s">
        <v>143</v>
      </c>
      <c r="B5" s="62" t="s">
        <v>144</v>
      </c>
      <c r="C5" s="62" t="s">
        <v>145</v>
      </c>
      <c r="D5" s="62" t="s">
        <v>146</v>
      </c>
      <c r="E5" s="62" t="s">
        <v>147</v>
      </c>
      <c r="F5" s="62" t="s">
        <v>148</v>
      </c>
      <c r="G5" s="62" t="s">
        <v>149</v>
      </c>
      <c r="H5" s="77"/>
      <c r="I5" s="71"/>
      <c r="J5" s="73" t="s">
        <v>150</v>
      </c>
      <c r="K5" s="133" t="s">
        <v>151</v>
      </c>
      <c r="L5" s="213" t="s">
        <v>152</v>
      </c>
      <c r="M5" s="213" t="s">
        <v>153</v>
      </c>
      <c r="AA5" s="165">
        <f>IF(OR(I5="Fail",ISBLANK(I5)),INDEX('Issue Code Table'!C:C,MATCH(L:L,'Issue Code Table'!A:A,0)),IF(K5="Critical",6,IF(K5="Significant",5,IF(K5="Moderate",3,2))))</f>
        <v>2</v>
      </c>
    </row>
    <row r="6" spans="1:27" ht="75.75" customHeight="1" x14ac:dyDescent="0.25">
      <c r="A6" s="217" t="s">
        <v>154</v>
      </c>
      <c r="B6" s="215" t="s">
        <v>2904</v>
      </c>
      <c r="C6" s="215" t="s">
        <v>2905</v>
      </c>
      <c r="D6" s="62" t="s">
        <v>146</v>
      </c>
      <c r="E6" s="348" t="s">
        <v>6479</v>
      </c>
      <c r="F6" s="348" t="s">
        <v>6480</v>
      </c>
      <c r="G6" s="348" t="s">
        <v>6481</v>
      </c>
      <c r="H6" s="349"/>
      <c r="I6" s="71"/>
      <c r="J6" s="73"/>
      <c r="K6" s="350" t="s">
        <v>140</v>
      </c>
      <c r="L6" s="351" t="s">
        <v>6482</v>
      </c>
      <c r="M6" s="352" t="s">
        <v>6476</v>
      </c>
      <c r="AA6" s="165" t="e">
        <f>IF(OR(I6="Fail",ISBLANK(I6)),INDEX('Issue Code Table'!C:C,MATCH(L:L,'Issue Code Table'!A:A,0)),IF(K6="Critical",6,IF(K6="Significant",5,IF(K6="Moderate",3,2))))</f>
        <v>#N/A</v>
      </c>
    </row>
    <row r="7" spans="1:27" ht="75.75" customHeight="1" x14ac:dyDescent="0.25">
      <c r="A7" s="217" t="s">
        <v>162</v>
      </c>
      <c r="B7" s="348" t="s">
        <v>505</v>
      </c>
      <c r="C7" s="348" t="s">
        <v>506</v>
      </c>
      <c r="D7" s="62" t="s">
        <v>146</v>
      </c>
      <c r="E7" s="348" t="s">
        <v>6473</v>
      </c>
      <c r="F7" s="348" t="s">
        <v>6474</v>
      </c>
      <c r="G7" s="348" t="s">
        <v>6475</v>
      </c>
      <c r="H7" s="349"/>
      <c r="I7" s="71"/>
      <c r="J7" s="73"/>
      <c r="K7" s="350" t="s">
        <v>140</v>
      </c>
      <c r="L7" s="352" t="s">
        <v>6447</v>
      </c>
      <c r="M7" s="352" t="s">
        <v>6472</v>
      </c>
      <c r="AA7" s="165">
        <f>IF(OR(I7="Fail",ISBLANK(I7)),INDEX('Issue Code Table'!C:C,MATCH(L:L,'Issue Code Table'!A:A,0)),IF(K7="Critical",6,IF(K7="Significant",5,IF(K7="Moderate",3,2))))</f>
        <v>6</v>
      </c>
    </row>
    <row r="8" spans="1:27" ht="199.5" customHeight="1" x14ac:dyDescent="0.25">
      <c r="A8" s="217" t="s">
        <v>171</v>
      </c>
      <c r="B8" s="63" t="s">
        <v>155</v>
      </c>
      <c r="C8" s="62" t="s">
        <v>156</v>
      </c>
      <c r="D8" s="62" t="s">
        <v>146</v>
      </c>
      <c r="E8" s="62" t="s">
        <v>157</v>
      </c>
      <c r="F8" s="62" t="s">
        <v>158</v>
      </c>
      <c r="G8" s="62" t="s">
        <v>159</v>
      </c>
      <c r="H8" s="77"/>
      <c r="I8" s="71"/>
      <c r="J8" s="73" t="s">
        <v>150</v>
      </c>
      <c r="K8" s="133" t="s">
        <v>151</v>
      </c>
      <c r="L8" s="212" t="s">
        <v>160</v>
      </c>
      <c r="M8" s="212" t="s">
        <v>161</v>
      </c>
      <c r="AA8" s="165">
        <f>IF(OR(I8="Fail",ISBLANK(I8)),INDEX('Issue Code Table'!C:C,MATCH(L:L,'Issue Code Table'!A:A,0)),IF(K8="Critical",6,IF(K8="Significant",5,IF(K8="Moderate",3,2))))</f>
        <v>5</v>
      </c>
    </row>
    <row r="9" spans="1:27" ht="186" customHeight="1" x14ac:dyDescent="0.25">
      <c r="A9" s="217" t="s">
        <v>179</v>
      </c>
      <c r="B9" s="63" t="s">
        <v>163</v>
      </c>
      <c r="C9" s="62" t="s">
        <v>164</v>
      </c>
      <c r="D9" s="62" t="s">
        <v>165</v>
      </c>
      <c r="E9" s="62" t="s">
        <v>166</v>
      </c>
      <c r="F9" s="62" t="s">
        <v>167</v>
      </c>
      <c r="G9" s="62" t="s">
        <v>168</v>
      </c>
      <c r="H9" s="77"/>
      <c r="I9" s="71"/>
      <c r="J9" s="73" t="s">
        <v>150</v>
      </c>
      <c r="K9" s="133" t="s">
        <v>151</v>
      </c>
      <c r="L9" s="213" t="s">
        <v>169</v>
      </c>
      <c r="M9" s="212" t="s">
        <v>170</v>
      </c>
      <c r="AA9" s="165">
        <f>IF(OR(I9="Fail",ISBLANK(I9)),INDEX('Issue Code Table'!C:C,MATCH(L:L,'Issue Code Table'!A:A,0)),IF(K9="Critical",6,IF(K9="Significant",5,IF(K9="Moderate",3,2))))</f>
        <v>4</v>
      </c>
    </row>
    <row r="10" spans="1:27" ht="74.25" customHeight="1" x14ac:dyDescent="0.25">
      <c r="A10" s="217" t="s">
        <v>187</v>
      </c>
      <c r="B10" s="63" t="s">
        <v>172</v>
      </c>
      <c r="C10" s="62" t="s">
        <v>173</v>
      </c>
      <c r="D10" s="62" t="s">
        <v>146</v>
      </c>
      <c r="E10" s="62" t="s">
        <v>174</v>
      </c>
      <c r="F10" s="64" t="s">
        <v>175</v>
      </c>
      <c r="G10" s="62" t="s">
        <v>176</v>
      </c>
      <c r="H10" s="77"/>
      <c r="I10" s="71"/>
      <c r="J10" s="73" t="s">
        <v>150</v>
      </c>
      <c r="K10" s="133" t="s">
        <v>151</v>
      </c>
      <c r="L10" s="212" t="s">
        <v>177</v>
      </c>
      <c r="M10" s="212" t="s">
        <v>178</v>
      </c>
      <c r="AA10" s="165">
        <f>IF(OR(I10="Fail",ISBLANK(I10)),INDEX('Issue Code Table'!C:C,MATCH(L:L,'Issue Code Table'!A:A,0)),IF(K10="Critical",6,IF(K10="Significant",5,IF(K10="Moderate",3,2))))</f>
        <v>4</v>
      </c>
    </row>
    <row r="11" spans="1:27" ht="153" x14ac:dyDescent="0.25">
      <c r="A11" s="217" t="s">
        <v>6477</v>
      </c>
      <c r="B11" s="63" t="s">
        <v>180</v>
      </c>
      <c r="C11" s="62" t="s">
        <v>181</v>
      </c>
      <c r="D11" s="62" t="s">
        <v>146</v>
      </c>
      <c r="E11" s="62" t="s">
        <v>182</v>
      </c>
      <c r="F11" s="62" t="s">
        <v>183</v>
      </c>
      <c r="G11" s="62" t="s">
        <v>184</v>
      </c>
      <c r="H11" s="77"/>
      <c r="I11" s="71"/>
      <c r="J11" s="73" t="s">
        <v>150</v>
      </c>
      <c r="K11" s="133" t="s">
        <v>140</v>
      </c>
      <c r="L11" s="213" t="s">
        <v>185</v>
      </c>
      <c r="M11" s="213" t="s">
        <v>186</v>
      </c>
      <c r="AA11" s="165">
        <f>IF(OR(I11="Fail",ISBLANK(I11)),INDEX('Issue Code Table'!C:C,MATCH(L:L,'Issue Code Table'!A:A,0)),IF(K11="Critical",6,IF(K11="Significant",5,IF(K11="Moderate",3,2))))</f>
        <v>5</v>
      </c>
    </row>
    <row r="12" spans="1:27" ht="144.75" customHeight="1" x14ac:dyDescent="0.25">
      <c r="A12" s="217" t="s">
        <v>6478</v>
      </c>
      <c r="B12" s="62" t="s">
        <v>188</v>
      </c>
      <c r="C12" s="62" t="s">
        <v>189</v>
      </c>
      <c r="D12" s="62" t="s">
        <v>146</v>
      </c>
      <c r="E12" s="65" t="s">
        <v>190</v>
      </c>
      <c r="F12" s="65" t="s">
        <v>191</v>
      </c>
      <c r="G12" s="65" t="s">
        <v>192</v>
      </c>
      <c r="H12" s="77"/>
      <c r="I12" s="71"/>
      <c r="J12" s="73" t="s">
        <v>150</v>
      </c>
      <c r="K12" s="134" t="s">
        <v>151</v>
      </c>
      <c r="L12" s="214" t="s">
        <v>193</v>
      </c>
      <c r="M12" s="212" t="s">
        <v>194</v>
      </c>
      <c r="N12" s="183"/>
      <c r="O12" s="184"/>
      <c r="P12" s="184"/>
      <c r="Q12" s="184"/>
      <c r="R12" s="184"/>
      <c r="S12" s="184"/>
      <c r="AA12" s="165">
        <f>IF(OR(I12="Fail",ISBLANK(I12)),INDEX('Issue Code Table'!C:C,MATCH(L:L,'Issue Code Table'!A:A,0)),IF(K12="Critical",6,IF(K12="Significant",5,IF(K12="Moderate",3,2))))</f>
        <v>2</v>
      </c>
    </row>
    <row r="13" spans="1:27" ht="15" x14ac:dyDescent="0.25">
      <c r="A13" s="135"/>
      <c r="B13" s="253" t="s">
        <v>195</v>
      </c>
      <c r="C13" s="135"/>
      <c r="D13" s="135"/>
      <c r="E13" s="135"/>
      <c r="F13" s="135"/>
      <c r="G13" s="135"/>
      <c r="H13" s="135"/>
      <c r="I13" s="135"/>
      <c r="J13" s="135"/>
      <c r="K13" s="135"/>
      <c r="L13" s="135"/>
      <c r="M13" s="135"/>
      <c r="O13" s="131"/>
      <c r="P13" s="131"/>
      <c r="Q13" s="131"/>
      <c r="R13" s="131"/>
      <c r="S13" s="131"/>
      <c r="AA13" s="135"/>
    </row>
    <row r="14" spans="1:27" ht="15" hidden="1" x14ac:dyDescent="0.25">
      <c r="G14" s="72" t="s">
        <v>56</v>
      </c>
      <c r="K14" s="136"/>
      <c r="L14" s="136"/>
      <c r="M14" s="136"/>
      <c r="N14" s="137"/>
      <c r="O14" s="137"/>
      <c r="P14" s="137"/>
      <c r="Q14" s="137"/>
      <c r="R14" s="137"/>
      <c r="S14" s="137"/>
      <c r="AA14" s="137"/>
    </row>
    <row r="15" spans="1:27" ht="15" hidden="1" x14ac:dyDescent="0.25">
      <c r="G15" s="72" t="s">
        <v>57</v>
      </c>
      <c r="K15"/>
      <c r="L15"/>
      <c r="M15"/>
      <c r="N15"/>
      <c r="AA15"/>
    </row>
    <row r="16" spans="1:27" ht="15" hidden="1" x14ac:dyDescent="0.25">
      <c r="G16" s="72" t="s">
        <v>45</v>
      </c>
      <c r="K16"/>
      <c r="L16"/>
      <c r="M16"/>
      <c r="N16"/>
      <c r="AA16"/>
    </row>
    <row r="17" spans="7:27" ht="15" hidden="1" x14ac:dyDescent="0.25">
      <c r="G17" s="72" t="s">
        <v>196</v>
      </c>
      <c r="K17"/>
      <c r="L17"/>
      <c r="M17"/>
      <c r="N17"/>
      <c r="AA17"/>
    </row>
    <row r="18" spans="7:27" ht="15" hidden="1" x14ac:dyDescent="0.25">
      <c r="K18"/>
      <c r="L18"/>
      <c r="M18"/>
      <c r="N18"/>
      <c r="AA18"/>
    </row>
    <row r="19" spans="7:27" ht="15" hidden="1" x14ac:dyDescent="0.25">
      <c r="G19" s="72" t="s">
        <v>197</v>
      </c>
      <c r="K19"/>
      <c r="L19"/>
      <c r="M19"/>
      <c r="N19"/>
      <c r="AA19"/>
    </row>
    <row r="20" spans="7:27" ht="15" hidden="1" x14ac:dyDescent="0.25">
      <c r="G20" s="72" t="s">
        <v>131</v>
      </c>
      <c r="K20"/>
      <c r="L20"/>
      <c r="M20"/>
      <c r="N20"/>
      <c r="AA20"/>
    </row>
    <row r="21" spans="7:27" ht="15" hidden="1" x14ac:dyDescent="0.25">
      <c r="G21" s="72" t="s">
        <v>140</v>
      </c>
      <c r="K21"/>
      <c r="L21"/>
      <c r="M21"/>
      <c r="N21"/>
      <c r="AA21"/>
    </row>
    <row r="22" spans="7:27" ht="15" hidden="1" x14ac:dyDescent="0.25">
      <c r="G22" s="72" t="s">
        <v>151</v>
      </c>
      <c r="K22"/>
      <c r="L22"/>
      <c r="M22"/>
      <c r="N22"/>
      <c r="AA22"/>
    </row>
    <row r="23" spans="7:27" ht="15" hidden="1" x14ac:dyDescent="0.25">
      <c r="G23" s="72" t="s">
        <v>198</v>
      </c>
      <c r="K23"/>
      <c r="L23"/>
      <c r="M23"/>
      <c r="N23"/>
      <c r="AA23"/>
    </row>
  </sheetData>
  <protectedRanges>
    <protectedRange password="E1A2" sqref="AA2 L2 AA15:AA26 L15:L26 N15:N26 L5 N2:N3 N5 L8:L12 N8:N12" name="Range1"/>
    <protectedRange password="E1A2" sqref="AA3:AA12" name="Range1_1_1"/>
    <protectedRange password="E1A2" sqref="M2" name="Range1_13"/>
    <protectedRange password="E1A2" sqref="M5 M8:M10" name="Range1_1_3"/>
    <protectedRange password="E1A2" sqref="M12:M17" name="Range1_1_4"/>
    <protectedRange password="E1A2" sqref="M18:M19" name="Range1_1_5"/>
    <protectedRange password="E1A2" sqref="M20" name="Range1_1_6"/>
    <protectedRange password="E1A2" sqref="M31" name="Range1_5_1"/>
    <protectedRange password="E1A2" sqref="M32" name="Range1_5_2"/>
    <protectedRange password="E1A2" sqref="M33" name="Range1_13_1"/>
    <protectedRange password="E1A2" sqref="M39" name="Range1_6_1"/>
    <protectedRange password="E1A2" sqref="M41" name="Range1_6_2"/>
    <protectedRange password="E1A2" sqref="M42" name="Range1_14"/>
    <protectedRange password="E1A2" sqref="M50" name="Range1_6_4"/>
    <protectedRange password="E1A2" sqref="M51:M55" name="Range1_6_5"/>
    <protectedRange password="E1A2" sqref="M86:M88" name="Range1_6_6"/>
    <protectedRange password="E1A2" sqref="M89" name="Range1_6_7"/>
    <protectedRange password="E1A2" sqref="M90" name="Range1_6_8"/>
    <protectedRange password="E1A2" sqref="M91:M94" name="Range1_6_9"/>
    <protectedRange password="E1A2" sqref="M95" name="Range1_6_11"/>
    <protectedRange password="E1A2" sqref="M96:M98" name="Range1_6_12"/>
    <protectedRange password="E1A2" sqref="M99:M101" name="Range1_6_13"/>
    <protectedRange password="E1A2" sqref="M104:M107" name="Range1_6_14"/>
    <protectedRange password="E1A2" sqref="M108" name="Range1_6_15"/>
    <protectedRange password="E1A2" sqref="M135" name="Range1_6_17"/>
    <protectedRange password="E1A2" sqref="M141:M142 M145" name="Range1_7_2"/>
    <protectedRange password="E1A2" sqref="M150" name="Range1_7_3"/>
    <protectedRange password="E1A2" sqref="M177:M181" name="Range1_11_1"/>
    <protectedRange password="E1A2" sqref="M182:M183" name="Range1_11_2"/>
    <protectedRange password="E1A2" sqref="M184" name="Range1_12_2"/>
    <protectedRange password="E1A2" sqref="M190" name="Range1_12_3"/>
    <protectedRange password="E1A2" sqref="M191:M194" name="Range1_12_4"/>
    <protectedRange password="E1A2" sqref="M157:M158" name="Range1_10_1"/>
    <protectedRange password="E1A2" sqref="M155" name="Range1_8_1"/>
    <protectedRange password="E1A2" sqref="M116 M121 M114" name="Range1_6_3"/>
    <protectedRange password="E1A2" sqref="M40" name="Range1_15"/>
    <protectedRange password="E1A2" sqref="M37" name="Range1_6_10"/>
    <protectedRange password="E1A2" sqref="M109:M112 M34:M35" name="Range1_6_16"/>
    <protectedRange password="E1A2" sqref="M21" name="Range1_1_7"/>
    <protectedRange password="E1A2" sqref="M22:M29" name="Range1_1_8"/>
    <protectedRange password="E1A2" sqref="M30" name="Range1_16"/>
    <protectedRange password="E1A2" sqref="M70" name="Range1_6_18"/>
    <protectedRange password="E1A2" sqref="L3" name="Range1_1"/>
    <protectedRange password="E1A2" sqref="M11" name="Range1_1_2"/>
    <protectedRange password="E1A2" sqref="L4:M4" name="Range1_2"/>
    <protectedRange password="E1A2" sqref="N6:N7" name="Range1_3"/>
    <protectedRange password="E1A2" sqref="M6" name="Range1_1_2_1"/>
  </protectedRanges>
  <autoFilter ref="A2:L12" xr:uid="{00000000-0009-0000-0000-000003000000}"/>
  <phoneticPr fontId="28" type="noConversion"/>
  <conditionalFormatting sqref="L3:L12">
    <cfRule type="expression" dxfId="547" priority="22" stopIfTrue="1">
      <formula>ISERROR(AA3)</formula>
    </cfRule>
  </conditionalFormatting>
  <conditionalFormatting sqref="M11">
    <cfRule type="expression" dxfId="546" priority="15" stopIfTrue="1">
      <formula>ISERROR(AA11)</formula>
    </cfRule>
  </conditionalFormatting>
  <conditionalFormatting sqref="I3">
    <cfRule type="cellIs" dxfId="545" priority="8" stopIfTrue="1" operator="equal">
      <formula>"Fail"</formula>
    </cfRule>
    <cfRule type="cellIs" dxfId="544" priority="9" stopIfTrue="1" operator="equal">
      <formula>"Pass"</formula>
    </cfRule>
    <cfRule type="cellIs" dxfId="543" priority="10" stopIfTrue="1" operator="equal">
      <formula>"Info"</formula>
    </cfRule>
  </conditionalFormatting>
  <conditionalFormatting sqref="I4:I5 I8:I12">
    <cfRule type="cellIs" dxfId="542" priority="5" stopIfTrue="1" operator="equal">
      <formula>"Fail"</formula>
    </cfRule>
    <cfRule type="cellIs" dxfId="541" priority="6" stopIfTrue="1" operator="equal">
      <formula>"Pass"</formula>
    </cfRule>
    <cfRule type="cellIs" dxfId="540" priority="7" stopIfTrue="1" operator="equal">
      <formula>"Info"</formula>
    </cfRule>
  </conditionalFormatting>
  <conditionalFormatting sqref="I6:I7">
    <cfRule type="cellIs" dxfId="539" priority="1" operator="equal">
      <formula>"Fail"</formula>
    </cfRule>
    <cfRule type="cellIs" dxfId="538" priority="2" operator="equal">
      <formula>"Pass"</formula>
    </cfRule>
    <cfRule type="cellIs" dxfId="537" priority="3" operator="equal">
      <formula>"Info"</formula>
    </cfRule>
  </conditionalFormatting>
  <dataValidations count="2">
    <dataValidation type="list" allowBlank="1" showInputMessage="1" showErrorMessage="1" sqref="I3:I12" xr:uid="{00000000-0002-0000-0300-000000000000}">
      <formula1>$G$14:$G$17</formula1>
    </dataValidation>
    <dataValidation type="list" allowBlank="1" showInputMessage="1" showErrorMessage="1" sqref="K3:K12" xr:uid="{00000000-0002-0000-0300-000001000000}">
      <formula1>$G$20:$G$23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B203"/>
  <sheetViews>
    <sheetView zoomScale="80" zoomScaleNormal="80" workbookViewId="0">
      <pane ySplit="2" topLeftCell="A3" activePane="bottomLeft" state="frozen"/>
      <selection activeCell="E1" sqref="E1"/>
      <selection pane="bottomLeft" activeCell="U1" sqref="U1:V1048576"/>
    </sheetView>
  </sheetViews>
  <sheetFormatPr defaultColWidth="9.28515625" defaultRowHeight="57" customHeight="1" x14ac:dyDescent="0.25"/>
  <cols>
    <col min="1" max="1" width="9.28515625" style="60" customWidth="1"/>
    <col min="2" max="2" width="10" style="60" customWidth="1"/>
    <col min="3" max="3" width="14" style="70" customWidth="1"/>
    <col min="4" max="4" width="12.28515625" style="60" customWidth="1"/>
    <col min="5" max="5" width="16.28515625" style="60" customWidth="1"/>
    <col min="6" max="6" width="36.28515625" style="60" customWidth="1"/>
    <col min="7" max="7" width="39" style="60" customWidth="1"/>
    <col min="8" max="8" width="38.28515625" style="60" customWidth="1"/>
    <col min="9" max="10" width="23" style="60" customWidth="1"/>
    <col min="11" max="11" width="29.28515625" style="60" hidden="1" customWidth="1"/>
    <col min="12" max="12" width="23" style="60" customWidth="1"/>
    <col min="13" max="14" width="12.7109375" style="131" customWidth="1"/>
    <col min="15" max="15" width="40" style="223" customWidth="1"/>
    <col min="16" max="16" width="4.28515625" style="60" customWidth="1"/>
    <col min="17" max="17" width="14.7109375" style="60" customWidth="1"/>
    <col min="18" max="18" width="23" style="60" customWidth="1"/>
    <col min="19" max="19" width="43.7109375" style="60" customWidth="1"/>
    <col min="20" max="20" width="29.5703125" style="60" customWidth="1"/>
    <col min="21" max="22" width="29.5703125" style="60" hidden="1" customWidth="1"/>
    <col min="23" max="26" width="8.7109375" customWidth="1"/>
    <col min="27" max="27" width="11" style="1" hidden="1" customWidth="1"/>
    <col min="28" max="28" width="8.7109375" customWidth="1"/>
    <col min="29" max="16384" width="9.28515625" style="60"/>
  </cols>
  <sheetData>
    <row r="1" spans="1:27" s="1" customFormat="1" ht="15" x14ac:dyDescent="0.25">
      <c r="A1" s="36" t="s">
        <v>55</v>
      </c>
      <c r="B1" s="37"/>
      <c r="C1" s="37"/>
      <c r="D1" s="37"/>
      <c r="E1" s="37"/>
      <c r="F1" s="37"/>
      <c r="G1" s="37"/>
      <c r="H1" s="37"/>
      <c r="I1" s="37"/>
      <c r="J1" s="37"/>
      <c r="K1" s="185"/>
      <c r="L1" s="186"/>
      <c r="M1" s="186"/>
      <c r="N1" s="186"/>
      <c r="O1" s="219"/>
      <c r="P1" s="186"/>
      <c r="Q1" s="186"/>
      <c r="R1" s="186"/>
      <c r="S1" s="186"/>
      <c r="T1" s="186"/>
      <c r="U1" s="186"/>
      <c r="V1" s="186"/>
      <c r="W1" s="166"/>
      <c r="X1" s="166"/>
      <c r="Y1" s="166"/>
      <c r="Z1" s="33"/>
      <c r="AA1" s="37"/>
    </row>
    <row r="2" spans="1:27" ht="42.75" customHeight="1" x14ac:dyDescent="0.25">
      <c r="A2" s="59" t="s">
        <v>112</v>
      </c>
      <c r="B2" s="59" t="s">
        <v>113</v>
      </c>
      <c r="C2" s="59" t="s">
        <v>4859</v>
      </c>
      <c r="D2" s="59" t="s">
        <v>114</v>
      </c>
      <c r="E2" s="59" t="s">
        <v>199</v>
      </c>
      <c r="F2" s="59" t="s">
        <v>115</v>
      </c>
      <c r="G2" s="59" t="s">
        <v>4860</v>
      </c>
      <c r="H2" s="61" t="s">
        <v>116</v>
      </c>
      <c r="I2" s="61" t="s">
        <v>117</v>
      </c>
      <c r="J2" s="61" t="s">
        <v>118</v>
      </c>
      <c r="K2" s="69" t="s">
        <v>4912</v>
      </c>
      <c r="L2" s="61" t="s">
        <v>119</v>
      </c>
      <c r="M2" s="130" t="s">
        <v>120</v>
      </c>
      <c r="N2" s="130" t="s">
        <v>121</v>
      </c>
      <c r="O2" s="130" t="s">
        <v>122</v>
      </c>
      <c r="P2" s="312"/>
      <c r="Q2" s="304" t="s">
        <v>200</v>
      </c>
      <c r="R2" s="304" t="s">
        <v>201</v>
      </c>
      <c r="S2" s="304" t="s">
        <v>202</v>
      </c>
      <c r="T2" s="304" t="s">
        <v>203</v>
      </c>
      <c r="U2" s="265" t="s">
        <v>4911</v>
      </c>
      <c r="V2" s="268" t="s">
        <v>204</v>
      </c>
      <c r="W2" s="166"/>
      <c r="X2" s="166"/>
      <c r="Y2" s="166"/>
      <c r="AA2" s="130" t="s">
        <v>123</v>
      </c>
    </row>
    <row r="3" spans="1:27" ht="57" customHeight="1" x14ac:dyDescent="0.25">
      <c r="A3" s="82" t="s">
        <v>205</v>
      </c>
      <c r="B3" s="308" t="s">
        <v>135</v>
      </c>
      <c r="C3" s="300" t="s">
        <v>136</v>
      </c>
      <c r="D3" s="82" t="s">
        <v>206</v>
      </c>
      <c r="E3" s="300" t="s">
        <v>207</v>
      </c>
      <c r="F3" s="82" t="s">
        <v>208</v>
      </c>
      <c r="G3" s="82" t="s">
        <v>209</v>
      </c>
      <c r="H3" s="82" t="s">
        <v>210</v>
      </c>
      <c r="I3" s="66"/>
      <c r="J3" s="71"/>
      <c r="K3" s="82" t="s">
        <v>211</v>
      </c>
      <c r="L3" s="213"/>
      <c r="M3" s="132" t="s">
        <v>140</v>
      </c>
      <c r="N3" s="213" t="s">
        <v>141</v>
      </c>
      <c r="O3" s="213" t="s">
        <v>212</v>
      </c>
      <c r="P3" s="200"/>
      <c r="Q3" s="66" t="s">
        <v>213</v>
      </c>
      <c r="R3" s="66" t="s">
        <v>214</v>
      </c>
      <c r="S3" s="82" t="s">
        <v>215</v>
      </c>
      <c r="T3" s="82" t="s">
        <v>216</v>
      </c>
      <c r="U3" s="82" t="s">
        <v>217</v>
      </c>
      <c r="V3" s="82" t="s">
        <v>6520</v>
      </c>
      <c r="W3" s="166"/>
      <c r="X3" s="166"/>
      <c r="Y3" s="166"/>
      <c r="AA3" s="165" t="e">
        <f>IF(OR(J3="Fail",ISBLANK(J3)),INDEX('Issue Code Table'!C:C,MATCH(N:N,'Issue Code Table'!A:A,0)),IF(M3="Critical",6,IF(M3="Significant",5,IF(M3="Moderate",3,2))))</f>
        <v>#N/A</v>
      </c>
    </row>
    <row r="4" spans="1:27" ht="57" customHeight="1" x14ac:dyDescent="0.25">
      <c r="A4" s="82" t="s">
        <v>218</v>
      </c>
      <c r="B4" s="82" t="s">
        <v>180</v>
      </c>
      <c r="C4" s="300" t="s">
        <v>181</v>
      </c>
      <c r="D4" s="82" t="s">
        <v>219</v>
      </c>
      <c r="E4" s="82" t="s">
        <v>220</v>
      </c>
      <c r="F4" s="82" t="s">
        <v>221</v>
      </c>
      <c r="G4" s="82" t="s">
        <v>222</v>
      </c>
      <c r="H4" s="82" t="s">
        <v>223</v>
      </c>
      <c r="I4" s="66"/>
      <c r="J4" s="71"/>
      <c r="K4" s="82" t="s">
        <v>224</v>
      </c>
      <c r="L4" s="307"/>
      <c r="M4" s="132" t="s">
        <v>140</v>
      </c>
      <c r="N4" s="212" t="s">
        <v>185</v>
      </c>
      <c r="O4" s="213" t="s">
        <v>186</v>
      </c>
      <c r="P4" s="330"/>
      <c r="Q4" s="66" t="s">
        <v>225</v>
      </c>
      <c r="R4" s="66" t="s">
        <v>226</v>
      </c>
      <c r="S4" s="82" t="s">
        <v>227</v>
      </c>
      <c r="T4" s="82" t="s">
        <v>4519</v>
      </c>
      <c r="U4" s="82" t="s">
        <v>4520</v>
      </c>
      <c r="V4" s="82" t="s">
        <v>228</v>
      </c>
      <c r="W4" s="166"/>
      <c r="X4" s="166"/>
      <c r="Y4" s="166"/>
      <c r="AA4" s="165">
        <f>IF(OR(J4="Fail",ISBLANK(J4)),INDEX('Issue Code Table'!C:C,MATCH(N:N,'Issue Code Table'!A:A,0)),IF(M4="Critical",6,IF(M4="Significant",5,IF(M4="Moderate",3,2))))</f>
        <v>5</v>
      </c>
    </row>
    <row r="5" spans="1:27" ht="57" customHeight="1" x14ac:dyDescent="0.25">
      <c r="A5" s="82" t="s">
        <v>229</v>
      </c>
      <c r="B5" s="82" t="s">
        <v>180</v>
      </c>
      <c r="C5" s="300" t="s">
        <v>181</v>
      </c>
      <c r="D5" s="82" t="s">
        <v>219</v>
      </c>
      <c r="E5" s="82" t="s">
        <v>230</v>
      </c>
      <c r="F5" s="82" t="s">
        <v>231</v>
      </c>
      <c r="G5" s="82" t="s">
        <v>232</v>
      </c>
      <c r="H5" s="82" t="s">
        <v>233</v>
      </c>
      <c r="I5" s="66"/>
      <c r="J5" s="71"/>
      <c r="K5" s="82" t="s">
        <v>234</v>
      </c>
      <c r="L5" s="66"/>
      <c r="M5" s="132" t="s">
        <v>140</v>
      </c>
      <c r="N5" s="212" t="s">
        <v>185</v>
      </c>
      <c r="O5" s="213" t="s">
        <v>186</v>
      </c>
      <c r="P5" s="330"/>
      <c r="Q5" s="66" t="s">
        <v>225</v>
      </c>
      <c r="R5" s="66" t="s">
        <v>235</v>
      </c>
      <c r="S5" s="82" t="s">
        <v>236</v>
      </c>
      <c r="T5" s="82" t="s">
        <v>4521</v>
      </c>
      <c r="U5" s="82" t="s">
        <v>4522</v>
      </c>
      <c r="V5" s="82" t="s">
        <v>237</v>
      </c>
      <c r="W5" s="166"/>
      <c r="X5" s="166"/>
      <c r="Y5" s="166"/>
      <c r="AA5" s="165">
        <f>IF(OR(J5="Fail",ISBLANK(J5)),INDEX('Issue Code Table'!C:C,MATCH(N:N,'Issue Code Table'!A:A,0)),IF(M5="Critical",6,IF(M5="Significant",5,IF(M5="Moderate",3,2))))</f>
        <v>5</v>
      </c>
    </row>
    <row r="6" spans="1:27" ht="57" customHeight="1" x14ac:dyDescent="0.25">
      <c r="A6" s="82" t="s">
        <v>238</v>
      </c>
      <c r="B6" s="82" t="s">
        <v>180</v>
      </c>
      <c r="C6" s="300" t="s">
        <v>181</v>
      </c>
      <c r="D6" s="82" t="s">
        <v>219</v>
      </c>
      <c r="E6" s="82" t="s">
        <v>239</v>
      </c>
      <c r="F6" s="82" t="s">
        <v>240</v>
      </c>
      <c r="G6" s="82" t="s">
        <v>241</v>
      </c>
      <c r="H6" s="82" t="s">
        <v>242</v>
      </c>
      <c r="I6" s="66"/>
      <c r="J6" s="71"/>
      <c r="K6" s="82" t="s">
        <v>243</v>
      </c>
      <c r="L6" s="66"/>
      <c r="M6" s="132" t="s">
        <v>140</v>
      </c>
      <c r="N6" s="212" t="s">
        <v>185</v>
      </c>
      <c r="O6" s="213" t="s">
        <v>186</v>
      </c>
      <c r="P6" s="330"/>
      <c r="Q6" s="66" t="s">
        <v>225</v>
      </c>
      <c r="R6" s="66" t="s">
        <v>244</v>
      </c>
      <c r="S6" s="82" t="s">
        <v>245</v>
      </c>
      <c r="T6" s="82" t="s">
        <v>4523</v>
      </c>
      <c r="U6" s="82" t="s">
        <v>4524</v>
      </c>
      <c r="V6" s="82" t="s">
        <v>246</v>
      </c>
      <c r="W6" s="166"/>
      <c r="X6" s="166"/>
      <c r="Y6" s="166"/>
      <c r="AA6" s="165">
        <f>IF(OR(J6="Fail",ISBLANK(J6)),INDEX('Issue Code Table'!C:C,MATCH(N:N,'Issue Code Table'!A:A,0)),IF(M6="Critical",6,IF(M6="Significant",5,IF(M6="Moderate",3,2))))</f>
        <v>5</v>
      </c>
    </row>
    <row r="7" spans="1:27" ht="57" customHeight="1" x14ac:dyDescent="0.25">
      <c r="A7" s="82" t="s">
        <v>247</v>
      </c>
      <c r="B7" s="82" t="s">
        <v>180</v>
      </c>
      <c r="C7" s="300" t="s">
        <v>181</v>
      </c>
      <c r="D7" s="82" t="s">
        <v>219</v>
      </c>
      <c r="E7" s="82" t="s">
        <v>248</v>
      </c>
      <c r="F7" s="82" t="s">
        <v>221</v>
      </c>
      <c r="G7" s="82" t="s">
        <v>249</v>
      </c>
      <c r="H7" s="82" t="s">
        <v>223</v>
      </c>
      <c r="I7" s="66"/>
      <c r="J7" s="71"/>
      <c r="K7" s="82" t="s">
        <v>250</v>
      </c>
      <c r="L7" s="66"/>
      <c r="M7" s="132" t="s">
        <v>140</v>
      </c>
      <c r="N7" s="212" t="s">
        <v>185</v>
      </c>
      <c r="O7" s="213" t="s">
        <v>186</v>
      </c>
      <c r="P7" s="330"/>
      <c r="Q7" s="66" t="s">
        <v>225</v>
      </c>
      <c r="R7" s="66" t="s">
        <v>251</v>
      </c>
      <c r="S7" s="82" t="s">
        <v>252</v>
      </c>
      <c r="T7" s="82" t="s">
        <v>4525</v>
      </c>
      <c r="U7" s="82" t="s">
        <v>4526</v>
      </c>
      <c r="V7" s="82" t="s">
        <v>253</v>
      </c>
      <c r="W7" s="166"/>
      <c r="X7" s="166"/>
      <c r="Y7" s="166"/>
      <c r="AA7" s="165">
        <f>IF(OR(J7="Fail",ISBLANK(J7)),INDEX('Issue Code Table'!C:C,MATCH(N:N,'Issue Code Table'!A:A,0)),IF(M7="Critical",6,IF(M7="Significant",5,IF(M7="Moderate",3,2))))</f>
        <v>5</v>
      </c>
    </row>
    <row r="8" spans="1:27" ht="57" customHeight="1" x14ac:dyDescent="0.25">
      <c r="A8" s="82" t="s">
        <v>254</v>
      </c>
      <c r="B8" s="82" t="s">
        <v>180</v>
      </c>
      <c r="C8" s="300" t="s">
        <v>181</v>
      </c>
      <c r="D8" s="82" t="s">
        <v>219</v>
      </c>
      <c r="E8" s="82" t="s">
        <v>255</v>
      </c>
      <c r="F8" s="82" t="s">
        <v>231</v>
      </c>
      <c r="G8" s="82" t="s">
        <v>256</v>
      </c>
      <c r="H8" s="82" t="s">
        <v>233</v>
      </c>
      <c r="I8" s="66"/>
      <c r="J8" s="71"/>
      <c r="K8" s="82" t="s">
        <v>257</v>
      </c>
      <c r="L8" s="66"/>
      <c r="M8" s="132" t="s">
        <v>140</v>
      </c>
      <c r="N8" s="212" t="s">
        <v>185</v>
      </c>
      <c r="O8" s="213" t="s">
        <v>186</v>
      </c>
      <c r="P8" s="330"/>
      <c r="Q8" s="66" t="s">
        <v>225</v>
      </c>
      <c r="R8" s="66" t="s">
        <v>258</v>
      </c>
      <c r="S8" s="82" t="s">
        <v>259</v>
      </c>
      <c r="T8" s="82" t="s">
        <v>4527</v>
      </c>
      <c r="U8" s="82" t="s">
        <v>4528</v>
      </c>
      <c r="V8" s="82" t="s">
        <v>260</v>
      </c>
      <c r="W8" s="166"/>
      <c r="X8" s="166"/>
      <c r="Y8" s="166"/>
      <c r="AA8" s="165">
        <f>IF(OR(J8="Fail",ISBLANK(J8)),INDEX('Issue Code Table'!C:C,MATCH(N:N,'Issue Code Table'!A:A,0)),IF(M8="Critical",6,IF(M8="Significant",5,IF(M8="Moderate",3,2))))</f>
        <v>5</v>
      </c>
    </row>
    <row r="9" spans="1:27" ht="57" customHeight="1" x14ac:dyDescent="0.25">
      <c r="A9" s="82" t="s">
        <v>261</v>
      </c>
      <c r="B9" s="82" t="s">
        <v>180</v>
      </c>
      <c r="C9" s="300" t="s">
        <v>181</v>
      </c>
      <c r="D9" s="82" t="s">
        <v>219</v>
      </c>
      <c r="E9" s="82" t="s">
        <v>262</v>
      </c>
      <c r="F9" s="82" t="s">
        <v>240</v>
      </c>
      <c r="G9" s="82" t="s">
        <v>263</v>
      </c>
      <c r="H9" s="82" t="s">
        <v>242</v>
      </c>
      <c r="I9" s="66"/>
      <c r="J9" s="71"/>
      <c r="K9" s="82" t="s">
        <v>264</v>
      </c>
      <c r="L9" s="66"/>
      <c r="M9" s="132" t="s">
        <v>140</v>
      </c>
      <c r="N9" s="212" t="s">
        <v>185</v>
      </c>
      <c r="O9" s="213" t="s">
        <v>186</v>
      </c>
      <c r="P9" s="330"/>
      <c r="Q9" s="66" t="s">
        <v>225</v>
      </c>
      <c r="R9" s="66" t="s">
        <v>265</v>
      </c>
      <c r="S9" s="82" t="s">
        <v>266</v>
      </c>
      <c r="T9" s="82" t="s">
        <v>4529</v>
      </c>
      <c r="U9" s="82" t="s">
        <v>4530</v>
      </c>
      <c r="V9" s="82" t="s">
        <v>267</v>
      </c>
      <c r="W9" s="166"/>
      <c r="X9" s="166"/>
      <c r="Y9" s="166"/>
      <c r="AA9" s="165">
        <f>IF(OR(J9="Fail",ISBLANK(J9)),INDEX('Issue Code Table'!C:C,MATCH(N:N,'Issue Code Table'!A:A,0)),IF(M9="Critical",6,IF(M9="Significant",5,IF(M9="Moderate",3,2))))</f>
        <v>5</v>
      </c>
    </row>
    <row r="10" spans="1:27" ht="57" customHeight="1" x14ac:dyDescent="0.25">
      <c r="A10" s="82" t="s">
        <v>268</v>
      </c>
      <c r="B10" s="82" t="s">
        <v>180</v>
      </c>
      <c r="C10" s="300" t="s">
        <v>181</v>
      </c>
      <c r="D10" s="82" t="s">
        <v>219</v>
      </c>
      <c r="E10" s="82" t="s">
        <v>269</v>
      </c>
      <c r="F10" s="82" t="s">
        <v>221</v>
      </c>
      <c r="G10" s="82" t="s">
        <v>270</v>
      </c>
      <c r="H10" s="82" t="s">
        <v>223</v>
      </c>
      <c r="I10" s="66"/>
      <c r="J10" s="71"/>
      <c r="K10" s="82" t="s">
        <v>271</v>
      </c>
      <c r="L10" s="66"/>
      <c r="M10" s="132" t="s">
        <v>140</v>
      </c>
      <c r="N10" s="212" t="s">
        <v>185</v>
      </c>
      <c r="O10" s="213" t="s">
        <v>186</v>
      </c>
      <c r="P10" s="330"/>
      <c r="Q10" s="66" t="s">
        <v>225</v>
      </c>
      <c r="R10" s="66" t="s">
        <v>272</v>
      </c>
      <c r="S10" s="82" t="s">
        <v>273</v>
      </c>
      <c r="T10" s="82" t="s">
        <v>4531</v>
      </c>
      <c r="U10" s="82" t="s">
        <v>4532</v>
      </c>
      <c r="V10" s="82" t="s">
        <v>274</v>
      </c>
      <c r="W10" s="166"/>
      <c r="X10" s="166"/>
      <c r="Y10" s="166"/>
      <c r="AA10" s="165">
        <f>IF(OR(J10="Fail",ISBLANK(J10)),INDEX('Issue Code Table'!C:C,MATCH(N:N,'Issue Code Table'!A:A,0)),IF(M10="Critical",6,IF(M10="Significant",5,IF(M10="Moderate",3,2))))</f>
        <v>5</v>
      </c>
    </row>
    <row r="11" spans="1:27" ht="57" customHeight="1" x14ac:dyDescent="0.25">
      <c r="A11" s="82" t="s">
        <v>275</v>
      </c>
      <c r="B11" s="82" t="s">
        <v>180</v>
      </c>
      <c r="C11" s="300" t="s">
        <v>181</v>
      </c>
      <c r="D11" s="82" t="s">
        <v>219</v>
      </c>
      <c r="E11" s="82" t="s">
        <v>276</v>
      </c>
      <c r="F11" s="82" t="s">
        <v>221</v>
      </c>
      <c r="G11" s="82" t="s">
        <v>277</v>
      </c>
      <c r="H11" s="82" t="s">
        <v>223</v>
      </c>
      <c r="I11" s="66"/>
      <c r="J11" s="71"/>
      <c r="K11" s="82" t="s">
        <v>278</v>
      </c>
      <c r="L11" s="66"/>
      <c r="M11" s="132" t="s">
        <v>140</v>
      </c>
      <c r="N11" s="212" t="s">
        <v>185</v>
      </c>
      <c r="O11" s="213" t="s">
        <v>186</v>
      </c>
      <c r="P11" s="330"/>
      <c r="Q11" s="66" t="s">
        <v>225</v>
      </c>
      <c r="R11" s="66" t="s">
        <v>279</v>
      </c>
      <c r="S11" s="82" t="s">
        <v>280</v>
      </c>
      <c r="T11" s="82" t="s">
        <v>4533</v>
      </c>
      <c r="U11" s="82" t="s">
        <v>4534</v>
      </c>
      <c r="V11" s="82" t="s">
        <v>281</v>
      </c>
      <c r="W11" s="166"/>
      <c r="X11" s="166"/>
      <c r="Y11" s="166"/>
      <c r="AA11" s="165">
        <f>IF(OR(J11="Fail",ISBLANK(J11)),INDEX('Issue Code Table'!C:C,MATCH(N:N,'Issue Code Table'!A:A,0)),IF(M11="Critical",6,IF(M11="Significant",5,IF(M11="Moderate",3,2))))</f>
        <v>5</v>
      </c>
    </row>
    <row r="12" spans="1:27" ht="57" customHeight="1" x14ac:dyDescent="0.25">
      <c r="A12" s="82" t="s">
        <v>282</v>
      </c>
      <c r="B12" s="82" t="s">
        <v>180</v>
      </c>
      <c r="C12" s="300" t="s">
        <v>181</v>
      </c>
      <c r="D12" s="82" t="s">
        <v>219</v>
      </c>
      <c r="E12" s="82" t="s">
        <v>283</v>
      </c>
      <c r="F12" s="82" t="s">
        <v>231</v>
      </c>
      <c r="G12" s="82" t="s">
        <v>284</v>
      </c>
      <c r="H12" s="82" t="s">
        <v>233</v>
      </c>
      <c r="I12" s="66"/>
      <c r="J12" s="71"/>
      <c r="K12" s="82" t="s">
        <v>285</v>
      </c>
      <c r="L12" s="66"/>
      <c r="M12" s="132" t="s">
        <v>140</v>
      </c>
      <c r="N12" s="212" t="s">
        <v>185</v>
      </c>
      <c r="O12" s="213" t="s">
        <v>186</v>
      </c>
      <c r="P12" s="330"/>
      <c r="Q12" s="66" t="s">
        <v>225</v>
      </c>
      <c r="R12" s="66" t="s">
        <v>286</v>
      </c>
      <c r="S12" s="82" t="s">
        <v>287</v>
      </c>
      <c r="T12" s="82" t="s">
        <v>4535</v>
      </c>
      <c r="U12" s="82" t="s">
        <v>4536</v>
      </c>
      <c r="V12" s="82" t="s">
        <v>4537</v>
      </c>
      <c r="W12" s="166"/>
      <c r="X12" s="166"/>
      <c r="Y12" s="166"/>
      <c r="AA12" s="165">
        <f>IF(OR(J12="Fail",ISBLANK(J12)),INDEX('Issue Code Table'!C:C,MATCH(N:N,'Issue Code Table'!A:A,0)),IF(M12="Critical",6,IF(M12="Significant",5,IF(M12="Moderate",3,2))))</f>
        <v>5</v>
      </c>
    </row>
    <row r="13" spans="1:27" ht="57" customHeight="1" x14ac:dyDescent="0.25">
      <c r="A13" s="82" t="s">
        <v>288</v>
      </c>
      <c r="B13" s="82" t="s">
        <v>180</v>
      </c>
      <c r="C13" s="300" t="s">
        <v>181</v>
      </c>
      <c r="D13" s="82" t="s">
        <v>219</v>
      </c>
      <c r="E13" s="82" t="s">
        <v>4538</v>
      </c>
      <c r="F13" s="82" t="s">
        <v>240</v>
      </c>
      <c r="G13" s="82" t="s">
        <v>290</v>
      </c>
      <c r="H13" s="82" t="s">
        <v>242</v>
      </c>
      <c r="I13" s="66"/>
      <c r="J13" s="71"/>
      <c r="K13" s="82" t="s">
        <v>291</v>
      </c>
      <c r="L13" s="66"/>
      <c r="M13" s="132" t="s">
        <v>140</v>
      </c>
      <c r="N13" s="212" t="s">
        <v>185</v>
      </c>
      <c r="O13" s="213" t="s">
        <v>186</v>
      </c>
      <c r="P13" s="330"/>
      <c r="Q13" s="66" t="s">
        <v>225</v>
      </c>
      <c r="R13" s="66" t="s">
        <v>292</v>
      </c>
      <c r="S13" s="82" t="s">
        <v>293</v>
      </c>
      <c r="T13" s="82" t="s">
        <v>4539</v>
      </c>
      <c r="U13" s="82" t="s">
        <v>4540</v>
      </c>
      <c r="V13" s="82" t="s">
        <v>294</v>
      </c>
      <c r="W13" s="166"/>
      <c r="X13" s="166"/>
      <c r="Y13" s="166"/>
      <c r="AA13" s="165">
        <f>IF(OR(J13="Fail",ISBLANK(J13)),INDEX('Issue Code Table'!C:C,MATCH(N:N,'Issue Code Table'!A:A,0)),IF(M13="Critical",6,IF(M13="Significant",5,IF(M13="Moderate",3,2))))</f>
        <v>5</v>
      </c>
    </row>
    <row r="14" spans="1:27" ht="57" customHeight="1" x14ac:dyDescent="0.25">
      <c r="A14" s="82" t="s">
        <v>295</v>
      </c>
      <c r="B14" s="82" t="s">
        <v>180</v>
      </c>
      <c r="C14" s="300" t="s">
        <v>181</v>
      </c>
      <c r="D14" s="82" t="s">
        <v>206</v>
      </c>
      <c r="E14" s="82" t="s">
        <v>296</v>
      </c>
      <c r="F14" s="82" t="s">
        <v>221</v>
      </c>
      <c r="G14" s="82" t="s">
        <v>297</v>
      </c>
      <c r="H14" s="82" t="s">
        <v>223</v>
      </c>
      <c r="I14" s="66"/>
      <c r="J14" s="71"/>
      <c r="K14" s="82" t="s">
        <v>298</v>
      </c>
      <c r="L14" s="66"/>
      <c r="M14" s="132" t="s">
        <v>140</v>
      </c>
      <c r="N14" s="212" t="s">
        <v>185</v>
      </c>
      <c r="O14" s="213" t="s">
        <v>186</v>
      </c>
      <c r="P14" s="330"/>
      <c r="Q14" s="66" t="s">
        <v>225</v>
      </c>
      <c r="R14" s="66" t="s">
        <v>299</v>
      </c>
      <c r="S14" s="82" t="s">
        <v>300</v>
      </c>
      <c r="T14" s="82" t="s">
        <v>4541</v>
      </c>
      <c r="U14" s="82" t="s">
        <v>4542</v>
      </c>
      <c r="V14" s="82" t="s">
        <v>4543</v>
      </c>
      <c r="W14" s="166"/>
      <c r="X14" s="166"/>
      <c r="Y14" s="166"/>
      <c r="AA14" s="165">
        <f>IF(OR(J14="Fail",ISBLANK(J14)),INDEX('Issue Code Table'!C:C,MATCH(N:N,'Issue Code Table'!A:A,0)),IF(M14="Critical",6,IF(M14="Significant",5,IF(M14="Moderate",3,2))))</f>
        <v>5</v>
      </c>
    </row>
    <row r="15" spans="1:27" ht="57" customHeight="1" x14ac:dyDescent="0.25">
      <c r="A15" s="82" t="s">
        <v>301</v>
      </c>
      <c r="B15" s="82" t="s">
        <v>180</v>
      </c>
      <c r="C15" s="300" t="s">
        <v>181</v>
      </c>
      <c r="D15" s="82" t="s">
        <v>206</v>
      </c>
      <c r="E15" s="82" t="s">
        <v>302</v>
      </c>
      <c r="F15" s="82" t="s">
        <v>231</v>
      </c>
      <c r="G15" s="82" t="s">
        <v>303</v>
      </c>
      <c r="H15" s="82" t="s">
        <v>233</v>
      </c>
      <c r="I15" s="66"/>
      <c r="J15" s="71"/>
      <c r="K15" s="82" t="s">
        <v>304</v>
      </c>
      <c r="L15" s="66"/>
      <c r="M15" s="132" t="s">
        <v>140</v>
      </c>
      <c r="N15" s="212" t="s">
        <v>185</v>
      </c>
      <c r="O15" s="213" t="s">
        <v>186</v>
      </c>
      <c r="P15" s="330"/>
      <c r="Q15" s="66" t="s">
        <v>225</v>
      </c>
      <c r="R15" s="66" t="s">
        <v>305</v>
      </c>
      <c r="S15" s="82" t="s">
        <v>287</v>
      </c>
      <c r="T15" s="82" t="s">
        <v>4544</v>
      </c>
      <c r="U15" s="82" t="s">
        <v>4545</v>
      </c>
      <c r="V15" s="82" t="s">
        <v>4546</v>
      </c>
      <c r="W15" s="166"/>
      <c r="X15" s="166"/>
      <c r="Y15" s="166"/>
      <c r="AA15" s="165">
        <f>IF(OR(J15="Fail",ISBLANK(J15)),INDEX('Issue Code Table'!C:C,MATCH(N:N,'Issue Code Table'!A:A,0)),IF(M15="Critical",6,IF(M15="Significant",5,IF(M15="Moderate",3,2))))</f>
        <v>5</v>
      </c>
    </row>
    <row r="16" spans="1:27" ht="57" customHeight="1" x14ac:dyDescent="0.25">
      <c r="A16" s="82" t="s">
        <v>306</v>
      </c>
      <c r="B16" s="82" t="s">
        <v>180</v>
      </c>
      <c r="C16" s="300" t="s">
        <v>181</v>
      </c>
      <c r="D16" s="82" t="s">
        <v>206</v>
      </c>
      <c r="E16" s="82" t="s">
        <v>307</v>
      </c>
      <c r="F16" s="82" t="s">
        <v>240</v>
      </c>
      <c r="G16" s="82" t="s">
        <v>308</v>
      </c>
      <c r="H16" s="82" t="s">
        <v>242</v>
      </c>
      <c r="I16" s="66"/>
      <c r="J16" s="71"/>
      <c r="K16" s="82" t="s">
        <v>309</v>
      </c>
      <c r="L16" s="66"/>
      <c r="M16" s="132" t="s">
        <v>140</v>
      </c>
      <c r="N16" s="212" t="s">
        <v>185</v>
      </c>
      <c r="O16" s="213" t="s">
        <v>186</v>
      </c>
      <c r="P16" s="330"/>
      <c r="Q16" s="66" t="s">
        <v>225</v>
      </c>
      <c r="R16" s="66" t="s">
        <v>310</v>
      </c>
      <c r="S16" s="82" t="s">
        <v>311</v>
      </c>
      <c r="T16" s="82" t="s">
        <v>4547</v>
      </c>
      <c r="U16" s="82" t="s">
        <v>4548</v>
      </c>
      <c r="V16" s="82" t="s">
        <v>4549</v>
      </c>
      <c r="W16" s="166"/>
      <c r="X16" s="166"/>
      <c r="Y16" s="166"/>
      <c r="AA16" s="165">
        <f>IF(OR(J16="Fail",ISBLANK(J16)),INDEX('Issue Code Table'!C:C,MATCH(N:N,'Issue Code Table'!A:A,0)),IF(M16="Critical",6,IF(M16="Significant",5,IF(M16="Moderate",3,2))))</f>
        <v>5</v>
      </c>
    </row>
    <row r="17" spans="1:27" ht="57" customHeight="1" x14ac:dyDescent="0.25">
      <c r="A17" s="82" t="s">
        <v>312</v>
      </c>
      <c r="B17" s="308" t="s">
        <v>313</v>
      </c>
      <c r="C17" s="300" t="s">
        <v>314</v>
      </c>
      <c r="D17" s="82" t="s">
        <v>219</v>
      </c>
      <c r="E17" s="82" t="s">
        <v>315</v>
      </c>
      <c r="F17" s="82" t="s">
        <v>316</v>
      </c>
      <c r="G17" s="82" t="s">
        <v>317</v>
      </c>
      <c r="H17" s="82" t="s">
        <v>318</v>
      </c>
      <c r="I17" s="66"/>
      <c r="J17" s="71"/>
      <c r="K17" s="82" t="s">
        <v>319</v>
      </c>
      <c r="L17" s="66"/>
      <c r="M17" s="132" t="s">
        <v>140</v>
      </c>
      <c r="N17" s="212" t="s">
        <v>185</v>
      </c>
      <c r="O17" s="213" t="s">
        <v>186</v>
      </c>
      <c r="P17" s="330"/>
      <c r="Q17" s="66" t="s">
        <v>225</v>
      </c>
      <c r="R17" s="66" t="s">
        <v>320</v>
      </c>
      <c r="S17" s="82" t="s">
        <v>321</v>
      </c>
      <c r="T17" s="82" t="s">
        <v>322</v>
      </c>
      <c r="U17" s="82" t="s">
        <v>4550</v>
      </c>
      <c r="V17" s="82" t="s">
        <v>323</v>
      </c>
      <c r="W17" s="166"/>
      <c r="X17" s="166"/>
      <c r="Y17" s="166"/>
      <c r="AA17" s="165">
        <f>IF(OR(J17="Fail",ISBLANK(J17)),INDEX('Issue Code Table'!C:C,MATCH(N:N,'Issue Code Table'!A:A,0)),IF(M17="Critical",6,IF(M17="Significant",5,IF(M17="Moderate",3,2))))</f>
        <v>5</v>
      </c>
    </row>
    <row r="18" spans="1:27" ht="57" customHeight="1" x14ac:dyDescent="0.25">
      <c r="A18" s="82" t="s">
        <v>324</v>
      </c>
      <c r="B18" s="82" t="s">
        <v>180</v>
      </c>
      <c r="C18" s="300" t="s">
        <v>181</v>
      </c>
      <c r="D18" s="82" t="s">
        <v>219</v>
      </c>
      <c r="E18" s="82" t="s">
        <v>325</v>
      </c>
      <c r="F18" s="82" t="s">
        <v>326</v>
      </c>
      <c r="G18" s="82" t="s">
        <v>327</v>
      </c>
      <c r="H18" s="82" t="s">
        <v>328</v>
      </c>
      <c r="I18" s="66"/>
      <c r="J18" s="71"/>
      <c r="K18" s="82" t="s">
        <v>329</v>
      </c>
      <c r="L18" s="66"/>
      <c r="M18" s="132" t="s">
        <v>140</v>
      </c>
      <c r="N18" s="212" t="s">
        <v>185</v>
      </c>
      <c r="O18" s="213" t="s">
        <v>186</v>
      </c>
      <c r="P18" s="330"/>
      <c r="Q18" s="66" t="s">
        <v>225</v>
      </c>
      <c r="R18" s="66" t="s">
        <v>330</v>
      </c>
      <c r="S18" s="82" t="s">
        <v>331</v>
      </c>
      <c r="T18" s="82" t="s">
        <v>332</v>
      </c>
      <c r="U18" s="82" t="s">
        <v>4551</v>
      </c>
      <c r="V18" s="82" t="s">
        <v>333</v>
      </c>
      <c r="W18" s="166"/>
      <c r="X18" s="166"/>
      <c r="Y18" s="166"/>
      <c r="AA18" s="165">
        <f>IF(OR(J18="Fail",ISBLANK(J18)),INDEX('Issue Code Table'!C:C,MATCH(N:N,'Issue Code Table'!A:A,0)),IF(M18="Critical",6,IF(M18="Significant",5,IF(M18="Moderate",3,2))))</f>
        <v>5</v>
      </c>
    </row>
    <row r="19" spans="1:27" ht="57" customHeight="1" x14ac:dyDescent="0.25">
      <c r="A19" s="82" t="s">
        <v>334</v>
      </c>
      <c r="B19" s="82" t="s">
        <v>180</v>
      </c>
      <c r="C19" s="300" t="s">
        <v>181</v>
      </c>
      <c r="D19" s="82" t="s">
        <v>219</v>
      </c>
      <c r="E19" s="82" t="s">
        <v>335</v>
      </c>
      <c r="F19" s="82" t="s">
        <v>336</v>
      </c>
      <c r="G19" s="82" t="s">
        <v>337</v>
      </c>
      <c r="H19" s="82" t="s">
        <v>338</v>
      </c>
      <c r="I19" s="66"/>
      <c r="J19" s="71"/>
      <c r="K19" s="82" t="s">
        <v>339</v>
      </c>
      <c r="L19" s="66"/>
      <c r="M19" s="132" t="s">
        <v>140</v>
      </c>
      <c r="N19" s="212" t="s">
        <v>185</v>
      </c>
      <c r="O19" s="213" t="s">
        <v>186</v>
      </c>
      <c r="P19" s="330"/>
      <c r="Q19" s="66" t="s">
        <v>340</v>
      </c>
      <c r="R19" s="66" t="s">
        <v>341</v>
      </c>
      <c r="S19" s="82" t="s">
        <v>342</v>
      </c>
      <c r="T19" s="82" t="s">
        <v>343</v>
      </c>
      <c r="U19" s="82" t="s">
        <v>4552</v>
      </c>
      <c r="V19" s="82" t="s">
        <v>344</v>
      </c>
      <c r="W19" s="166"/>
      <c r="X19" s="166"/>
      <c r="Y19" s="166"/>
      <c r="AA19" s="165">
        <f>IF(OR(J19="Fail",ISBLANK(J19)),INDEX('Issue Code Table'!C:C,MATCH(N:N,'Issue Code Table'!A:A,0)),IF(M19="Critical",6,IF(M19="Significant",5,IF(M19="Moderate",3,2))))</f>
        <v>5</v>
      </c>
    </row>
    <row r="20" spans="1:27" ht="57" customHeight="1" x14ac:dyDescent="0.25">
      <c r="A20" s="82" t="s">
        <v>345</v>
      </c>
      <c r="B20" s="82" t="s">
        <v>180</v>
      </c>
      <c r="C20" s="300" t="s">
        <v>181</v>
      </c>
      <c r="D20" s="82" t="s">
        <v>219</v>
      </c>
      <c r="E20" s="82" t="s">
        <v>346</v>
      </c>
      <c r="F20" s="82" t="s">
        <v>347</v>
      </c>
      <c r="G20" s="82" t="s">
        <v>348</v>
      </c>
      <c r="H20" s="82" t="s">
        <v>349</v>
      </c>
      <c r="I20" s="66"/>
      <c r="J20" s="71"/>
      <c r="K20" s="82" t="s">
        <v>350</v>
      </c>
      <c r="L20" s="66"/>
      <c r="M20" s="132" t="s">
        <v>140</v>
      </c>
      <c r="N20" s="212" t="s">
        <v>185</v>
      </c>
      <c r="O20" s="213" t="s">
        <v>186</v>
      </c>
      <c r="P20" s="330"/>
      <c r="Q20" s="66" t="s">
        <v>340</v>
      </c>
      <c r="R20" s="66" t="s">
        <v>351</v>
      </c>
      <c r="S20" s="82" t="s">
        <v>352</v>
      </c>
      <c r="T20" s="82" t="s">
        <v>353</v>
      </c>
      <c r="U20" s="82" t="s">
        <v>4553</v>
      </c>
      <c r="V20" s="82" t="s">
        <v>354</v>
      </c>
      <c r="W20" s="166"/>
      <c r="X20" s="166"/>
      <c r="Y20" s="166"/>
      <c r="AA20" s="165">
        <f>IF(OR(J20="Fail",ISBLANK(J20)),INDEX('Issue Code Table'!C:C,MATCH(N:N,'Issue Code Table'!A:A,0)),IF(M20="Critical",6,IF(M20="Significant",5,IF(M20="Moderate",3,2))))</f>
        <v>5</v>
      </c>
    </row>
    <row r="21" spans="1:27" ht="57" customHeight="1" x14ac:dyDescent="0.25">
      <c r="A21" s="82" t="s">
        <v>355</v>
      </c>
      <c r="B21" s="82" t="s">
        <v>180</v>
      </c>
      <c r="C21" s="300" t="s">
        <v>181</v>
      </c>
      <c r="D21" s="82" t="s">
        <v>219</v>
      </c>
      <c r="E21" s="82" t="s">
        <v>356</v>
      </c>
      <c r="F21" s="82" t="s">
        <v>357</v>
      </c>
      <c r="G21" s="82" t="s">
        <v>358</v>
      </c>
      <c r="H21" s="82" t="s">
        <v>359</v>
      </c>
      <c r="I21" s="66"/>
      <c r="J21" s="71"/>
      <c r="K21" s="82" t="s">
        <v>360</v>
      </c>
      <c r="L21" s="66"/>
      <c r="M21" s="132" t="s">
        <v>140</v>
      </c>
      <c r="N21" s="212" t="s">
        <v>185</v>
      </c>
      <c r="O21" s="213" t="s">
        <v>186</v>
      </c>
      <c r="P21" s="330"/>
      <c r="Q21" s="66" t="s">
        <v>340</v>
      </c>
      <c r="R21" s="66" t="s">
        <v>361</v>
      </c>
      <c r="S21" s="82" t="s">
        <v>352</v>
      </c>
      <c r="T21" s="82" t="s">
        <v>362</v>
      </c>
      <c r="U21" s="82" t="s">
        <v>4554</v>
      </c>
      <c r="V21" s="82" t="s">
        <v>363</v>
      </c>
      <c r="W21" s="166"/>
      <c r="X21" s="166"/>
      <c r="Y21" s="166"/>
      <c r="AA21" s="165">
        <f>IF(OR(J21="Fail",ISBLANK(J21)),INDEX('Issue Code Table'!C:C,MATCH(N:N,'Issue Code Table'!A:A,0)),IF(M21="Critical",6,IF(M21="Significant",5,IF(M21="Moderate",3,2))))</f>
        <v>5</v>
      </c>
    </row>
    <row r="22" spans="1:27" ht="57" customHeight="1" x14ac:dyDescent="0.25">
      <c r="A22" s="82" t="s">
        <v>364</v>
      </c>
      <c r="B22" s="82" t="s">
        <v>180</v>
      </c>
      <c r="C22" s="300" t="s">
        <v>181</v>
      </c>
      <c r="D22" s="82" t="s">
        <v>219</v>
      </c>
      <c r="E22" s="82" t="s">
        <v>365</v>
      </c>
      <c r="F22" s="82" t="s">
        <v>4555</v>
      </c>
      <c r="G22" s="82" t="s">
        <v>366</v>
      </c>
      <c r="H22" s="82" t="s">
        <v>367</v>
      </c>
      <c r="I22" s="66"/>
      <c r="J22" s="71"/>
      <c r="K22" s="82" t="s">
        <v>368</v>
      </c>
      <c r="L22" s="66"/>
      <c r="M22" s="132" t="s">
        <v>140</v>
      </c>
      <c r="N22" s="212" t="s">
        <v>185</v>
      </c>
      <c r="O22" s="213" t="s">
        <v>186</v>
      </c>
      <c r="P22" s="330"/>
      <c r="Q22" s="66" t="s">
        <v>340</v>
      </c>
      <c r="R22" s="66" t="s">
        <v>369</v>
      </c>
      <c r="S22" s="82" t="s">
        <v>352</v>
      </c>
      <c r="T22" s="82" t="s">
        <v>370</v>
      </c>
      <c r="U22" s="82" t="s">
        <v>4556</v>
      </c>
      <c r="V22" s="82" t="s">
        <v>371</v>
      </c>
      <c r="W22" s="166"/>
      <c r="X22" s="166"/>
      <c r="Y22" s="166"/>
      <c r="AA22" s="165">
        <f>IF(OR(J22="Fail",ISBLANK(J22)),INDEX('Issue Code Table'!C:C,MATCH(N:N,'Issue Code Table'!A:A,0)),IF(M22="Critical",6,IF(M22="Significant",5,IF(M22="Moderate",3,2))))</f>
        <v>5</v>
      </c>
    </row>
    <row r="23" spans="1:27" ht="57" customHeight="1" x14ac:dyDescent="0.25">
      <c r="A23" s="82" t="s">
        <v>372</v>
      </c>
      <c r="B23" s="82" t="s">
        <v>180</v>
      </c>
      <c r="C23" s="300" t="s">
        <v>181</v>
      </c>
      <c r="D23" s="82" t="s">
        <v>219</v>
      </c>
      <c r="E23" s="82" t="s">
        <v>373</v>
      </c>
      <c r="F23" s="82" t="s">
        <v>4557</v>
      </c>
      <c r="G23" s="82" t="s">
        <v>374</v>
      </c>
      <c r="H23" s="82" t="s">
        <v>375</v>
      </c>
      <c r="I23" s="66"/>
      <c r="J23" s="71"/>
      <c r="K23" s="82" t="s">
        <v>376</v>
      </c>
      <c r="L23" s="66"/>
      <c r="M23" s="132" t="s">
        <v>140</v>
      </c>
      <c r="N23" s="212" t="s">
        <v>185</v>
      </c>
      <c r="O23" s="213" t="s">
        <v>186</v>
      </c>
      <c r="P23" s="330"/>
      <c r="Q23" s="66" t="s">
        <v>340</v>
      </c>
      <c r="R23" s="66" t="s">
        <v>377</v>
      </c>
      <c r="S23" s="82" t="s">
        <v>352</v>
      </c>
      <c r="T23" s="82" t="s">
        <v>378</v>
      </c>
      <c r="U23" s="82" t="s">
        <v>4558</v>
      </c>
      <c r="V23" s="82" t="s">
        <v>379</v>
      </c>
      <c r="W23" s="166"/>
      <c r="X23" s="166"/>
      <c r="Y23" s="166"/>
      <c r="AA23" s="165">
        <f>IF(OR(J23="Fail",ISBLANK(J23)),INDEX('Issue Code Table'!C:C,MATCH(N:N,'Issue Code Table'!A:A,0)),IF(M23="Critical",6,IF(M23="Significant",5,IF(M23="Moderate",3,2))))</f>
        <v>5</v>
      </c>
    </row>
    <row r="24" spans="1:27" ht="57" customHeight="1" x14ac:dyDescent="0.25">
      <c r="A24" s="82" t="s">
        <v>380</v>
      </c>
      <c r="B24" s="82" t="s">
        <v>180</v>
      </c>
      <c r="C24" s="300" t="s">
        <v>181</v>
      </c>
      <c r="D24" s="82" t="s">
        <v>219</v>
      </c>
      <c r="E24" s="82" t="s">
        <v>381</v>
      </c>
      <c r="F24" s="82" t="s">
        <v>382</v>
      </c>
      <c r="G24" s="82" t="s">
        <v>383</v>
      </c>
      <c r="H24" s="82" t="s">
        <v>384</v>
      </c>
      <c r="I24" s="66"/>
      <c r="J24" s="71"/>
      <c r="K24" s="82" t="s">
        <v>385</v>
      </c>
      <c r="L24" s="66"/>
      <c r="M24" s="132" t="s">
        <v>140</v>
      </c>
      <c r="N24" s="212" t="s">
        <v>185</v>
      </c>
      <c r="O24" s="213" t="s">
        <v>186</v>
      </c>
      <c r="P24" s="330"/>
      <c r="Q24" s="66" t="s">
        <v>340</v>
      </c>
      <c r="R24" s="66" t="s">
        <v>386</v>
      </c>
      <c r="S24" s="82" t="s">
        <v>352</v>
      </c>
      <c r="T24" s="82" t="s">
        <v>387</v>
      </c>
      <c r="U24" s="82" t="s">
        <v>4559</v>
      </c>
      <c r="V24" s="82" t="s">
        <v>388</v>
      </c>
      <c r="W24" s="166"/>
      <c r="X24" s="166"/>
      <c r="Y24" s="166"/>
      <c r="AA24" s="165">
        <f>IF(OR(J24="Fail",ISBLANK(J24)),INDEX('Issue Code Table'!C:C,MATCH(N:N,'Issue Code Table'!A:A,0)),IF(M24="Critical",6,IF(M24="Significant",5,IF(M24="Moderate",3,2))))</f>
        <v>5</v>
      </c>
    </row>
    <row r="25" spans="1:27" ht="57" customHeight="1" x14ac:dyDescent="0.25">
      <c r="A25" s="82" t="s">
        <v>389</v>
      </c>
      <c r="B25" s="82" t="s">
        <v>180</v>
      </c>
      <c r="C25" s="300" t="s">
        <v>181</v>
      </c>
      <c r="D25" s="82" t="s">
        <v>219</v>
      </c>
      <c r="E25" s="82" t="s">
        <v>390</v>
      </c>
      <c r="F25" s="82" t="s">
        <v>391</v>
      </c>
      <c r="G25" s="82" t="s">
        <v>392</v>
      </c>
      <c r="H25" s="82" t="s">
        <v>393</v>
      </c>
      <c r="I25" s="66"/>
      <c r="J25" s="71"/>
      <c r="K25" s="82" t="s">
        <v>394</v>
      </c>
      <c r="L25" s="66"/>
      <c r="M25" s="132" t="s">
        <v>140</v>
      </c>
      <c r="N25" s="212" t="s">
        <v>185</v>
      </c>
      <c r="O25" s="213" t="s">
        <v>186</v>
      </c>
      <c r="P25" s="330"/>
      <c r="Q25" s="66" t="s">
        <v>340</v>
      </c>
      <c r="R25" s="66" t="s">
        <v>395</v>
      </c>
      <c r="S25" s="82" t="s">
        <v>352</v>
      </c>
      <c r="T25" s="82" t="s">
        <v>396</v>
      </c>
      <c r="U25" s="82" t="s">
        <v>4560</v>
      </c>
      <c r="V25" s="82" t="s">
        <v>397</v>
      </c>
      <c r="W25" s="166"/>
      <c r="X25" s="166"/>
      <c r="Y25" s="166"/>
      <c r="AA25" s="165">
        <f>IF(OR(J25="Fail",ISBLANK(J25)),INDEX('Issue Code Table'!C:C,MATCH(N:N,'Issue Code Table'!A:A,0)),IF(M25="Critical",6,IF(M25="Significant",5,IF(M25="Moderate",3,2))))</f>
        <v>5</v>
      </c>
    </row>
    <row r="26" spans="1:27" ht="57" customHeight="1" x14ac:dyDescent="0.25">
      <c r="A26" s="82" t="s">
        <v>398</v>
      </c>
      <c r="B26" s="308" t="s">
        <v>399</v>
      </c>
      <c r="C26" s="300" t="s">
        <v>400</v>
      </c>
      <c r="D26" s="82" t="s">
        <v>206</v>
      </c>
      <c r="E26" s="82" t="s">
        <v>401</v>
      </c>
      <c r="F26" s="82" t="s">
        <v>402</v>
      </c>
      <c r="G26" s="82" t="s">
        <v>403</v>
      </c>
      <c r="H26" s="82" t="s">
        <v>404</v>
      </c>
      <c r="I26" s="66"/>
      <c r="J26" s="71"/>
      <c r="K26" s="82" t="s">
        <v>405</v>
      </c>
      <c r="L26" s="66"/>
      <c r="M26" s="134" t="s">
        <v>140</v>
      </c>
      <c r="N26" s="213" t="s">
        <v>406</v>
      </c>
      <c r="O26" s="213" t="s">
        <v>407</v>
      </c>
      <c r="P26" s="330"/>
      <c r="Q26" s="66" t="s">
        <v>408</v>
      </c>
      <c r="R26" s="66" t="s">
        <v>409</v>
      </c>
      <c r="S26" s="82" t="s">
        <v>410</v>
      </c>
      <c r="T26" s="82" t="s">
        <v>411</v>
      </c>
      <c r="U26" s="82" t="s">
        <v>4561</v>
      </c>
      <c r="V26" s="82" t="s">
        <v>412</v>
      </c>
      <c r="W26" s="166"/>
      <c r="X26" s="166"/>
      <c r="Y26" s="166"/>
      <c r="AA26" s="165">
        <f>IF(OR(J26="Fail",ISBLANK(J26)),INDEX('Issue Code Table'!C:C,MATCH(N:N,'Issue Code Table'!A:A,0)),IF(M26="Critical",6,IF(M26="Significant",5,IF(M26="Moderate",3,2))))</f>
        <v>5</v>
      </c>
    </row>
    <row r="27" spans="1:27" ht="57" customHeight="1" x14ac:dyDescent="0.25">
      <c r="A27" s="82" t="s">
        <v>413</v>
      </c>
      <c r="B27" s="308" t="s">
        <v>399</v>
      </c>
      <c r="C27" s="300" t="s">
        <v>400</v>
      </c>
      <c r="D27" s="82" t="s">
        <v>219</v>
      </c>
      <c r="E27" s="82" t="s">
        <v>414</v>
      </c>
      <c r="F27" s="82" t="s">
        <v>415</v>
      </c>
      <c r="G27" s="82" t="s">
        <v>416</v>
      </c>
      <c r="H27" s="82" t="s">
        <v>417</v>
      </c>
      <c r="I27" s="66"/>
      <c r="J27" s="71"/>
      <c r="K27" s="82" t="s">
        <v>418</v>
      </c>
      <c r="L27" s="66"/>
      <c r="M27" s="134" t="s">
        <v>140</v>
      </c>
      <c r="N27" s="213" t="s">
        <v>419</v>
      </c>
      <c r="O27" s="213" t="s">
        <v>420</v>
      </c>
      <c r="P27" s="330"/>
      <c r="Q27" s="66" t="s">
        <v>408</v>
      </c>
      <c r="R27" s="66" t="s">
        <v>421</v>
      </c>
      <c r="S27" s="82" t="s">
        <v>422</v>
      </c>
      <c r="T27" s="82" t="s">
        <v>423</v>
      </c>
      <c r="U27" s="82" t="s">
        <v>4562</v>
      </c>
      <c r="V27" s="82" t="s">
        <v>424</v>
      </c>
      <c r="W27" s="166"/>
      <c r="X27" s="166"/>
      <c r="Y27" s="166"/>
      <c r="AA27" s="165">
        <f>IF(OR(J27="Fail",ISBLANK(J27)),INDEX('Issue Code Table'!C:C,MATCH(N:N,'Issue Code Table'!A:A,0)),IF(M27="Critical",6,IF(M27="Significant",5,IF(M27="Moderate",3,2))))</f>
        <v>4</v>
      </c>
    </row>
    <row r="28" spans="1:27" ht="57" customHeight="1" x14ac:dyDescent="0.25">
      <c r="A28" s="82" t="s">
        <v>425</v>
      </c>
      <c r="B28" s="308" t="s">
        <v>399</v>
      </c>
      <c r="C28" s="300" t="s">
        <v>400</v>
      </c>
      <c r="D28" s="82" t="s">
        <v>206</v>
      </c>
      <c r="E28" s="82" t="s">
        <v>426</v>
      </c>
      <c r="F28" s="82" t="s">
        <v>427</v>
      </c>
      <c r="G28" s="82" t="s">
        <v>428</v>
      </c>
      <c r="H28" s="82" t="s">
        <v>4563</v>
      </c>
      <c r="I28" s="66"/>
      <c r="J28" s="71"/>
      <c r="K28" s="82" t="s">
        <v>4564</v>
      </c>
      <c r="L28" s="66"/>
      <c r="M28" s="134" t="s">
        <v>140</v>
      </c>
      <c r="N28" s="213" t="s">
        <v>419</v>
      </c>
      <c r="O28" s="213" t="s">
        <v>420</v>
      </c>
      <c r="P28" s="330"/>
      <c r="Q28" s="66" t="s">
        <v>408</v>
      </c>
      <c r="R28" s="66" t="s">
        <v>429</v>
      </c>
      <c r="S28" s="82" t="s">
        <v>430</v>
      </c>
      <c r="T28" s="82" t="s">
        <v>431</v>
      </c>
      <c r="U28" s="82" t="s">
        <v>432</v>
      </c>
      <c r="V28" s="82" t="s">
        <v>433</v>
      </c>
      <c r="W28" s="166"/>
      <c r="X28" s="166"/>
      <c r="Y28" s="166"/>
      <c r="AA28" s="165">
        <f>IF(OR(J28="Fail",ISBLANK(J28)),INDEX('Issue Code Table'!C:C,MATCH(N:N,'Issue Code Table'!A:A,0)),IF(M28="Critical",6,IF(M28="Significant",5,IF(M28="Moderate",3,2))))</f>
        <v>4</v>
      </c>
    </row>
    <row r="29" spans="1:27" ht="57" customHeight="1" x14ac:dyDescent="0.25">
      <c r="A29" s="82" t="s">
        <v>434</v>
      </c>
      <c r="B29" s="308" t="s">
        <v>399</v>
      </c>
      <c r="C29" s="300" t="s">
        <v>400</v>
      </c>
      <c r="D29" s="82" t="s">
        <v>206</v>
      </c>
      <c r="E29" s="82" t="s">
        <v>4565</v>
      </c>
      <c r="F29" s="82" t="s">
        <v>4566</v>
      </c>
      <c r="G29" s="82" t="s">
        <v>4567</v>
      </c>
      <c r="H29" s="82" t="s">
        <v>4568</v>
      </c>
      <c r="I29" s="66"/>
      <c r="J29" s="71"/>
      <c r="K29" s="82" t="s">
        <v>211</v>
      </c>
      <c r="L29" s="66"/>
      <c r="M29" s="134" t="s">
        <v>140</v>
      </c>
      <c r="N29" s="213" t="s">
        <v>406</v>
      </c>
      <c r="O29" s="213" t="s">
        <v>407</v>
      </c>
      <c r="P29" s="330"/>
      <c r="Q29" s="66" t="s">
        <v>408</v>
      </c>
      <c r="R29" s="66" t="s">
        <v>435</v>
      </c>
      <c r="S29" s="82" t="s">
        <v>4569</v>
      </c>
      <c r="T29" s="82" t="s">
        <v>4570</v>
      </c>
      <c r="U29" s="82" t="s">
        <v>4571</v>
      </c>
      <c r="V29" s="82" t="s">
        <v>4572</v>
      </c>
      <c r="W29" s="166"/>
      <c r="X29" s="166"/>
      <c r="Y29" s="166"/>
      <c r="AA29" s="165">
        <f>IF(OR(J29="Fail",ISBLANK(J29)),INDEX('Issue Code Table'!C:C,MATCH(N:N,'Issue Code Table'!A:A,0)),IF(M29="Critical",6,IF(M29="Significant",5,IF(M29="Moderate",3,2))))</f>
        <v>5</v>
      </c>
    </row>
    <row r="30" spans="1:27" ht="57" customHeight="1" x14ac:dyDescent="0.25">
      <c r="A30" s="82" t="s">
        <v>436</v>
      </c>
      <c r="B30" s="82" t="s">
        <v>399</v>
      </c>
      <c r="C30" s="300" t="s">
        <v>400</v>
      </c>
      <c r="D30" s="82" t="s">
        <v>219</v>
      </c>
      <c r="E30" s="82" t="s">
        <v>437</v>
      </c>
      <c r="F30" s="82" t="s">
        <v>438</v>
      </c>
      <c r="G30" s="82" t="s">
        <v>439</v>
      </c>
      <c r="H30" s="82" t="s">
        <v>440</v>
      </c>
      <c r="I30" s="66"/>
      <c r="J30" s="71"/>
      <c r="K30" s="82" t="s">
        <v>441</v>
      </c>
      <c r="L30" s="66"/>
      <c r="M30" s="132" t="s">
        <v>140</v>
      </c>
      <c r="N30" s="212" t="s">
        <v>442</v>
      </c>
      <c r="O30" s="213" t="s">
        <v>443</v>
      </c>
      <c r="P30" s="330"/>
      <c r="Q30" s="66" t="s">
        <v>444</v>
      </c>
      <c r="R30" s="66" t="s">
        <v>445</v>
      </c>
      <c r="S30" s="82" t="s">
        <v>446</v>
      </c>
      <c r="T30" s="82" t="s">
        <v>447</v>
      </c>
      <c r="U30" s="82" t="s">
        <v>4573</v>
      </c>
      <c r="V30" s="82" t="s">
        <v>4574</v>
      </c>
      <c r="W30" s="166"/>
      <c r="X30" s="166"/>
      <c r="Y30" s="166"/>
      <c r="AA30" s="165">
        <f>IF(OR(J30="Fail",ISBLANK(J30)),INDEX('Issue Code Table'!C:C,MATCH(N:N,'Issue Code Table'!A:A,0)),IF(M30="Critical",6,IF(M30="Significant",5,IF(M30="Moderate",3,2))))</f>
        <v>5</v>
      </c>
    </row>
    <row r="31" spans="1:27" ht="57" customHeight="1" x14ac:dyDescent="0.25">
      <c r="A31" s="82" t="s">
        <v>448</v>
      </c>
      <c r="B31" s="82" t="s">
        <v>399</v>
      </c>
      <c r="C31" s="300" t="s">
        <v>400</v>
      </c>
      <c r="D31" s="82" t="s">
        <v>219</v>
      </c>
      <c r="E31" s="82" t="s">
        <v>449</v>
      </c>
      <c r="F31" s="82" t="s">
        <v>450</v>
      </c>
      <c r="G31" s="82" t="s">
        <v>451</v>
      </c>
      <c r="H31" s="82" t="s">
        <v>4575</v>
      </c>
      <c r="I31" s="66"/>
      <c r="J31" s="71"/>
      <c r="K31" s="82" t="s">
        <v>4576</v>
      </c>
      <c r="L31" s="66"/>
      <c r="M31" s="132" t="s">
        <v>140</v>
      </c>
      <c r="N31" s="212" t="s">
        <v>442</v>
      </c>
      <c r="O31" s="213" t="s">
        <v>443</v>
      </c>
      <c r="P31" s="330"/>
      <c r="Q31" s="66" t="s">
        <v>444</v>
      </c>
      <c r="R31" s="66" t="s">
        <v>452</v>
      </c>
      <c r="S31" s="82" t="s">
        <v>453</v>
      </c>
      <c r="T31" s="82" t="s">
        <v>454</v>
      </c>
      <c r="U31" s="82" t="s">
        <v>4577</v>
      </c>
      <c r="V31" s="82" t="s">
        <v>455</v>
      </c>
      <c r="W31" s="166"/>
      <c r="X31" s="166"/>
      <c r="Y31" s="166"/>
      <c r="AA31" s="165">
        <f>IF(OR(J31="Fail",ISBLANK(J31)),INDEX('Issue Code Table'!C:C,MATCH(N:N,'Issue Code Table'!A:A,0)),IF(M31="Critical",6,IF(M31="Significant",5,IF(M31="Moderate",3,2))))</f>
        <v>5</v>
      </c>
    </row>
    <row r="32" spans="1:27" ht="57" customHeight="1" x14ac:dyDescent="0.25">
      <c r="A32" s="82" t="s">
        <v>456</v>
      </c>
      <c r="B32" s="82" t="s">
        <v>457</v>
      </c>
      <c r="C32" s="300" t="s">
        <v>458</v>
      </c>
      <c r="D32" s="82" t="s">
        <v>219</v>
      </c>
      <c r="E32" s="82" t="s">
        <v>459</v>
      </c>
      <c r="F32" s="82" t="s">
        <v>460</v>
      </c>
      <c r="G32" s="82" t="s">
        <v>461</v>
      </c>
      <c r="H32" s="82" t="s">
        <v>462</v>
      </c>
      <c r="I32" s="66"/>
      <c r="J32" s="71"/>
      <c r="K32" s="82" t="s">
        <v>463</v>
      </c>
      <c r="L32" s="66"/>
      <c r="M32" s="134" t="s">
        <v>151</v>
      </c>
      <c r="N32" s="213" t="s">
        <v>464</v>
      </c>
      <c r="O32" s="213" t="s">
        <v>465</v>
      </c>
      <c r="P32" s="330"/>
      <c r="Q32" s="66" t="s">
        <v>466</v>
      </c>
      <c r="R32" s="66" t="s">
        <v>467</v>
      </c>
      <c r="S32" s="82" t="s">
        <v>468</v>
      </c>
      <c r="T32" s="82" t="s">
        <v>469</v>
      </c>
      <c r="U32" s="82" t="s">
        <v>4578</v>
      </c>
      <c r="V32" s="82"/>
      <c r="W32" s="166"/>
      <c r="X32" s="166"/>
      <c r="Y32" s="166"/>
      <c r="AA32" s="165">
        <f>IF(OR(J32="Fail",ISBLANK(J32)),INDEX('Issue Code Table'!C:C,MATCH(N:N,'Issue Code Table'!A:A,0)),IF(M32="Critical",6,IF(M32="Significant",5,IF(M32="Moderate",3,2))))</f>
        <v>4</v>
      </c>
    </row>
    <row r="33" spans="1:27" ht="57" customHeight="1" x14ac:dyDescent="0.25">
      <c r="A33" s="82" t="s">
        <v>470</v>
      </c>
      <c r="B33" s="82" t="s">
        <v>471</v>
      </c>
      <c r="C33" s="300" t="s">
        <v>472</v>
      </c>
      <c r="D33" s="82" t="s">
        <v>219</v>
      </c>
      <c r="E33" s="82" t="s">
        <v>473</v>
      </c>
      <c r="F33" s="82" t="s">
        <v>474</v>
      </c>
      <c r="G33" s="82" t="s">
        <v>475</v>
      </c>
      <c r="H33" s="82" t="s">
        <v>476</v>
      </c>
      <c r="I33" s="66"/>
      <c r="J33" s="71"/>
      <c r="K33" s="82" t="s">
        <v>477</v>
      </c>
      <c r="L33" s="66"/>
      <c r="M33" s="132" t="s">
        <v>140</v>
      </c>
      <c r="N33" s="212" t="s">
        <v>185</v>
      </c>
      <c r="O33" s="213" t="s">
        <v>186</v>
      </c>
      <c r="P33" s="330"/>
      <c r="Q33" s="66" t="s">
        <v>466</v>
      </c>
      <c r="R33" s="66" t="s">
        <v>478</v>
      </c>
      <c r="S33" s="82" t="s">
        <v>479</v>
      </c>
      <c r="T33" s="82" t="s">
        <v>4579</v>
      </c>
      <c r="U33" s="82" t="s">
        <v>4580</v>
      </c>
      <c r="V33" s="82" t="s">
        <v>480</v>
      </c>
      <c r="W33" s="166"/>
      <c r="X33" s="166"/>
      <c r="Y33" s="166"/>
      <c r="AA33" s="165">
        <f>IF(OR(J33="Fail",ISBLANK(J33)),INDEX('Issue Code Table'!C:C,MATCH(N:N,'Issue Code Table'!A:A,0)),IF(M33="Critical",6,IF(M33="Significant",5,IF(M33="Moderate",3,2))))</f>
        <v>5</v>
      </c>
    </row>
    <row r="34" spans="1:27" ht="57" customHeight="1" x14ac:dyDescent="0.25">
      <c r="A34" s="82" t="s">
        <v>481</v>
      </c>
      <c r="B34" s="82" t="s">
        <v>471</v>
      </c>
      <c r="C34" s="300" t="s">
        <v>472</v>
      </c>
      <c r="D34" s="82" t="s">
        <v>219</v>
      </c>
      <c r="E34" s="82" t="s">
        <v>482</v>
      </c>
      <c r="F34" s="82" t="s">
        <v>4581</v>
      </c>
      <c r="G34" s="82" t="s">
        <v>484</v>
      </c>
      <c r="H34" s="82" t="s">
        <v>485</v>
      </c>
      <c r="I34" s="66"/>
      <c r="J34" s="71"/>
      <c r="K34" s="82" t="s">
        <v>486</v>
      </c>
      <c r="L34" s="66"/>
      <c r="M34" s="134" t="s">
        <v>140</v>
      </c>
      <c r="N34" s="213" t="s">
        <v>487</v>
      </c>
      <c r="O34" s="213" t="s">
        <v>488</v>
      </c>
      <c r="P34" s="330"/>
      <c r="Q34" s="66" t="s">
        <v>466</v>
      </c>
      <c r="R34" s="66" t="s">
        <v>489</v>
      </c>
      <c r="S34" s="82" t="s">
        <v>490</v>
      </c>
      <c r="T34" s="82" t="s">
        <v>491</v>
      </c>
      <c r="U34" s="82" t="s">
        <v>4582</v>
      </c>
      <c r="V34" s="82" t="s">
        <v>2405</v>
      </c>
      <c r="W34" s="166"/>
      <c r="X34" s="166"/>
      <c r="Y34" s="166"/>
      <c r="AA34" s="165">
        <f>IF(OR(J34="Fail",ISBLANK(J34)),INDEX('Issue Code Table'!C:C,MATCH(N:N,'Issue Code Table'!A:A,0)),IF(M34="Critical",6,IF(M34="Significant",5,IF(M34="Moderate",3,2))))</f>
        <v>5</v>
      </c>
    </row>
    <row r="35" spans="1:27" ht="57" customHeight="1" x14ac:dyDescent="0.25">
      <c r="A35" s="82" t="s">
        <v>492</v>
      </c>
      <c r="B35" s="82" t="s">
        <v>493</v>
      </c>
      <c r="C35" s="300" t="s">
        <v>494</v>
      </c>
      <c r="D35" s="82" t="s">
        <v>219</v>
      </c>
      <c r="E35" s="82" t="s">
        <v>495</v>
      </c>
      <c r="F35" s="82" t="s">
        <v>496</v>
      </c>
      <c r="G35" s="82" t="s">
        <v>497</v>
      </c>
      <c r="H35" s="82" t="s">
        <v>498</v>
      </c>
      <c r="I35" s="66"/>
      <c r="J35" s="71"/>
      <c r="K35" s="82" t="s">
        <v>499</v>
      </c>
      <c r="L35" s="66"/>
      <c r="M35" s="269" t="s">
        <v>140</v>
      </c>
      <c r="N35" s="271" t="s">
        <v>185</v>
      </c>
      <c r="O35" s="66" t="s">
        <v>186</v>
      </c>
      <c r="P35" s="330"/>
      <c r="Q35" s="66">
        <v>1.4</v>
      </c>
      <c r="R35" s="66" t="s">
        <v>500</v>
      </c>
      <c r="S35" s="82" t="s">
        <v>501</v>
      </c>
      <c r="T35" s="82" t="s">
        <v>502</v>
      </c>
      <c r="U35" s="82" t="s">
        <v>4583</v>
      </c>
      <c r="V35" s="82" t="s">
        <v>503</v>
      </c>
      <c r="W35" s="166"/>
      <c r="X35" s="166"/>
      <c r="Y35" s="166"/>
      <c r="AA35" s="165">
        <f>IF(OR(J35="Fail",ISBLANK(J35)),INDEX('Issue Code Table'!C:C,MATCH(N:N,'Issue Code Table'!A:A,0)),IF(M35="Critical",6,IF(M35="Significant",5,IF(M35="Moderate",3,2))))</f>
        <v>5</v>
      </c>
    </row>
    <row r="36" spans="1:27" ht="57" customHeight="1" x14ac:dyDescent="0.25">
      <c r="A36" s="82" t="s">
        <v>504</v>
      </c>
      <c r="B36" s="308" t="s">
        <v>505</v>
      </c>
      <c r="C36" s="300" t="s">
        <v>506</v>
      </c>
      <c r="D36" s="82" t="s">
        <v>219</v>
      </c>
      <c r="E36" s="82" t="s">
        <v>507</v>
      </c>
      <c r="F36" s="82" t="s">
        <v>508</v>
      </c>
      <c r="G36" s="82" t="s">
        <v>509</v>
      </c>
      <c r="H36" s="82" t="s">
        <v>510</v>
      </c>
      <c r="I36" s="66"/>
      <c r="J36" s="71"/>
      <c r="K36" s="82" t="s">
        <v>511</v>
      </c>
      <c r="L36" s="66"/>
      <c r="M36" s="132" t="s">
        <v>140</v>
      </c>
      <c r="N36" s="212" t="s">
        <v>185</v>
      </c>
      <c r="O36" s="213" t="s">
        <v>186</v>
      </c>
      <c r="P36" s="330"/>
      <c r="Q36" s="66" t="s">
        <v>512</v>
      </c>
      <c r="R36" s="66" t="s">
        <v>513</v>
      </c>
      <c r="S36" s="82" t="s">
        <v>514</v>
      </c>
      <c r="T36" s="82" t="s">
        <v>4584</v>
      </c>
      <c r="U36" s="82" t="s">
        <v>4585</v>
      </c>
      <c r="V36" s="82" t="s">
        <v>503</v>
      </c>
      <c r="W36" s="166"/>
      <c r="X36" s="166"/>
      <c r="Y36" s="166"/>
      <c r="AA36" s="165">
        <f>IF(OR(J36="Fail",ISBLANK(J36)),INDEX('Issue Code Table'!C:C,MATCH(N:N,'Issue Code Table'!A:A,0)),IF(M36="Critical",6,IF(M36="Significant",5,IF(M36="Moderate",3,2))))</f>
        <v>5</v>
      </c>
    </row>
    <row r="37" spans="1:27" ht="57" customHeight="1" x14ac:dyDescent="0.25">
      <c r="A37" s="82" t="s">
        <v>516</v>
      </c>
      <c r="B37" s="308" t="s">
        <v>517</v>
      </c>
      <c r="C37" s="300" t="s">
        <v>518</v>
      </c>
      <c r="D37" s="82" t="s">
        <v>206</v>
      </c>
      <c r="E37" s="82" t="s">
        <v>519</v>
      </c>
      <c r="F37" s="82" t="s">
        <v>520</v>
      </c>
      <c r="G37" s="82" t="s">
        <v>521</v>
      </c>
      <c r="H37" s="82" t="s">
        <v>522</v>
      </c>
      <c r="I37" s="66"/>
      <c r="J37" s="71"/>
      <c r="K37" s="82" t="s">
        <v>523</v>
      </c>
      <c r="L37" s="66"/>
      <c r="M37" s="132" t="s">
        <v>140</v>
      </c>
      <c r="N37" s="212" t="s">
        <v>185</v>
      </c>
      <c r="O37" s="213" t="s">
        <v>186</v>
      </c>
      <c r="P37" s="330"/>
      <c r="Q37" s="66" t="s">
        <v>512</v>
      </c>
      <c r="R37" s="66" t="s">
        <v>524</v>
      </c>
      <c r="S37" s="82" t="s">
        <v>525</v>
      </c>
      <c r="T37" s="82" t="s">
        <v>526</v>
      </c>
      <c r="U37" s="82" t="s">
        <v>4586</v>
      </c>
      <c r="V37" s="82" t="s">
        <v>515</v>
      </c>
      <c r="W37" s="166"/>
      <c r="X37" s="166"/>
      <c r="Y37" s="166"/>
      <c r="AA37" s="165">
        <f>IF(OR(J37="Fail",ISBLANK(J37)),INDEX('Issue Code Table'!C:C,MATCH(N:N,'Issue Code Table'!A:A,0)),IF(M37="Critical",6,IF(M37="Significant",5,IF(M37="Moderate",3,2))))</f>
        <v>5</v>
      </c>
    </row>
    <row r="38" spans="1:27" ht="57" customHeight="1" x14ac:dyDescent="0.25">
      <c r="A38" s="82" t="s">
        <v>528</v>
      </c>
      <c r="B38" s="308" t="s">
        <v>517</v>
      </c>
      <c r="C38" s="300" t="s">
        <v>518</v>
      </c>
      <c r="D38" s="82" t="s">
        <v>219</v>
      </c>
      <c r="E38" s="82" t="s">
        <v>529</v>
      </c>
      <c r="F38" s="82" t="s">
        <v>530</v>
      </c>
      <c r="G38" s="82" t="s">
        <v>531</v>
      </c>
      <c r="H38" s="82" t="s">
        <v>532</v>
      </c>
      <c r="I38" s="68"/>
      <c r="J38" s="71"/>
      <c r="K38" s="82" t="s">
        <v>533</v>
      </c>
      <c r="L38" s="66"/>
      <c r="M38" s="132" t="s">
        <v>140</v>
      </c>
      <c r="N38" s="212" t="s">
        <v>185</v>
      </c>
      <c r="O38" s="213" t="s">
        <v>186</v>
      </c>
      <c r="P38" s="330"/>
      <c r="Q38" s="66" t="s">
        <v>512</v>
      </c>
      <c r="R38" s="66" t="s">
        <v>534</v>
      </c>
      <c r="S38" s="82" t="s">
        <v>535</v>
      </c>
      <c r="T38" s="82" t="s">
        <v>4587</v>
      </c>
      <c r="U38" s="82" t="s">
        <v>4588</v>
      </c>
      <c r="V38" s="82" t="s">
        <v>527</v>
      </c>
      <c r="W38" s="166"/>
      <c r="X38" s="166"/>
      <c r="Y38" s="166"/>
      <c r="AA38" s="165">
        <f>IF(OR(J38="Fail",ISBLANK(J38)),INDEX('Issue Code Table'!C:C,MATCH(N:N,'Issue Code Table'!A:A,0)),IF(M38="Critical",6,IF(M38="Significant",5,IF(M38="Moderate",3,2))))</f>
        <v>5</v>
      </c>
    </row>
    <row r="39" spans="1:27" ht="57" customHeight="1" x14ac:dyDescent="0.25">
      <c r="A39" s="82" t="s">
        <v>537</v>
      </c>
      <c r="B39" s="82" t="s">
        <v>180</v>
      </c>
      <c r="C39" s="300" t="s">
        <v>181</v>
      </c>
      <c r="D39" s="82" t="s">
        <v>219</v>
      </c>
      <c r="E39" s="82" t="s">
        <v>538</v>
      </c>
      <c r="F39" s="82" t="s">
        <v>539</v>
      </c>
      <c r="G39" s="82" t="s">
        <v>540</v>
      </c>
      <c r="H39" s="82" t="s">
        <v>541</v>
      </c>
      <c r="I39" s="66"/>
      <c r="J39" s="71"/>
      <c r="K39" s="82" t="s">
        <v>542</v>
      </c>
      <c r="L39" s="66"/>
      <c r="M39" s="132" t="s">
        <v>140</v>
      </c>
      <c r="N39" s="212" t="s">
        <v>185</v>
      </c>
      <c r="O39" s="213" t="s">
        <v>186</v>
      </c>
      <c r="P39" s="330"/>
      <c r="Q39" s="66" t="s">
        <v>512</v>
      </c>
      <c r="R39" s="66" t="s">
        <v>543</v>
      </c>
      <c r="S39" s="82" t="s">
        <v>544</v>
      </c>
      <c r="T39" s="82" t="s">
        <v>4589</v>
      </c>
      <c r="U39" s="82" t="s">
        <v>4590</v>
      </c>
      <c r="V39" s="82" t="s">
        <v>536</v>
      </c>
      <c r="W39" s="166"/>
      <c r="X39" s="166"/>
      <c r="Y39" s="166"/>
      <c r="AA39" s="165">
        <f>IF(OR(J39="Fail",ISBLANK(J39)),INDEX('Issue Code Table'!C:C,MATCH(N:N,'Issue Code Table'!A:A,0)),IF(M39="Critical",6,IF(M39="Significant",5,IF(M39="Moderate",3,2))))</f>
        <v>5</v>
      </c>
    </row>
    <row r="40" spans="1:27" ht="57" customHeight="1" x14ac:dyDescent="0.25">
      <c r="A40" s="82" t="s">
        <v>545</v>
      </c>
      <c r="B40" s="82" t="s">
        <v>546</v>
      </c>
      <c r="C40" s="300" t="s">
        <v>547</v>
      </c>
      <c r="D40" s="82" t="s">
        <v>206</v>
      </c>
      <c r="E40" s="82" t="s">
        <v>548</v>
      </c>
      <c r="F40" s="82" t="s">
        <v>549</v>
      </c>
      <c r="G40" s="82" t="s">
        <v>550</v>
      </c>
      <c r="H40" s="82" t="s">
        <v>551</v>
      </c>
      <c r="I40" s="66"/>
      <c r="J40" s="71"/>
      <c r="K40" s="82" t="s">
        <v>552</v>
      </c>
      <c r="L40" s="66"/>
      <c r="M40" s="134" t="s">
        <v>198</v>
      </c>
      <c r="N40" s="213" t="s">
        <v>553</v>
      </c>
      <c r="O40" s="213" t="s">
        <v>554</v>
      </c>
      <c r="P40" s="330"/>
      <c r="Q40" s="66" t="s">
        <v>555</v>
      </c>
      <c r="R40" s="66" t="s">
        <v>556</v>
      </c>
      <c r="S40" s="82" t="s">
        <v>557</v>
      </c>
      <c r="T40" s="82" t="s">
        <v>558</v>
      </c>
      <c r="U40" s="82" t="s">
        <v>4591</v>
      </c>
      <c r="V40" s="82"/>
      <c r="W40" s="166"/>
      <c r="X40" s="166"/>
      <c r="Y40" s="166"/>
      <c r="AA40" s="165" t="e">
        <f>IF(OR(J40="Fail",ISBLANK(J40)),INDEX('Issue Code Table'!C:C,MATCH(N:N,'Issue Code Table'!A:A,0)),IF(M40="Critical",6,IF(M40="Significant",5,IF(M40="Moderate",3,2))))</f>
        <v>#N/A</v>
      </c>
    </row>
    <row r="41" spans="1:27" ht="57" customHeight="1" x14ac:dyDescent="0.25">
      <c r="A41" s="82" t="s">
        <v>559</v>
      </c>
      <c r="B41" s="82" t="s">
        <v>546</v>
      </c>
      <c r="C41" s="300" t="s">
        <v>547</v>
      </c>
      <c r="D41" s="82" t="s">
        <v>219</v>
      </c>
      <c r="E41" s="82" t="s">
        <v>560</v>
      </c>
      <c r="F41" s="82" t="s">
        <v>561</v>
      </c>
      <c r="G41" s="82" t="s">
        <v>562</v>
      </c>
      <c r="H41" s="82" t="s">
        <v>563</v>
      </c>
      <c r="I41" s="66"/>
      <c r="J41" s="71"/>
      <c r="K41" s="82" t="s">
        <v>564</v>
      </c>
      <c r="L41" s="66"/>
      <c r="M41" s="134" t="s">
        <v>198</v>
      </c>
      <c r="N41" s="213" t="s">
        <v>565</v>
      </c>
      <c r="O41" s="225" t="s">
        <v>566</v>
      </c>
      <c r="P41" s="330"/>
      <c r="Q41" s="66" t="s">
        <v>567</v>
      </c>
      <c r="R41" s="66" t="s">
        <v>568</v>
      </c>
      <c r="S41" s="82" t="s">
        <v>569</v>
      </c>
      <c r="T41" s="82" t="s">
        <v>570</v>
      </c>
      <c r="U41" s="82" t="s">
        <v>4592</v>
      </c>
      <c r="V41" s="82"/>
      <c r="W41" s="166"/>
      <c r="X41" s="166"/>
      <c r="Y41" s="166"/>
      <c r="AA41" s="165">
        <f>IF(OR(J41="Fail",ISBLANK(J41)),INDEX('Issue Code Table'!C:C,MATCH(N:N,'Issue Code Table'!A:A,0)),IF(M41="Critical",6,IF(M41="Significant",5,IF(M41="Moderate",3,2))))</f>
        <v>1</v>
      </c>
    </row>
    <row r="42" spans="1:27" ht="57" customHeight="1" x14ac:dyDescent="0.25">
      <c r="A42" s="82" t="s">
        <v>571</v>
      </c>
      <c r="B42" s="82" t="s">
        <v>546</v>
      </c>
      <c r="C42" s="300" t="s">
        <v>547</v>
      </c>
      <c r="D42" s="82" t="s">
        <v>219</v>
      </c>
      <c r="E42" s="82" t="s">
        <v>572</v>
      </c>
      <c r="F42" s="82" t="s">
        <v>573</v>
      </c>
      <c r="G42" s="82" t="s">
        <v>574</v>
      </c>
      <c r="H42" s="82" t="s">
        <v>563</v>
      </c>
      <c r="I42" s="66"/>
      <c r="J42" s="71"/>
      <c r="K42" s="82" t="s">
        <v>564</v>
      </c>
      <c r="L42" s="66"/>
      <c r="M42" s="134" t="s">
        <v>198</v>
      </c>
      <c r="N42" s="213" t="s">
        <v>565</v>
      </c>
      <c r="O42" s="225" t="s">
        <v>566</v>
      </c>
      <c r="P42" s="330"/>
      <c r="Q42" s="66" t="s">
        <v>567</v>
      </c>
      <c r="R42" s="66" t="s">
        <v>575</v>
      </c>
      <c r="S42" s="82" t="s">
        <v>569</v>
      </c>
      <c r="T42" s="82" t="s">
        <v>4593</v>
      </c>
      <c r="U42" s="82" t="s">
        <v>4594</v>
      </c>
      <c r="V42" s="82"/>
      <c r="W42" s="166"/>
      <c r="X42" s="166"/>
      <c r="Y42" s="166"/>
      <c r="AA42" s="165">
        <f>IF(OR(J42="Fail",ISBLANK(J42)),INDEX('Issue Code Table'!C:C,MATCH(N:N,'Issue Code Table'!A:A,0)),IF(M42="Critical",6,IF(M42="Significant",5,IF(M42="Moderate",3,2))))</f>
        <v>1</v>
      </c>
    </row>
    <row r="43" spans="1:27" ht="57" customHeight="1" x14ac:dyDescent="0.25">
      <c r="A43" s="82" t="s">
        <v>576</v>
      </c>
      <c r="B43" s="82" t="s">
        <v>546</v>
      </c>
      <c r="C43" s="300" t="s">
        <v>547</v>
      </c>
      <c r="D43" s="82" t="s">
        <v>219</v>
      </c>
      <c r="E43" s="82" t="s">
        <v>577</v>
      </c>
      <c r="F43" s="82" t="s">
        <v>578</v>
      </c>
      <c r="G43" s="82" t="s">
        <v>579</v>
      </c>
      <c r="H43" s="82" t="s">
        <v>563</v>
      </c>
      <c r="I43" s="66"/>
      <c r="J43" s="71"/>
      <c r="K43" s="82" t="s">
        <v>564</v>
      </c>
      <c r="L43" s="66"/>
      <c r="M43" s="134" t="s">
        <v>198</v>
      </c>
      <c r="N43" s="213" t="s">
        <v>565</v>
      </c>
      <c r="O43" s="225" t="s">
        <v>566</v>
      </c>
      <c r="P43" s="330"/>
      <c r="Q43" s="66" t="s">
        <v>567</v>
      </c>
      <c r="R43" s="66" t="s">
        <v>580</v>
      </c>
      <c r="S43" s="82" t="s">
        <v>569</v>
      </c>
      <c r="T43" s="82" t="s">
        <v>4595</v>
      </c>
      <c r="U43" s="82" t="s">
        <v>4596</v>
      </c>
      <c r="V43" s="82"/>
      <c r="W43" s="166"/>
      <c r="X43" s="166"/>
      <c r="Y43" s="166"/>
      <c r="AA43" s="165">
        <f>IF(OR(J43="Fail",ISBLANK(J43)),INDEX('Issue Code Table'!C:C,MATCH(N:N,'Issue Code Table'!A:A,0)),IF(M43="Critical",6,IF(M43="Significant",5,IF(M43="Moderate",3,2))))</f>
        <v>1</v>
      </c>
    </row>
    <row r="44" spans="1:27" ht="57" customHeight="1" x14ac:dyDescent="0.25">
      <c r="A44" s="82" t="s">
        <v>581</v>
      </c>
      <c r="B44" s="308" t="s">
        <v>457</v>
      </c>
      <c r="C44" s="300" t="s">
        <v>458</v>
      </c>
      <c r="D44" s="82" t="s">
        <v>219</v>
      </c>
      <c r="E44" s="82" t="s">
        <v>6516</v>
      </c>
      <c r="F44" s="82" t="s">
        <v>582</v>
      </c>
      <c r="G44" s="82" t="s">
        <v>583</v>
      </c>
      <c r="H44" s="82" t="s">
        <v>584</v>
      </c>
      <c r="I44" s="66"/>
      <c r="J44" s="71"/>
      <c r="K44" s="82" t="s">
        <v>585</v>
      </c>
      <c r="L44" s="66"/>
      <c r="M44" s="134" t="s">
        <v>151</v>
      </c>
      <c r="N44" s="213" t="s">
        <v>464</v>
      </c>
      <c r="O44" s="213" t="s">
        <v>465</v>
      </c>
      <c r="P44" s="330"/>
      <c r="Q44" s="66" t="s">
        <v>567</v>
      </c>
      <c r="R44" s="66" t="s">
        <v>586</v>
      </c>
      <c r="S44" s="82" t="s">
        <v>587</v>
      </c>
      <c r="T44" s="82" t="s">
        <v>4597</v>
      </c>
      <c r="U44" s="82" t="s">
        <v>6517</v>
      </c>
      <c r="V44" s="82"/>
      <c r="W44" s="166"/>
      <c r="X44" s="166"/>
      <c r="Y44" s="166"/>
      <c r="AA44" s="165">
        <f>IF(OR(J44="Fail",ISBLANK(J44)),INDEX('Issue Code Table'!C:C,MATCH(N:N,'Issue Code Table'!A:A,0)),IF(M44="Critical",6,IF(M44="Significant",5,IF(M44="Moderate",3,2))))</f>
        <v>4</v>
      </c>
    </row>
    <row r="45" spans="1:27" ht="57" customHeight="1" x14ac:dyDescent="0.25">
      <c r="A45" s="82" t="s">
        <v>588</v>
      </c>
      <c r="B45" s="308" t="s">
        <v>457</v>
      </c>
      <c r="C45" s="300" t="s">
        <v>458</v>
      </c>
      <c r="D45" s="82" t="s">
        <v>219</v>
      </c>
      <c r="E45" s="82" t="s">
        <v>589</v>
      </c>
      <c r="F45" s="82" t="s">
        <v>590</v>
      </c>
      <c r="G45" s="82" t="s">
        <v>591</v>
      </c>
      <c r="H45" s="82" t="s">
        <v>592</v>
      </c>
      <c r="I45" s="66"/>
      <c r="J45" s="71"/>
      <c r="K45" s="82" t="s">
        <v>593</v>
      </c>
      <c r="L45" s="66"/>
      <c r="M45" s="134" t="s">
        <v>151</v>
      </c>
      <c r="N45" s="213" t="s">
        <v>464</v>
      </c>
      <c r="O45" s="213" t="s">
        <v>465</v>
      </c>
      <c r="P45" s="330"/>
      <c r="Q45" s="66" t="s">
        <v>567</v>
      </c>
      <c r="R45" s="66" t="s">
        <v>594</v>
      </c>
      <c r="S45" s="82" t="s">
        <v>595</v>
      </c>
      <c r="T45" s="82" t="s">
        <v>4598</v>
      </c>
      <c r="U45" s="82" t="s">
        <v>4599</v>
      </c>
      <c r="V45" s="82"/>
      <c r="W45" s="166"/>
      <c r="X45" s="166"/>
      <c r="Y45" s="166"/>
      <c r="AA45" s="165">
        <f>IF(OR(J45="Fail",ISBLANK(J45)),INDEX('Issue Code Table'!C:C,MATCH(N:N,'Issue Code Table'!A:A,0)),IF(M45="Critical",6,IF(M45="Significant",5,IF(M45="Moderate",3,2))))</f>
        <v>4</v>
      </c>
    </row>
    <row r="46" spans="1:27" ht="57" customHeight="1" x14ac:dyDescent="0.25">
      <c r="A46" s="82" t="s">
        <v>596</v>
      </c>
      <c r="B46" s="308" t="s">
        <v>457</v>
      </c>
      <c r="C46" s="300" t="s">
        <v>458</v>
      </c>
      <c r="D46" s="82" t="s">
        <v>219</v>
      </c>
      <c r="E46" s="82" t="s">
        <v>597</v>
      </c>
      <c r="F46" s="82" t="s">
        <v>598</v>
      </c>
      <c r="G46" s="82" t="s">
        <v>599</v>
      </c>
      <c r="H46" s="82" t="s">
        <v>600</v>
      </c>
      <c r="I46" s="67"/>
      <c r="J46" s="71"/>
      <c r="K46" s="82" t="s">
        <v>601</v>
      </c>
      <c r="L46" s="213"/>
      <c r="M46" s="134" t="s">
        <v>151</v>
      </c>
      <c r="N46" s="213" t="s">
        <v>464</v>
      </c>
      <c r="O46" s="213" t="s">
        <v>465</v>
      </c>
      <c r="P46" s="330"/>
      <c r="Q46" s="66" t="s">
        <v>567</v>
      </c>
      <c r="R46" s="66" t="s">
        <v>602</v>
      </c>
      <c r="S46" s="82" t="s">
        <v>603</v>
      </c>
      <c r="T46" s="82" t="s">
        <v>4600</v>
      </c>
      <c r="U46" s="82" t="s">
        <v>4601</v>
      </c>
      <c r="V46" s="82"/>
      <c r="W46" s="166"/>
      <c r="X46" s="166"/>
      <c r="Y46" s="166"/>
      <c r="AA46" s="165">
        <f>IF(OR(J46="Fail",ISBLANK(J46)),INDEX('Issue Code Table'!C:C,MATCH(N:N,'Issue Code Table'!A:A,0)),IF(M46="Critical",6,IF(M46="Significant",5,IF(M46="Moderate",3,2))))</f>
        <v>4</v>
      </c>
    </row>
    <row r="47" spans="1:27" ht="57" customHeight="1" x14ac:dyDescent="0.25">
      <c r="A47" s="82" t="s">
        <v>604</v>
      </c>
      <c r="B47" s="82" t="s">
        <v>180</v>
      </c>
      <c r="C47" s="300" t="s">
        <v>181</v>
      </c>
      <c r="D47" s="82" t="s">
        <v>219</v>
      </c>
      <c r="E47" s="82" t="s">
        <v>605</v>
      </c>
      <c r="F47" s="82" t="s">
        <v>606</v>
      </c>
      <c r="G47" s="82" t="s">
        <v>607</v>
      </c>
      <c r="H47" s="82" t="s">
        <v>608</v>
      </c>
      <c r="I47" s="67"/>
      <c r="J47" s="71"/>
      <c r="K47" s="82" t="s">
        <v>609</v>
      </c>
      <c r="L47" s="213"/>
      <c r="M47" s="132" t="s">
        <v>140</v>
      </c>
      <c r="N47" s="212" t="s">
        <v>185</v>
      </c>
      <c r="O47" s="213" t="s">
        <v>186</v>
      </c>
      <c r="P47" s="330"/>
      <c r="Q47" s="66" t="s">
        <v>610</v>
      </c>
      <c r="R47" s="66" t="s">
        <v>611</v>
      </c>
      <c r="S47" s="82" t="s">
        <v>612</v>
      </c>
      <c r="T47" s="82" t="s">
        <v>4602</v>
      </c>
      <c r="U47" s="82" t="s">
        <v>4603</v>
      </c>
      <c r="V47" s="82" t="s">
        <v>613</v>
      </c>
      <c r="W47" s="166"/>
      <c r="X47" s="166"/>
      <c r="Y47" s="166"/>
      <c r="AA47" s="165">
        <f>IF(OR(J47="Fail",ISBLANK(J47)),INDEX('Issue Code Table'!C:C,MATCH(N:N,'Issue Code Table'!A:A,0)),IF(M47="Critical",6,IF(M47="Significant",5,IF(M47="Moderate",3,2))))</f>
        <v>5</v>
      </c>
    </row>
    <row r="48" spans="1:27" ht="57" customHeight="1" x14ac:dyDescent="0.25">
      <c r="A48" s="82" t="s">
        <v>614</v>
      </c>
      <c r="B48" s="82" t="s">
        <v>180</v>
      </c>
      <c r="C48" s="300" t="s">
        <v>181</v>
      </c>
      <c r="D48" s="82" t="s">
        <v>219</v>
      </c>
      <c r="E48" s="82" t="s">
        <v>615</v>
      </c>
      <c r="F48" s="82" t="s">
        <v>616</v>
      </c>
      <c r="G48" s="82" t="s">
        <v>617</v>
      </c>
      <c r="H48" s="82" t="s">
        <v>618</v>
      </c>
      <c r="I48" s="66"/>
      <c r="J48" s="71"/>
      <c r="K48" s="82" t="s">
        <v>619</v>
      </c>
      <c r="L48" s="66"/>
      <c r="M48" s="132" t="s">
        <v>140</v>
      </c>
      <c r="N48" s="212" t="s">
        <v>185</v>
      </c>
      <c r="O48" s="213" t="s">
        <v>186</v>
      </c>
      <c r="P48" s="330"/>
      <c r="Q48" s="66" t="s">
        <v>610</v>
      </c>
      <c r="R48" s="66" t="s">
        <v>620</v>
      </c>
      <c r="S48" s="82" t="s">
        <v>612</v>
      </c>
      <c r="T48" s="82" t="s">
        <v>4604</v>
      </c>
      <c r="U48" s="82" t="s">
        <v>4605</v>
      </c>
      <c r="V48" s="82" t="s">
        <v>621</v>
      </c>
      <c r="W48" s="166"/>
      <c r="X48" s="166"/>
      <c r="Y48" s="166"/>
      <c r="AA48" s="165">
        <f>IF(OR(J48="Fail",ISBLANK(J48)),INDEX('Issue Code Table'!C:C,MATCH(N:N,'Issue Code Table'!A:A,0)),IF(M48="Critical",6,IF(M48="Significant",5,IF(M48="Moderate",3,2))))</f>
        <v>5</v>
      </c>
    </row>
    <row r="49" spans="1:27" ht="57" customHeight="1" x14ac:dyDescent="0.25">
      <c r="A49" s="82" t="s">
        <v>622</v>
      </c>
      <c r="B49" s="82" t="s">
        <v>180</v>
      </c>
      <c r="C49" s="300" t="s">
        <v>181</v>
      </c>
      <c r="D49" s="82" t="s">
        <v>219</v>
      </c>
      <c r="E49" s="82" t="s">
        <v>623</v>
      </c>
      <c r="F49" s="82" t="s">
        <v>624</v>
      </c>
      <c r="G49" s="82" t="s">
        <v>625</v>
      </c>
      <c r="H49" s="82" t="s">
        <v>626</v>
      </c>
      <c r="I49" s="66"/>
      <c r="J49" s="71"/>
      <c r="K49" s="82" t="s">
        <v>627</v>
      </c>
      <c r="L49" s="66"/>
      <c r="M49" s="132" t="s">
        <v>140</v>
      </c>
      <c r="N49" s="212" t="s">
        <v>185</v>
      </c>
      <c r="O49" s="213" t="s">
        <v>186</v>
      </c>
      <c r="P49" s="330"/>
      <c r="Q49" s="66" t="s">
        <v>610</v>
      </c>
      <c r="R49" s="66" t="s">
        <v>628</v>
      </c>
      <c r="S49" s="82" t="s">
        <v>612</v>
      </c>
      <c r="T49" s="82" t="s">
        <v>4606</v>
      </c>
      <c r="U49" s="82" t="s">
        <v>4607</v>
      </c>
      <c r="V49" s="82" t="s">
        <v>629</v>
      </c>
      <c r="W49" s="166"/>
      <c r="X49" s="166"/>
      <c r="Y49" s="166"/>
      <c r="AA49" s="165">
        <f>IF(OR(J49="Fail",ISBLANK(J49)),INDEX('Issue Code Table'!C:C,MATCH(N:N,'Issue Code Table'!A:A,0)),IF(M49="Critical",6,IF(M49="Significant",5,IF(M49="Moderate",3,2))))</f>
        <v>5</v>
      </c>
    </row>
    <row r="50" spans="1:27" ht="57" customHeight="1" x14ac:dyDescent="0.25">
      <c r="A50" s="82" t="s">
        <v>630</v>
      </c>
      <c r="B50" s="82" t="s">
        <v>180</v>
      </c>
      <c r="C50" s="300" t="s">
        <v>181</v>
      </c>
      <c r="D50" s="82" t="s">
        <v>219</v>
      </c>
      <c r="E50" s="82" t="s">
        <v>631</v>
      </c>
      <c r="F50" s="82" t="s">
        <v>632</v>
      </c>
      <c r="G50" s="82" t="s">
        <v>633</v>
      </c>
      <c r="H50" s="82" t="s">
        <v>634</v>
      </c>
      <c r="I50" s="66"/>
      <c r="J50" s="71"/>
      <c r="K50" s="82" t="s">
        <v>635</v>
      </c>
      <c r="L50" s="66"/>
      <c r="M50" s="132" t="s">
        <v>140</v>
      </c>
      <c r="N50" s="212" t="s">
        <v>185</v>
      </c>
      <c r="O50" s="213" t="s">
        <v>186</v>
      </c>
      <c r="P50" s="330"/>
      <c r="Q50" s="66" t="s">
        <v>610</v>
      </c>
      <c r="R50" s="66" t="s">
        <v>636</v>
      </c>
      <c r="S50" s="82" t="s">
        <v>612</v>
      </c>
      <c r="T50" s="82" t="s">
        <v>4608</v>
      </c>
      <c r="U50" s="82" t="s">
        <v>4609</v>
      </c>
      <c r="V50" s="82" t="s">
        <v>637</v>
      </c>
      <c r="W50" s="166"/>
      <c r="X50" s="166"/>
      <c r="Y50" s="166"/>
      <c r="AA50" s="165">
        <f>IF(OR(J50="Fail",ISBLANK(J50)),INDEX('Issue Code Table'!C:C,MATCH(N:N,'Issue Code Table'!A:A,0)),IF(M50="Critical",6,IF(M50="Significant",5,IF(M50="Moderate",3,2))))</f>
        <v>5</v>
      </c>
    </row>
    <row r="51" spans="1:27" ht="57" customHeight="1" x14ac:dyDescent="0.25">
      <c r="A51" s="82" t="s">
        <v>638</v>
      </c>
      <c r="B51" s="82" t="s">
        <v>180</v>
      </c>
      <c r="C51" s="300" t="s">
        <v>181</v>
      </c>
      <c r="D51" s="82" t="s">
        <v>219</v>
      </c>
      <c r="E51" s="82" t="s">
        <v>639</v>
      </c>
      <c r="F51" s="82" t="s">
        <v>640</v>
      </c>
      <c r="G51" s="82" t="s">
        <v>641</v>
      </c>
      <c r="H51" s="82" t="s">
        <v>642</v>
      </c>
      <c r="I51" s="66"/>
      <c r="J51" s="71"/>
      <c r="K51" s="82" t="s">
        <v>643</v>
      </c>
      <c r="L51" s="66"/>
      <c r="M51" s="132" t="s">
        <v>140</v>
      </c>
      <c r="N51" s="212" t="s">
        <v>185</v>
      </c>
      <c r="O51" s="213" t="s">
        <v>186</v>
      </c>
      <c r="P51" s="330"/>
      <c r="Q51" s="66" t="s">
        <v>610</v>
      </c>
      <c r="R51" s="66" t="s">
        <v>644</v>
      </c>
      <c r="S51" s="82" t="s">
        <v>612</v>
      </c>
      <c r="T51" s="82" t="s">
        <v>4610</v>
      </c>
      <c r="U51" s="82" t="s">
        <v>4611</v>
      </c>
      <c r="V51" s="82" t="s">
        <v>645</v>
      </c>
      <c r="W51" s="166"/>
      <c r="X51" s="166"/>
      <c r="Y51" s="166"/>
      <c r="AA51" s="165">
        <f>IF(OR(J51="Fail",ISBLANK(J51)),INDEX('Issue Code Table'!C:C,MATCH(N:N,'Issue Code Table'!A:A,0)),IF(M51="Critical",6,IF(M51="Significant",5,IF(M51="Moderate",3,2))))</f>
        <v>5</v>
      </c>
    </row>
    <row r="52" spans="1:27" ht="57" customHeight="1" x14ac:dyDescent="0.25">
      <c r="A52" s="82" t="s">
        <v>646</v>
      </c>
      <c r="B52" s="82" t="s">
        <v>180</v>
      </c>
      <c r="C52" s="300" t="s">
        <v>181</v>
      </c>
      <c r="D52" s="82" t="s">
        <v>219</v>
      </c>
      <c r="E52" s="82" t="s">
        <v>647</v>
      </c>
      <c r="F52" s="82" t="s">
        <v>648</v>
      </c>
      <c r="G52" s="82" t="s">
        <v>649</v>
      </c>
      <c r="H52" s="82" t="s">
        <v>650</v>
      </c>
      <c r="I52" s="66"/>
      <c r="J52" s="71"/>
      <c r="K52" s="82" t="s">
        <v>650</v>
      </c>
      <c r="L52" s="66"/>
      <c r="M52" s="134" t="s">
        <v>140</v>
      </c>
      <c r="N52" s="213" t="s">
        <v>651</v>
      </c>
      <c r="O52" s="213" t="s">
        <v>652</v>
      </c>
      <c r="P52" s="330"/>
      <c r="Q52" s="66" t="s">
        <v>610</v>
      </c>
      <c r="R52" s="66" t="s">
        <v>653</v>
      </c>
      <c r="S52" s="82" t="s">
        <v>654</v>
      </c>
      <c r="T52" s="82" t="s">
        <v>4612</v>
      </c>
      <c r="U52" s="82" t="s">
        <v>4613</v>
      </c>
      <c r="V52" s="82" t="s">
        <v>4614</v>
      </c>
      <c r="W52" s="166"/>
      <c r="X52" s="166"/>
      <c r="Y52" s="166"/>
      <c r="AA52" s="165">
        <f>IF(OR(J52="Fail",ISBLANK(J52)),INDEX('Issue Code Table'!C:C,MATCH(N:N,'Issue Code Table'!A:A,0)),IF(M52="Critical",6,IF(M52="Significant",5,IF(M52="Moderate",3,2))))</f>
        <v>5</v>
      </c>
    </row>
    <row r="53" spans="1:27" ht="57" customHeight="1" x14ac:dyDescent="0.25">
      <c r="A53" s="82" t="s">
        <v>655</v>
      </c>
      <c r="B53" s="82" t="s">
        <v>180</v>
      </c>
      <c r="C53" s="300" t="s">
        <v>181</v>
      </c>
      <c r="D53" s="82" t="s">
        <v>219</v>
      </c>
      <c r="E53" s="82" t="s">
        <v>656</v>
      </c>
      <c r="F53" s="82" t="s">
        <v>657</v>
      </c>
      <c r="G53" s="82" t="s">
        <v>658</v>
      </c>
      <c r="H53" s="82" t="s">
        <v>659</v>
      </c>
      <c r="I53" s="66"/>
      <c r="J53" s="71"/>
      <c r="K53" s="82" t="s">
        <v>660</v>
      </c>
      <c r="L53" s="66"/>
      <c r="M53" s="134" t="s">
        <v>140</v>
      </c>
      <c r="N53" s="213" t="s">
        <v>651</v>
      </c>
      <c r="O53" s="213" t="s">
        <v>652</v>
      </c>
      <c r="P53" s="330"/>
      <c r="Q53" s="66" t="s">
        <v>610</v>
      </c>
      <c r="R53" s="66" t="s">
        <v>661</v>
      </c>
      <c r="S53" s="82" t="s">
        <v>662</v>
      </c>
      <c r="T53" s="82" t="s">
        <v>4615</v>
      </c>
      <c r="U53" s="82" t="s">
        <v>4616</v>
      </c>
      <c r="V53" s="82" t="s">
        <v>4617</v>
      </c>
      <c r="W53" s="166"/>
      <c r="X53" s="166"/>
      <c r="Y53" s="166"/>
      <c r="AA53" s="165">
        <f>IF(OR(J53="Fail",ISBLANK(J53)),INDEX('Issue Code Table'!C:C,MATCH(N:N,'Issue Code Table'!A:A,0)),IF(M53="Critical",6,IF(M53="Significant",5,IF(M53="Moderate",3,2))))</f>
        <v>5</v>
      </c>
    </row>
    <row r="54" spans="1:27" ht="57" customHeight="1" x14ac:dyDescent="0.25">
      <c r="A54" s="82" t="s">
        <v>663</v>
      </c>
      <c r="B54" s="82" t="s">
        <v>180</v>
      </c>
      <c r="C54" s="300" t="s">
        <v>181</v>
      </c>
      <c r="D54" s="82" t="s">
        <v>219</v>
      </c>
      <c r="E54" s="82" t="s">
        <v>664</v>
      </c>
      <c r="F54" s="82" t="s">
        <v>665</v>
      </c>
      <c r="G54" s="82" t="s">
        <v>666</v>
      </c>
      <c r="H54" s="82" t="s">
        <v>667</v>
      </c>
      <c r="I54" s="66"/>
      <c r="J54" s="71"/>
      <c r="K54" s="82" t="s">
        <v>668</v>
      </c>
      <c r="L54" s="66"/>
      <c r="M54" s="134" t="s">
        <v>140</v>
      </c>
      <c r="N54" s="213" t="s">
        <v>651</v>
      </c>
      <c r="O54" s="213" t="s">
        <v>652</v>
      </c>
      <c r="P54" s="330"/>
      <c r="Q54" s="66" t="s">
        <v>610</v>
      </c>
      <c r="R54" s="66" t="s">
        <v>669</v>
      </c>
      <c r="S54" s="82" t="s">
        <v>670</v>
      </c>
      <c r="T54" s="82" t="s">
        <v>4618</v>
      </c>
      <c r="U54" s="82" t="s">
        <v>4619</v>
      </c>
      <c r="V54" s="82" t="s">
        <v>4620</v>
      </c>
      <c r="W54" s="166"/>
      <c r="X54" s="166"/>
      <c r="Y54" s="166"/>
      <c r="AA54" s="165">
        <f>IF(OR(J54="Fail",ISBLANK(J54)),INDEX('Issue Code Table'!C:C,MATCH(N:N,'Issue Code Table'!A:A,0)),IF(M54="Critical",6,IF(M54="Significant",5,IF(M54="Moderate",3,2))))</f>
        <v>5</v>
      </c>
    </row>
    <row r="55" spans="1:27" ht="57" customHeight="1" x14ac:dyDescent="0.25">
      <c r="A55" s="82" t="s">
        <v>671</v>
      </c>
      <c r="B55" s="82" t="s">
        <v>180</v>
      </c>
      <c r="C55" s="300" t="s">
        <v>181</v>
      </c>
      <c r="D55" s="82" t="s">
        <v>219</v>
      </c>
      <c r="E55" s="82" t="s">
        <v>672</v>
      </c>
      <c r="F55" s="82" t="s">
        <v>673</v>
      </c>
      <c r="G55" s="82" t="s">
        <v>674</v>
      </c>
      <c r="H55" s="82" t="s">
        <v>675</v>
      </c>
      <c r="I55" s="66"/>
      <c r="J55" s="71"/>
      <c r="K55" s="82" t="s">
        <v>676</v>
      </c>
      <c r="L55" s="66"/>
      <c r="M55" s="259" t="s">
        <v>140</v>
      </c>
      <c r="N55" s="260" t="s">
        <v>651</v>
      </c>
      <c r="O55" s="260" t="s">
        <v>652</v>
      </c>
      <c r="P55" s="330"/>
      <c r="Q55" s="66" t="s">
        <v>610</v>
      </c>
      <c r="R55" s="66" t="s">
        <v>677</v>
      </c>
      <c r="S55" s="82" t="s">
        <v>678</v>
      </c>
      <c r="T55" s="82" t="s">
        <v>4621</v>
      </c>
      <c r="U55" s="82" t="s">
        <v>4622</v>
      </c>
      <c r="V55" s="82" t="s">
        <v>4623</v>
      </c>
      <c r="AA55" s="165">
        <f>IF(OR(J55="Fail",ISBLANK(J55)),INDEX('Issue Code Table'!C:C,MATCH(N:N,'Issue Code Table'!A:A,0)),IF(M55="Critical",6,IF(M55="Significant",5,IF(M55="Moderate",3,2))))</f>
        <v>5</v>
      </c>
    </row>
    <row r="56" spans="1:27" ht="57" customHeight="1" x14ac:dyDescent="0.25">
      <c r="A56" s="82" t="s">
        <v>679</v>
      </c>
      <c r="B56" s="82" t="s">
        <v>180</v>
      </c>
      <c r="C56" s="300" t="s">
        <v>181</v>
      </c>
      <c r="D56" s="82" t="s">
        <v>219</v>
      </c>
      <c r="E56" s="82" t="s">
        <v>680</v>
      </c>
      <c r="F56" s="82" t="s">
        <v>681</v>
      </c>
      <c r="G56" s="82" t="s">
        <v>682</v>
      </c>
      <c r="H56" s="82" t="s">
        <v>683</v>
      </c>
      <c r="I56" s="66"/>
      <c r="J56" s="71"/>
      <c r="K56" s="82" t="s">
        <v>684</v>
      </c>
      <c r="L56" s="66"/>
      <c r="M56" s="134" t="s">
        <v>140</v>
      </c>
      <c r="N56" s="213" t="s">
        <v>651</v>
      </c>
      <c r="O56" s="213" t="s">
        <v>652</v>
      </c>
      <c r="P56" s="330"/>
      <c r="Q56" s="66" t="s">
        <v>610</v>
      </c>
      <c r="R56" s="66" t="s">
        <v>685</v>
      </c>
      <c r="S56" s="82" t="s">
        <v>686</v>
      </c>
      <c r="T56" s="82" t="s">
        <v>4624</v>
      </c>
      <c r="U56" s="82" t="s">
        <v>4625</v>
      </c>
      <c r="V56" s="82" t="s">
        <v>687</v>
      </c>
      <c r="W56" s="166"/>
      <c r="X56" s="166"/>
      <c r="Y56" s="166"/>
      <c r="AA56" s="165">
        <f>IF(OR(J56="Fail",ISBLANK(J56)),INDEX('Issue Code Table'!C:C,MATCH(N:N,'Issue Code Table'!A:A,0)),IF(M56="Critical",6,IF(M56="Significant",5,IF(M56="Moderate",3,2))))</f>
        <v>5</v>
      </c>
    </row>
    <row r="57" spans="1:27" ht="57" customHeight="1" x14ac:dyDescent="0.25">
      <c r="A57" s="82" t="s">
        <v>688</v>
      </c>
      <c r="B57" s="82" t="s">
        <v>180</v>
      </c>
      <c r="C57" s="300" t="s">
        <v>181</v>
      </c>
      <c r="D57" s="82" t="s">
        <v>219</v>
      </c>
      <c r="E57" s="82" t="s">
        <v>689</v>
      </c>
      <c r="F57" s="82" t="s">
        <v>690</v>
      </c>
      <c r="G57" s="82" t="s">
        <v>691</v>
      </c>
      <c r="H57" s="82" t="s">
        <v>692</v>
      </c>
      <c r="I57" s="66"/>
      <c r="J57" s="71"/>
      <c r="K57" s="82" t="s">
        <v>693</v>
      </c>
      <c r="L57" s="66"/>
      <c r="M57" s="134" t="s">
        <v>140</v>
      </c>
      <c r="N57" s="213" t="s">
        <v>651</v>
      </c>
      <c r="O57" s="213" t="s">
        <v>652</v>
      </c>
      <c r="P57" s="330"/>
      <c r="Q57" s="66" t="s">
        <v>610</v>
      </c>
      <c r="R57" s="66" t="s">
        <v>694</v>
      </c>
      <c r="S57" s="82" t="s">
        <v>695</v>
      </c>
      <c r="T57" s="82" t="s">
        <v>4626</v>
      </c>
      <c r="U57" s="82" t="s">
        <v>4627</v>
      </c>
      <c r="V57" s="82" t="s">
        <v>696</v>
      </c>
      <c r="W57" s="166"/>
      <c r="X57" s="166"/>
      <c r="Y57" s="166"/>
      <c r="AA57" s="165">
        <f>IF(OR(J57="Fail",ISBLANK(J57)),INDEX('Issue Code Table'!C:C,MATCH(N:N,'Issue Code Table'!A:A,0)),IF(M57="Critical",6,IF(M57="Significant",5,IF(M57="Moderate",3,2))))</f>
        <v>5</v>
      </c>
    </row>
    <row r="58" spans="1:27" ht="57" customHeight="1" x14ac:dyDescent="0.25">
      <c r="A58" s="82" t="s">
        <v>697</v>
      </c>
      <c r="B58" s="82" t="s">
        <v>180</v>
      </c>
      <c r="C58" s="300" t="s">
        <v>181</v>
      </c>
      <c r="D58" s="82" t="s">
        <v>219</v>
      </c>
      <c r="E58" s="82" t="s">
        <v>698</v>
      </c>
      <c r="F58" s="82" t="s">
        <v>699</v>
      </c>
      <c r="G58" s="82" t="s">
        <v>700</v>
      </c>
      <c r="H58" s="82" t="s">
        <v>701</v>
      </c>
      <c r="I58" s="66"/>
      <c r="J58" s="71"/>
      <c r="K58" s="82" t="s">
        <v>702</v>
      </c>
      <c r="L58" s="66"/>
      <c r="M58" s="134" t="s">
        <v>140</v>
      </c>
      <c r="N58" s="213" t="s">
        <v>651</v>
      </c>
      <c r="O58" s="213" t="s">
        <v>652</v>
      </c>
      <c r="P58" s="330"/>
      <c r="Q58" s="66" t="s">
        <v>703</v>
      </c>
      <c r="R58" s="66" t="s">
        <v>704</v>
      </c>
      <c r="S58" s="82" t="s">
        <v>705</v>
      </c>
      <c r="T58" s="82" t="s">
        <v>4628</v>
      </c>
      <c r="U58" s="82" t="s">
        <v>4629</v>
      </c>
      <c r="V58" s="82" t="s">
        <v>4630</v>
      </c>
      <c r="W58" s="166"/>
      <c r="X58" s="166"/>
      <c r="Y58" s="166"/>
      <c r="AA58" s="165">
        <f>IF(OR(J58="Fail",ISBLANK(J58)),INDEX('Issue Code Table'!C:C,MATCH(N:N,'Issue Code Table'!A:A,0)),IF(M58="Critical",6,IF(M58="Significant",5,IF(M58="Moderate",3,2))))</f>
        <v>5</v>
      </c>
    </row>
    <row r="59" spans="1:27" ht="57" customHeight="1" x14ac:dyDescent="0.25">
      <c r="A59" s="82" t="s">
        <v>706</v>
      </c>
      <c r="B59" s="82" t="s">
        <v>180</v>
      </c>
      <c r="C59" s="300" t="s">
        <v>181</v>
      </c>
      <c r="D59" s="82" t="s">
        <v>219</v>
      </c>
      <c r="E59" s="82" t="s">
        <v>707</v>
      </c>
      <c r="F59" s="82" t="s">
        <v>708</v>
      </c>
      <c r="G59" s="82" t="s">
        <v>709</v>
      </c>
      <c r="H59" s="82" t="s">
        <v>710</v>
      </c>
      <c r="I59" s="66"/>
      <c r="J59" s="71"/>
      <c r="K59" s="82" t="s">
        <v>711</v>
      </c>
      <c r="L59" s="66"/>
      <c r="M59" s="134" t="s">
        <v>140</v>
      </c>
      <c r="N59" s="213" t="s">
        <v>651</v>
      </c>
      <c r="O59" s="213" t="s">
        <v>652</v>
      </c>
      <c r="P59" s="330"/>
      <c r="Q59" s="66" t="s">
        <v>703</v>
      </c>
      <c r="R59" s="66" t="s">
        <v>712</v>
      </c>
      <c r="S59" s="82" t="s">
        <v>713</v>
      </c>
      <c r="T59" s="82" t="s">
        <v>4631</v>
      </c>
      <c r="U59" s="82" t="s">
        <v>4632</v>
      </c>
      <c r="V59" s="82" t="s">
        <v>714</v>
      </c>
      <c r="W59" s="166"/>
      <c r="X59" s="166"/>
      <c r="Y59" s="166"/>
      <c r="AA59" s="165">
        <f>IF(OR(J59="Fail",ISBLANK(J59)),INDEX('Issue Code Table'!C:C,MATCH(N:N,'Issue Code Table'!A:A,0)),IF(M59="Critical",6,IF(M59="Significant",5,IF(M59="Moderate",3,2))))</f>
        <v>5</v>
      </c>
    </row>
    <row r="60" spans="1:27" ht="57" customHeight="1" x14ac:dyDescent="0.25">
      <c r="A60" s="82" t="s">
        <v>715</v>
      </c>
      <c r="B60" s="82" t="s">
        <v>180</v>
      </c>
      <c r="C60" s="300" t="s">
        <v>181</v>
      </c>
      <c r="D60" s="82" t="s">
        <v>219</v>
      </c>
      <c r="E60" s="82" t="s">
        <v>716</v>
      </c>
      <c r="F60" s="82" t="s">
        <v>717</v>
      </c>
      <c r="G60" s="82" t="s">
        <v>718</v>
      </c>
      <c r="H60" s="82" t="s">
        <v>719</v>
      </c>
      <c r="I60" s="66"/>
      <c r="J60" s="71"/>
      <c r="K60" s="82" t="s">
        <v>720</v>
      </c>
      <c r="L60" s="66"/>
      <c r="M60" s="134" t="s">
        <v>140</v>
      </c>
      <c r="N60" s="213" t="s">
        <v>651</v>
      </c>
      <c r="O60" s="213" t="s">
        <v>652</v>
      </c>
      <c r="P60" s="330"/>
      <c r="Q60" s="66" t="s">
        <v>703</v>
      </c>
      <c r="R60" s="256" t="s">
        <v>721</v>
      </c>
      <c r="S60" s="82" t="s">
        <v>722</v>
      </c>
      <c r="T60" s="82" t="s">
        <v>4633</v>
      </c>
      <c r="U60" s="82" t="s">
        <v>4634</v>
      </c>
      <c r="V60" s="82" t="s">
        <v>723</v>
      </c>
      <c r="W60" s="166"/>
      <c r="X60" s="166"/>
      <c r="Y60" s="166"/>
      <c r="AA60" s="165">
        <f>IF(OR(J60="Fail",ISBLANK(J60)),INDEX('Issue Code Table'!C:C,MATCH(N:N,'Issue Code Table'!A:A,0)),IF(M60="Critical",6,IF(M60="Significant",5,IF(M60="Moderate",3,2))))</f>
        <v>5</v>
      </c>
    </row>
    <row r="61" spans="1:27" ht="57" customHeight="1" x14ac:dyDescent="0.25">
      <c r="A61" s="82" t="s">
        <v>724</v>
      </c>
      <c r="B61" s="82" t="s">
        <v>180</v>
      </c>
      <c r="C61" s="300" t="s">
        <v>181</v>
      </c>
      <c r="D61" s="82" t="s">
        <v>219</v>
      </c>
      <c r="E61" s="82" t="s">
        <v>725</v>
      </c>
      <c r="F61" s="82" t="s">
        <v>726</v>
      </c>
      <c r="G61" s="82" t="s">
        <v>727</v>
      </c>
      <c r="H61" s="82" t="s">
        <v>728</v>
      </c>
      <c r="I61" s="66"/>
      <c r="J61" s="71"/>
      <c r="K61" s="82" t="s">
        <v>729</v>
      </c>
      <c r="L61" s="66"/>
      <c r="M61" s="134" t="s">
        <v>140</v>
      </c>
      <c r="N61" s="213" t="s">
        <v>651</v>
      </c>
      <c r="O61" s="213" t="s">
        <v>652</v>
      </c>
      <c r="P61" s="330"/>
      <c r="Q61" s="66" t="s">
        <v>703</v>
      </c>
      <c r="R61" s="66" t="s">
        <v>730</v>
      </c>
      <c r="S61" s="82" t="s">
        <v>731</v>
      </c>
      <c r="T61" s="82" t="s">
        <v>4635</v>
      </c>
      <c r="U61" s="82" t="s">
        <v>4636</v>
      </c>
      <c r="V61" s="82" t="s">
        <v>732</v>
      </c>
      <c r="W61" s="166"/>
      <c r="X61" s="166"/>
      <c r="Y61" s="166"/>
      <c r="AA61" s="165">
        <f>IF(OR(J61="Fail",ISBLANK(J61)),INDEX('Issue Code Table'!C:C,MATCH(N:N,'Issue Code Table'!A:A,0)),IF(M61="Critical",6,IF(M61="Significant",5,IF(M61="Moderate",3,2))))</f>
        <v>5</v>
      </c>
    </row>
    <row r="62" spans="1:27" ht="57" customHeight="1" x14ac:dyDescent="0.25">
      <c r="A62" s="82" t="s">
        <v>733</v>
      </c>
      <c r="B62" s="82" t="s">
        <v>180</v>
      </c>
      <c r="C62" s="300" t="s">
        <v>181</v>
      </c>
      <c r="D62" s="82" t="s">
        <v>219</v>
      </c>
      <c r="E62" s="82" t="s">
        <v>734</v>
      </c>
      <c r="F62" s="82" t="s">
        <v>735</v>
      </c>
      <c r="G62" s="82" t="s">
        <v>736</v>
      </c>
      <c r="H62" s="82" t="s">
        <v>737</v>
      </c>
      <c r="I62" s="66"/>
      <c r="J62" s="71"/>
      <c r="K62" s="82" t="s">
        <v>738</v>
      </c>
      <c r="L62" s="66"/>
      <c r="M62" s="134" t="s">
        <v>140</v>
      </c>
      <c r="N62" s="213" t="s">
        <v>651</v>
      </c>
      <c r="O62" s="213" t="s">
        <v>652</v>
      </c>
      <c r="P62" s="330"/>
      <c r="Q62" s="66" t="s">
        <v>703</v>
      </c>
      <c r="R62" s="66" t="s">
        <v>739</v>
      </c>
      <c r="S62" s="82" t="s">
        <v>740</v>
      </c>
      <c r="T62" s="82" t="s">
        <v>4637</v>
      </c>
      <c r="U62" s="82" t="s">
        <v>4638</v>
      </c>
      <c r="V62" s="82" t="s">
        <v>4639</v>
      </c>
      <c r="W62" s="166"/>
      <c r="X62" s="166"/>
      <c r="Y62" s="166"/>
      <c r="AA62" s="165">
        <f>IF(OR(J62="Fail",ISBLANK(J62)),INDEX('Issue Code Table'!C:C,MATCH(N:N,'Issue Code Table'!A:A,0)),IF(M62="Critical",6,IF(M62="Significant",5,IF(M62="Moderate",3,2))))</f>
        <v>5</v>
      </c>
    </row>
    <row r="63" spans="1:27" ht="57" customHeight="1" x14ac:dyDescent="0.25">
      <c r="A63" s="82" t="s">
        <v>741</v>
      </c>
      <c r="B63" s="82" t="s">
        <v>180</v>
      </c>
      <c r="C63" s="300" t="s">
        <v>181</v>
      </c>
      <c r="D63" s="82" t="s">
        <v>219</v>
      </c>
      <c r="E63" s="82" t="s">
        <v>742</v>
      </c>
      <c r="F63" s="82" t="s">
        <v>743</v>
      </c>
      <c r="G63" s="82" t="s">
        <v>744</v>
      </c>
      <c r="H63" s="82" t="s">
        <v>745</v>
      </c>
      <c r="I63" s="66"/>
      <c r="J63" s="71"/>
      <c r="K63" s="82" t="s">
        <v>746</v>
      </c>
      <c r="L63" s="66"/>
      <c r="M63" s="134" t="s">
        <v>140</v>
      </c>
      <c r="N63" s="213" t="s">
        <v>651</v>
      </c>
      <c r="O63" s="213" t="s">
        <v>652</v>
      </c>
      <c r="P63" s="330"/>
      <c r="Q63" s="66" t="s">
        <v>703</v>
      </c>
      <c r="R63" s="66" t="s">
        <v>747</v>
      </c>
      <c r="S63" s="82" t="s">
        <v>748</v>
      </c>
      <c r="T63" s="82" t="s">
        <v>4640</v>
      </c>
      <c r="U63" s="82" t="s">
        <v>4641</v>
      </c>
      <c r="V63" s="82" t="s">
        <v>4642</v>
      </c>
      <c r="W63" s="166"/>
      <c r="X63" s="166"/>
      <c r="Y63" s="166"/>
      <c r="AA63" s="165">
        <f>IF(OR(J63="Fail",ISBLANK(J63)),INDEX('Issue Code Table'!C:C,MATCH(N:N,'Issue Code Table'!A:A,0)),IF(M63="Critical",6,IF(M63="Significant",5,IF(M63="Moderate",3,2))))</f>
        <v>5</v>
      </c>
    </row>
    <row r="64" spans="1:27" ht="57" customHeight="1" x14ac:dyDescent="0.25">
      <c r="A64" s="82" t="s">
        <v>749</v>
      </c>
      <c r="B64" s="82" t="s">
        <v>180</v>
      </c>
      <c r="C64" s="300" t="s">
        <v>181</v>
      </c>
      <c r="D64" s="82" t="s">
        <v>219</v>
      </c>
      <c r="E64" s="82" t="s">
        <v>750</v>
      </c>
      <c r="F64" s="82" t="s">
        <v>751</v>
      </c>
      <c r="G64" s="82" t="s">
        <v>752</v>
      </c>
      <c r="H64" s="82" t="s">
        <v>753</v>
      </c>
      <c r="I64" s="66"/>
      <c r="J64" s="71"/>
      <c r="K64" s="82" t="s">
        <v>754</v>
      </c>
      <c r="L64" s="66"/>
      <c r="M64" s="134" t="s">
        <v>140</v>
      </c>
      <c r="N64" s="213" t="s">
        <v>651</v>
      </c>
      <c r="O64" s="213" t="s">
        <v>652</v>
      </c>
      <c r="P64" s="330"/>
      <c r="Q64" s="66" t="s">
        <v>703</v>
      </c>
      <c r="R64" s="66" t="s">
        <v>755</v>
      </c>
      <c r="S64" s="82" t="s">
        <v>756</v>
      </c>
      <c r="T64" s="82" t="s">
        <v>4643</v>
      </c>
      <c r="U64" s="82" t="s">
        <v>4644</v>
      </c>
      <c r="V64" s="82" t="s">
        <v>757</v>
      </c>
      <c r="W64" s="166"/>
      <c r="X64" s="166"/>
      <c r="Y64" s="166"/>
      <c r="AA64" s="165">
        <f>IF(OR(J64="Fail",ISBLANK(J64)),INDEX('Issue Code Table'!C:C,MATCH(N:N,'Issue Code Table'!A:A,0)),IF(M64="Critical",6,IF(M64="Significant",5,IF(M64="Moderate",3,2))))</f>
        <v>5</v>
      </c>
    </row>
    <row r="65" spans="1:27" ht="57" customHeight="1" x14ac:dyDescent="0.25">
      <c r="A65" s="82" t="s">
        <v>758</v>
      </c>
      <c r="B65" s="82" t="s">
        <v>180</v>
      </c>
      <c r="C65" s="300" t="s">
        <v>181</v>
      </c>
      <c r="D65" s="82" t="s">
        <v>219</v>
      </c>
      <c r="E65" s="82" t="s">
        <v>759</v>
      </c>
      <c r="F65" s="82" t="s">
        <v>760</v>
      </c>
      <c r="G65" s="82" t="s">
        <v>761</v>
      </c>
      <c r="H65" s="82" t="s">
        <v>762</v>
      </c>
      <c r="I65" s="66"/>
      <c r="J65" s="71"/>
      <c r="K65" s="82" t="s">
        <v>763</v>
      </c>
      <c r="L65" s="321"/>
      <c r="M65" s="134" t="s">
        <v>140</v>
      </c>
      <c r="N65" s="213" t="s">
        <v>651</v>
      </c>
      <c r="O65" s="213" t="s">
        <v>652</v>
      </c>
      <c r="P65" s="330"/>
      <c r="Q65" s="66" t="s">
        <v>703</v>
      </c>
      <c r="R65" s="66" t="s">
        <v>764</v>
      </c>
      <c r="S65" s="82" t="s">
        <v>765</v>
      </c>
      <c r="T65" s="82" t="s">
        <v>4645</v>
      </c>
      <c r="U65" s="82" t="s">
        <v>4646</v>
      </c>
      <c r="V65" s="82" t="s">
        <v>766</v>
      </c>
      <c r="W65" s="166"/>
      <c r="X65" s="166"/>
      <c r="Y65" s="166"/>
      <c r="AA65" s="165">
        <f>IF(OR(J65="Fail",ISBLANK(J65)),INDEX('Issue Code Table'!C:C,MATCH(N:N,'Issue Code Table'!A:A,0)),IF(M65="Critical",6,IF(M65="Significant",5,IF(M65="Moderate",3,2))))</f>
        <v>5</v>
      </c>
    </row>
    <row r="66" spans="1:27" ht="57" customHeight="1" x14ac:dyDescent="0.25">
      <c r="A66" s="82" t="s">
        <v>767</v>
      </c>
      <c r="B66" s="82" t="s">
        <v>180</v>
      </c>
      <c r="C66" s="300" t="s">
        <v>181</v>
      </c>
      <c r="D66" s="82" t="s">
        <v>219</v>
      </c>
      <c r="E66" s="82" t="s">
        <v>768</v>
      </c>
      <c r="F66" s="82" t="s">
        <v>769</v>
      </c>
      <c r="G66" s="82" t="s">
        <v>770</v>
      </c>
      <c r="H66" s="82" t="s">
        <v>771</v>
      </c>
      <c r="I66" s="66"/>
      <c r="J66" s="71"/>
      <c r="K66" s="82" t="s">
        <v>772</v>
      </c>
      <c r="L66" s="66"/>
      <c r="M66" s="134" t="s">
        <v>140</v>
      </c>
      <c r="N66" s="213" t="s">
        <v>651</v>
      </c>
      <c r="O66" s="213" t="s">
        <v>652</v>
      </c>
      <c r="P66" s="330"/>
      <c r="Q66" s="66" t="s">
        <v>703</v>
      </c>
      <c r="R66" s="66" t="s">
        <v>773</v>
      </c>
      <c r="S66" s="82" t="s">
        <v>774</v>
      </c>
      <c r="T66" s="82" t="s">
        <v>4647</v>
      </c>
      <c r="U66" s="82" t="s">
        <v>4648</v>
      </c>
      <c r="V66" s="82" t="s">
        <v>4649</v>
      </c>
      <c r="W66" s="166"/>
      <c r="X66" s="166"/>
      <c r="Y66" s="166"/>
      <c r="AA66" s="165">
        <f>IF(OR(J66="Fail",ISBLANK(J66)),INDEX('Issue Code Table'!C:C,MATCH(N:N,'Issue Code Table'!A:A,0)),IF(M66="Critical",6,IF(M66="Significant",5,IF(M66="Moderate",3,2))))</f>
        <v>5</v>
      </c>
    </row>
    <row r="67" spans="1:27" ht="57" customHeight="1" x14ac:dyDescent="0.25">
      <c r="A67" s="82" t="s">
        <v>775</v>
      </c>
      <c r="B67" s="82" t="s">
        <v>180</v>
      </c>
      <c r="C67" s="300" t="s">
        <v>181</v>
      </c>
      <c r="D67" s="82" t="s">
        <v>219</v>
      </c>
      <c r="E67" s="82" t="s">
        <v>776</v>
      </c>
      <c r="F67" s="82" t="s">
        <v>777</v>
      </c>
      <c r="G67" s="82" t="s">
        <v>778</v>
      </c>
      <c r="H67" s="82" t="s">
        <v>779</v>
      </c>
      <c r="I67" s="66"/>
      <c r="J67" s="71"/>
      <c r="K67" s="82" t="s">
        <v>780</v>
      </c>
      <c r="L67" s="66"/>
      <c r="M67" s="134" t="s">
        <v>140</v>
      </c>
      <c r="N67" s="213" t="s">
        <v>651</v>
      </c>
      <c r="O67" s="213" t="s">
        <v>652</v>
      </c>
      <c r="P67" s="330"/>
      <c r="Q67" s="66" t="s">
        <v>703</v>
      </c>
      <c r="R67" s="66" t="s">
        <v>781</v>
      </c>
      <c r="S67" s="82" t="s">
        <v>782</v>
      </c>
      <c r="T67" s="82" t="s">
        <v>4650</v>
      </c>
      <c r="U67" s="82" t="s">
        <v>4651</v>
      </c>
      <c r="V67" s="82" t="s">
        <v>4652</v>
      </c>
      <c r="W67" s="166"/>
      <c r="X67" s="166"/>
      <c r="Y67" s="166"/>
      <c r="AA67" s="165">
        <f>IF(OR(J67="Fail",ISBLANK(J67)),INDEX('Issue Code Table'!C:C,MATCH(N:N,'Issue Code Table'!A:A,0)),IF(M67="Critical",6,IF(M67="Significant",5,IF(M67="Moderate",3,2))))</f>
        <v>5</v>
      </c>
    </row>
    <row r="68" spans="1:27" ht="57" customHeight="1" x14ac:dyDescent="0.25">
      <c r="A68" s="82" t="s">
        <v>783</v>
      </c>
      <c r="B68" s="82" t="s">
        <v>180</v>
      </c>
      <c r="C68" s="300" t="s">
        <v>181</v>
      </c>
      <c r="D68" s="82" t="s">
        <v>219</v>
      </c>
      <c r="E68" s="82" t="s">
        <v>784</v>
      </c>
      <c r="F68" s="82" t="s">
        <v>785</v>
      </c>
      <c r="G68" s="82" t="s">
        <v>786</v>
      </c>
      <c r="H68" s="82" t="s">
        <v>787</v>
      </c>
      <c r="I68" s="66"/>
      <c r="J68" s="71"/>
      <c r="K68" s="82" t="s">
        <v>788</v>
      </c>
      <c r="L68" s="66"/>
      <c r="M68" s="134" t="s">
        <v>140</v>
      </c>
      <c r="N68" s="213" t="s">
        <v>651</v>
      </c>
      <c r="O68" s="213" t="s">
        <v>652</v>
      </c>
      <c r="P68" s="330"/>
      <c r="Q68" s="66" t="s">
        <v>703</v>
      </c>
      <c r="R68" s="66" t="s">
        <v>789</v>
      </c>
      <c r="S68" s="82" t="s">
        <v>790</v>
      </c>
      <c r="T68" s="82" t="s">
        <v>4653</v>
      </c>
      <c r="U68" s="82" t="s">
        <v>4654</v>
      </c>
      <c r="V68" s="82" t="s">
        <v>4655</v>
      </c>
      <c r="W68" s="166"/>
      <c r="X68" s="166"/>
      <c r="Y68" s="166"/>
      <c r="AA68" s="165">
        <f>IF(OR(J68="Fail",ISBLANK(J68)),INDEX('Issue Code Table'!C:C,MATCH(N:N,'Issue Code Table'!A:A,0)),IF(M68="Critical",6,IF(M68="Significant",5,IF(M68="Moderate",3,2))))</f>
        <v>5</v>
      </c>
    </row>
    <row r="69" spans="1:27" ht="57" customHeight="1" x14ac:dyDescent="0.25">
      <c r="A69" s="82" t="s">
        <v>791</v>
      </c>
      <c r="B69" s="82" t="s">
        <v>180</v>
      </c>
      <c r="C69" s="300" t="s">
        <v>181</v>
      </c>
      <c r="D69" s="82" t="s">
        <v>219</v>
      </c>
      <c r="E69" s="82" t="s">
        <v>792</v>
      </c>
      <c r="F69" s="82" t="s">
        <v>793</v>
      </c>
      <c r="G69" s="82" t="s">
        <v>794</v>
      </c>
      <c r="H69" s="82" t="s">
        <v>795</v>
      </c>
      <c r="I69" s="66"/>
      <c r="J69" s="71"/>
      <c r="K69" s="82" t="s">
        <v>796</v>
      </c>
      <c r="L69" s="66"/>
      <c r="M69" s="134" t="s">
        <v>140</v>
      </c>
      <c r="N69" s="213" t="s">
        <v>651</v>
      </c>
      <c r="O69" s="213" t="s">
        <v>652</v>
      </c>
      <c r="P69" s="330"/>
      <c r="Q69" s="66" t="s">
        <v>703</v>
      </c>
      <c r="R69" s="66" t="s">
        <v>797</v>
      </c>
      <c r="S69" s="82" t="s">
        <v>798</v>
      </c>
      <c r="T69" s="82" t="s">
        <v>4656</v>
      </c>
      <c r="U69" s="82" t="s">
        <v>4657</v>
      </c>
      <c r="V69" s="82" t="s">
        <v>4658</v>
      </c>
      <c r="W69" s="166"/>
      <c r="X69" s="166"/>
      <c r="Y69" s="166"/>
      <c r="AA69" s="165">
        <f>IF(OR(J69="Fail",ISBLANK(J69)),INDEX('Issue Code Table'!C:C,MATCH(N:N,'Issue Code Table'!A:A,0)),IF(M69="Critical",6,IF(M69="Significant",5,IF(M69="Moderate",3,2))))</f>
        <v>5</v>
      </c>
    </row>
    <row r="70" spans="1:27" ht="57" customHeight="1" x14ac:dyDescent="0.25">
      <c r="A70" s="82" t="s">
        <v>799</v>
      </c>
      <c r="B70" s="82" t="s">
        <v>180</v>
      </c>
      <c r="C70" s="300" t="s">
        <v>181</v>
      </c>
      <c r="D70" s="82" t="s">
        <v>219</v>
      </c>
      <c r="E70" s="82" t="s">
        <v>800</v>
      </c>
      <c r="F70" s="82" t="s">
        <v>801</v>
      </c>
      <c r="G70" s="82" t="s">
        <v>802</v>
      </c>
      <c r="H70" s="82" t="s">
        <v>803</v>
      </c>
      <c r="I70" s="66"/>
      <c r="J70" s="71"/>
      <c r="K70" s="82" t="s">
        <v>804</v>
      </c>
      <c r="L70" s="66"/>
      <c r="M70" s="134" t="s">
        <v>140</v>
      </c>
      <c r="N70" s="213" t="s">
        <v>651</v>
      </c>
      <c r="O70" s="213" t="s">
        <v>652</v>
      </c>
      <c r="P70" s="330"/>
      <c r="Q70" s="66" t="s">
        <v>703</v>
      </c>
      <c r="R70" s="66" t="s">
        <v>805</v>
      </c>
      <c r="S70" s="82" t="s">
        <v>806</v>
      </c>
      <c r="T70" s="82" t="s">
        <v>807</v>
      </c>
      <c r="U70" s="82" t="s">
        <v>4659</v>
      </c>
      <c r="V70" s="82" t="s">
        <v>808</v>
      </c>
      <c r="W70" s="166"/>
      <c r="X70" s="166"/>
      <c r="Y70" s="166"/>
      <c r="AA70" s="165">
        <f>IF(OR(J70="Fail",ISBLANK(J70)),INDEX('Issue Code Table'!C:C,MATCH(N:N,'Issue Code Table'!A:A,0)),IF(M70="Critical",6,IF(M70="Significant",5,IF(M70="Moderate",3,2))))</f>
        <v>5</v>
      </c>
    </row>
    <row r="71" spans="1:27" ht="57" customHeight="1" x14ac:dyDescent="0.25">
      <c r="A71" s="82" t="s">
        <v>809</v>
      </c>
      <c r="B71" s="82" t="s">
        <v>180</v>
      </c>
      <c r="C71" s="300" t="s">
        <v>181</v>
      </c>
      <c r="D71" s="82" t="s">
        <v>219</v>
      </c>
      <c r="E71" s="82" t="s">
        <v>810</v>
      </c>
      <c r="F71" s="82" t="s">
        <v>811</v>
      </c>
      <c r="G71" s="82" t="s">
        <v>812</v>
      </c>
      <c r="H71" s="82" t="s">
        <v>813</v>
      </c>
      <c r="I71" s="66"/>
      <c r="J71" s="71"/>
      <c r="K71" s="82" t="s">
        <v>814</v>
      </c>
      <c r="L71" s="66"/>
      <c r="M71" s="132" t="s">
        <v>140</v>
      </c>
      <c r="N71" s="212" t="s">
        <v>185</v>
      </c>
      <c r="O71" s="213" t="s">
        <v>186</v>
      </c>
      <c r="P71" s="330"/>
      <c r="Q71" s="66" t="s">
        <v>703</v>
      </c>
      <c r="R71" s="66" t="s">
        <v>815</v>
      </c>
      <c r="S71" s="82" t="s">
        <v>816</v>
      </c>
      <c r="T71" s="82" t="s">
        <v>817</v>
      </c>
      <c r="U71" s="82" t="s">
        <v>4660</v>
      </c>
      <c r="V71" s="82" t="s">
        <v>4661</v>
      </c>
      <c r="W71" s="166"/>
      <c r="X71" s="166"/>
      <c r="Y71" s="166"/>
      <c r="AA71" s="165">
        <f>IF(OR(J71="Fail",ISBLANK(J71)),INDEX('Issue Code Table'!C:C,MATCH(N:N,'Issue Code Table'!A:A,0)),IF(M71="Critical",6,IF(M71="Significant",5,IF(M71="Moderate",3,2))))</f>
        <v>5</v>
      </c>
    </row>
    <row r="72" spans="1:27" ht="57" customHeight="1" x14ac:dyDescent="0.25">
      <c r="A72" s="82" t="s">
        <v>818</v>
      </c>
      <c r="B72" s="82" t="s">
        <v>180</v>
      </c>
      <c r="C72" s="300" t="s">
        <v>181</v>
      </c>
      <c r="D72" s="82" t="s">
        <v>219</v>
      </c>
      <c r="E72" s="82" t="s">
        <v>819</v>
      </c>
      <c r="F72" s="82" t="s">
        <v>820</v>
      </c>
      <c r="G72" s="82" t="s">
        <v>821</v>
      </c>
      <c r="H72" s="82" t="s">
        <v>822</v>
      </c>
      <c r="I72" s="66"/>
      <c r="J72" s="71"/>
      <c r="K72" s="82" t="s">
        <v>823</v>
      </c>
      <c r="L72" s="66"/>
      <c r="M72" s="134" t="s">
        <v>140</v>
      </c>
      <c r="N72" s="213" t="s">
        <v>651</v>
      </c>
      <c r="O72" s="213" t="s">
        <v>652</v>
      </c>
      <c r="P72" s="330"/>
      <c r="Q72" s="66" t="s">
        <v>703</v>
      </c>
      <c r="R72" s="66" t="s">
        <v>824</v>
      </c>
      <c r="S72" s="82" t="s">
        <v>825</v>
      </c>
      <c r="T72" s="82" t="s">
        <v>4662</v>
      </c>
      <c r="U72" s="82" t="s">
        <v>4663</v>
      </c>
      <c r="V72" s="82" t="s">
        <v>4664</v>
      </c>
      <c r="W72" s="166"/>
      <c r="X72" s="166"/>
      <c r="Y72" s="166"/>
      <c r="AA72" s="165">
        <f>IF(OR(J72="Fail",ISBLANK(J72)),INDEX('Issue Code Table'!C:C,MATCH(N:N,'Issue Code Table'!A:A,0)),IF(M72="Critical",6,IF(M72="Significant",5,IF(M72="Moderate",3,2))))</f>
        <v>5</v>
      </c>
    </row>
    <row r="73" spans="1:27" ht="57" customHeight="1" x14ac:dyDescent="0.25">
      <c r="A73" s="82" t="s">
        <v>826</v>
      </c>
      <c r="B73" s="82" t="s">
        <v>827</v>
      </c>
      <c r="C73" s="300" t="s">
        <v>828</v>
      </c>
      <c r="D73" s="82" t="s">
        <v>206</v>
      </c>
      <c r="E73" s="82" t="s">
        <v>829</v>
      </c>
      <c r="F73" s="82" t="s">
        <v>830</v>
      </c>
      <c r="G73" s="82" t="s">
        <v>831</v>
      </c>
      <c r="H73" s="82" t="s">
        <v>832</v>
      </c>
      <c r="I73" s="66"/>
      <c r="J73" s="71"/>
      <c r="K73" s="82" t="s">
        <v>4665</v>
      </c>
      <c r="L73" s="66"/>
      <c r="M73" s="134" t="s">
        <v>140</v>
      </c>
      <c r="N73" s="213" t="s">
        <v>651</v>
      </c>
      <c r="O73" s="213" t="s">
        <v>652</v>
      </c>
      <c r="P73" s="330"/>
      <c r="Q73" s="66" t="s">
        <v>833</v>
      </c>
      <c r="R73" s="66" t="s">
        <v>834</v>
      </c>
      <c r="S73" s="82" t="s">
        <v>835</v>
      </c>
      <c r="T73" s="82" t="s">
        <v>836</v>
      </c>
      <c r="U73" s="82" t="s">
        <v>4666</v>
      </c>
      <c r="V73" s="82" t="s">
        <v>837</v>
      </c>
      <c r="W73" s="166"/>
      <c r="X73" s="166"/>
      <c r="Y73" s="166"/>
      <c r="AA73" s="165">
        <f>IF(OR(J73="Fail",ISBLANK(J73)),INDEX('Issue Code Table'!C:C,MATCH(N:N,'Issue Code Table'!A:A,0)),IF(M73="Critical",6,IF(M73="Significant",5,IF(M73="Moderate",3,2))))</f>
        <v>5</v>
      </c>
    </row>
    <row r="74" spans="1:27" ht="57" customHeight="1" x14ac:dyDescent="0.25">
      <c r="A74" s="82" t="s">
        <v>838</v>
      </c>
      <c r="B74" s="82" t="s">
        <v>827</v>
      </c>
      <c r="C74" s="300" t="s">
        <v>828</v>
      </c>
      <c r="D74" s="82" t="s">
        <v>206</v>
      </c>
      <c r="E74" s="82" t="s">
        <v>839</v>
      </c>
      <c r="F74" s="82" t="s">
        <v>840</v>
      </c>
      <c r="G74" s="82" t="s">
        <v>841</v>
      </c>
      <c r="H74" s="82" t="s">
        <v>842</v>
      </c>
      <c r="I74" s="66"/>
      <c r="J74" s="71"/>
      <c r="K74" s="82" t="s">
        <v>4665</v>
      </c>
      <c r="L74" s="321"/>
      <c r="M74" s="134" t="s">
        <v>198</v>
      </c>
      <c r="N74" s="213" t="s">
        <v>843</v>
      </c>
      <c r="O74" s="213" t="s">
        <v>844</v>
      </c>
      <c r="P74" s="330"/>
      <c r="Q74" s="66" t="s">
        <v>833</v>
      </c>
      <c r="R74" s="66" t="s">
        <v>845</v>
      </c>
      <c r="S74" s="82" t="s">
        <v>846</v>
      </c>
      <c r="T74" s="82" t="s">
        <v>847</v>
      </c>
      <c r="U74" s="82" t="s">
        <v>4667</v>
      </c>
      <c r="V74" s="82"/>
      <c r="W74" s="166"/>
      <c r="X74" s="166"/>
      <c r="Y74" s="166"/>
      <c r="AA74" s="165">
        <f>IF(OR(J74="Fail",ISBLANK(J74)),INDEX('Issue Code Table'!C:C,MATCH(N:N,'Issue Code Table'!A:A,0)),IF(M74="Critical",6,IF(M74="Significant",5,IF(M74="Moderate",3,2))))</f>
        <v>3</v>
      </c>
    </row>
    <row r="75" spans="1:27" ht="57" customHeight="1" x14ac:dyDescent="0.25">
      <c r="A75" s="82" t="s">
        <v>848</v>
      </c>
      <c r="B75" s="82" t="s">
        <v>827</v>
      </c>
      <c r="C75" s="300" t="s">
        <v>828</v>
      </c>
      <c r="D75" s="82" t="s">
        <v>206</v>
      </c>
      <c r="E75" s="82" t="s">
        <v>849</v>
      </c>
      <c r="F75" s="82" t="s">
        <v>850</v>
      </c>
      <c r="G75" s="82" t="s">
        <v>851</v>
      </c>
      <c r="H75" s="82" t="s">
        <v>842</v>
      </c>
      <c r="I75" s="66"/>
      <c r="J75" s="71"/>
      <c r="K75" s="82" t="s">
        <v>852</v>
      </c>
      <c r="L75" s="66"/>
      <c r="M75" s="134" t="s">
        <v>198</v>
      </c>
      <c r="N75" s="213" t="s">
        <v>843</v>
      </c>
      <c r="O75" s="213" t="s">
        <v>844</v>
      </c>
      <c r="P75" s="330"/>
      <c r="Q75" s="66" t="s">
        <v>833</v>
      </c>
      <c r="R75" s="66" t="s">
        <v>853</v>
      </c>
      <c r="S75" s="82" t="s">
        <v>854</v>
      </c>
      <c r="T75" s="82" t="s">
        <v>855</v>
      </c>
      <c r="U75" s="82" t="s">
        <v>4668</v>
      </c>
      <c r="V75" s="82"/>
      <c r="W75" s="166"/>
      <c r="X75" s="166"/>
      <c r="Y75" s="166"/>
      <c r="AA75" s="165">
        <f>IF(OR(J75="Fail",ISBLANK(J75)),INDEX('Issue Code Table'!C:C,MATCH(N:N,'Issue Code Table'!A:A,0)),IF(M75="Critical",6,IF(M75="Significant",5,IF(M75="Moderate",3,2))))</f>
        <v>3</v>
      </c>
    </row>
    <row r="76" spans="1:27" ht="57" customHeight="1" x14ac:dyDescent="0.25">
      <c r="A76" s="82" t="s">
        <v>856</v>
      </c>
      <c r="B76" s="82" t="s">
        <v>180</v>
      </c>
      <c r="C76" s="300" t="s">
        <v>181</v>
      </c>
      <c r="D76" s="82" t="s">
        <v>219</v>
      </c>
      <c r="E76" s="82" t="s">
        <v>857</v>
      </c>
      <c r="F76" s="82" t="s">
        <v>858</v>
      </c>
      <c r="G76" s="82" t="s">
        <v>859</v>
      </c>
      <c r="H76" s="82" t="s">
        <v>860</v>
      </c>
      <c r="I76" s="66"/>
      <c r="J76" s="71"/>
      <c r="K76" s="82" t="s">
        <v>861</v>
      </c>
      <c r="L76" s="66"/>
      <c r="M76" s="134" t="s">
        <v>140</v>
      </c>
      <c r="N76" s="213" t="s">
        <v>651</v>
      </c>
      <c r="O76" s="213" t="s">
        <v>652</v>
      </c>
      <c r="P76" s="330"/>
      <c r="Q76" s="66" t="s">
        <v>862</v>
      </c>
      <c r="R76" s="66" t="s">
        <v>863</v>
      </c>
      <c r="S76" s="82" t="s">
        <v>864</v>
      </c>
      <c r="T76" s="82" t="s">
        <v>865</v>
      </c>
      <c r="U76" s="82" t="s">
        <v>4669</v>
      </c>
      <c r="V76" s="82" t="s">
        <v>866</v>
      </c>
      <c r="W76" s="166"/>
      <c r="X76" s="166"/>
      <c r="Y76" s="166"/>
      <c r="AA76" s="165">
        <f>IF(OR(J76="Fail",ISBLANK(J76)),INDEX('Issue Code Table'!C:C,MATCH(N:N,'Issue Code Table'!A:A,0)),IF(M76="Critical",6,IF(M76="Significant",5,IF(M76="Moderate",3,2))))</f>
        <v>5</v>
      </c>
    </row>
    <row r="77" spans="1:27" ht="57" customHeight="1" x14ac:dyDescent="0.25">
      <c r="A77" s="82" t="s">
        <v>867</v>
      </c>
      <c r="B77" s="82" t="s">
        <v>180</v>
      </c>
      <c r="C77" s="300" t="s">
        <v>181</v>
      </c>
      <c r="D77" s="82" t="s">
        <v>219</v>
      </c>
      <c r="E77" s="82" t="s">
        <v>868</v>
      </c>
      <c r="F77" s="82" t="s">
        <v>869</v>
      </c>
      <c r="G77" s="82" t="s">
        <v>870</v>
      </c>
      <c r="H77" s="82" t="s">
        <v>871</v>
      </c>
      <c r="I77" s="66"/>
      <c r="J77" s="71"/>
      <c r="K77" s="82" t="s">
        <v>872</v>
      </c>
      <c r="L77" s="66"/>
      <c r="M77" s="134" t="s">
        <v>140</v>
      </c>
      <c r="N77" s="213" t="s">
        <v>651</v>
      </c>
      <c r="O77" s="213" t="s">
        <v>652</v>
      </c>
      <c r="P77" s="330"/>
      <c r="Q77" s="66" t="s">
        <v>862</v>
      </c>
      <c r="R77" s="66" t="s">
        <v>873</v>
      </c>
      <c r="S77" s="82" t="s">
        <v>874</v>
      </c>
      <c r="T77" s="82" t="s">
        <v>875</v>
      </c>
      <c r="U77" s="82" t="s">
        <v>4670</v>
      </c>
      <c r="V77" s="82" t="s">
        <v>876</v>
      </c>
      <c r="W77" s="166"/>
      <c r="X77" s="166"/>
      <c r="Y77" s="166"/>
      <c r="AA77" s="165">
        <f>IF(OR(J77="Fail",ISBLANK(J77)),INDEX('Issue Code Table'!C:C,MATCH(N:N,'Issue Code Table'!A:A,0)),IF(M77="Critical",6,IF(M77="Significant",5,IF(M77="Moderate",3,2))))</f>
        <v>5</v>
      </c>
    </row>
    <row r="78" spans="1:27" ht="57" customHeight="1" x14ac:dyDescent="0.25">
      <c r="A78" s="82" t="s">
        <v>877</v>
      </c>
      <c r="B78" s="82" t="s">
        <v>180</v>
      </c>
      <c r="C78" s="300" t="s">
        <v>181</v>
      </c>
      <c r="D78" s="82" t="s">
        <v>219</v>
      </c>
      <c r="E78" s="82" t="s">
        <v>878</v>
      </c>
      <c r="F78" s="82" t="s">
        <v>879</v>
      </c>
      <c r="G78" s="82" t="s">
        <v>880</v>
      </c>
      <c r="H78" s="82" t="s">
        <v>881</v>
      </c>
      <c r="I78" s="66"/>
      <c r="J78" s="71"/>
      <c r="K78" s="82" t="s">
        <v>882</v>
      </c>
      <c r="L78" s="66"/>
      <c r="M78" s="134" t="s">
        <v>140</v>
      </c>
      <c r="N78" s="213" t="s">
        <v>651</v>
      </c>
      <c r="O78" s="213" t="s">
        <v>652</v>
      </c>
      <c r="P78" s="330"/>
      <c r="Q78" s="66" t="s">
        <v>862</v>
      </c>
      <c r="R78" s="66" t="s">
        <v>883</v>
      </c>
      <c r="S78" s="82" t="s">
        <v>662</v>
      </c>
      <c r="T78" s="82" t="s">
        <v>884</v>
      </c>
      <c r="U78" s="82" t="s">
        <v>4671</v>
      </c>
      <c r="V78" s="82" t="s">
        <v>885</v>
      </c>
      <c r="W78" s="166"/>
      <c r="X78" s="166"/>
      <c r="Y78" s="166"/>
      <c r="AA78" s="165">
        <f>IF(OR(J78="Fail",ISBLANK(J78)),INDEX('Issue Code Table'!C:C,MATCH(N:N,'Issue Code Table'!A:A,0)),IF(M78="Critical",6,IF(M78="Significant",5,IF(M78="Moderate",3,2))))</f>
        <v>5</v>
      </c>
    </row>
    <row r="79" spans="1:27" ht="57" customHeight="1" x14ac:dyDescent="0.25">
      <c r="A79" s="82" t="s">
        <v>886</v>
      </c>
      <c r="B79" s="82" t="s">
        <v>180</v>
      </c>
      <c r="C79" s="300" t="s">
        <v>181</v>
      </c>
      <c r="D79" s="82" t="s">
        <v>219</v>
      </c>
      <c r="E79" s="82" t="s">
        <v>887</v>
      </c>
      <c r="F79" s="82" t="s">
        <v>888</v>
      </c>
      <c r="G79" s="82" t="s">
        <v>889</v>
      </c>
      <c r="H79" s="82" t="s">
        <v>890</v>
      </c>
      <c r="I79" s="66"/>
      <c r="J79" s="71"/>
      <c r="K79" s="82" t="s">
        <v>891</v>
      </c>
      <c r="L79" s="66"/>
      <c r="M79" s="134" t="s">
        <v>140</v>
      </c>
      <c r="N79" s="213" t="s">
        <v>651</v>
      </c>
      <c r="O79" s="213" t="s">
        <v>652</v>
      </c>
      <c r="P79" s="330"/>
      <c r="Q79" s="66" t="s">
        <v>862</v>
      </c>
      <c r="R79" s="66" t="s">
        <v>892</v>
      </c>
      <c r="S79" s="82" t="s">
        <v>893</v>
      </c>
      <c r="T79" s="82" t="s">
        <v>894</v>
      </c>
      <c r="U79" s="82" t="s">
        <v>4672</v>
      </c>
      <c r="V79" s="82" t="s">
        <v>895</v>
      </c>
      <c r="W79" s="166"/>
      <c r="X79" s="166"/>
      <c r="Y79" s="166"/>
      <c r="AA79" s="165">
        <f>IF(OR(J79="Fail",ISBLANK(J79)),INDEX('Issue Code Table'!C:C,MATCH(N:N,'Issue Code Table'!A:A,0)),IF(M79="Critical",6,IF(M79="Significant",5,IF(M79="Moderate",3,2))))</f>
        <v>5</v>
      </c>
    </row>
    <row r="80" spans="1:27" ht="57" customHeight="1" x14ac:dyDescent="0.25">
      <c r="A80" s="82" t="s">
        <v>896</v>
      </c>
      <c r="B80" s="82" t="s">
        <v>180</v>
      </c>
      <c r="C80" s="300" t="s">
        <v>181</v>
      </c>
      <c r="D80" s="82" t="s">
        <v>219</v>
      </c>
      <c r="E80" s="82" t="s">
        <v>897</v>
      </c>
      <c r="F80" s="82" t="s">
        <v>735</v>
      </c>
      <c r="G80" s="82" t="s">
        <v>898</v>
      </c>
      <c r="H80" s="82" t="s">
        <v>899</v>
      </c>
      <c r="I80" s="66"/>
      <c r="J80" s="71"/>
      <c r="K80" s="82" t="s">
        <v>900</v>
      </c>
      <c r="L80" s="66"/>
      <c r="M80" s="134" t="s">
        <v>140</v>
      </c>
      <c r="N80" s="213" t="s">
        <v>651</v>
      </c>
      <c r="O80" s="213" t="s">
        <v>652</v>
      </c>
      <c r="P80" s="330"/>
      <c r="Q80" s="66" t="s">
        <v>862</v>
      </c>
      <c r="R80" s="66" t="s">
        <v>901</v>
      </c>
      <c r="S80" s="82" t="s">
        <v>902</v>
      </c>
      <c r="T80" s="82" t="s">
        <v>903</v>
      </c>
      <c r="U80" s="82" t="s">
        <v>4673</v>
      </c>
      <c r="V80" s="82" t="s">
        <v>904</v>
      </c>
      <c r="W80" s="166"/>
      <c r="X80" s="166"/>
      <c r="Y80" s="166"/>
      <c r="AA80" s="165">
        <f>IF(OR(J80="Fail",ISBLANK(J80)),INDEX('Issue Code Table'!C:C,MATCH(N:N,'Issue Code Table'!A:A,0)),IF(M80="Critical",6,IF(M80="Significant",5,IF(M80="Moderate",3,2))))</f>
        <v>5</v>
      </c>
    </row>
    <row r="81" spans="1:27" ht="57" customHeight="1" x14ac:dyDescent="0.25">
      <c r="A81" s="82" t="s">
        <v>905</v>
      </c>
      <c r="B81" s="82" t="s">
        <v>180</v>
      </c>
      <c r="C81" s="300" t="s">
        <v>181</v>
      </c>
      <c r="D81" s="82" t="s">
        <v>219</v>
      </c>
      <c r="E81" s="82" t="s">
        <v>906</v>
      </c>
      <c r="F81" s="82" t="s">
        <v>4674</v>
      </c>
      <c r="G81" s="82" t="s">
        <v>907</v>
      </c>
      <c r="H81" s="82" t="s">
        <v>908</v>
      </c>
      <c r="I81" s="66"/>
      <c r="J81" s="71"/>
      <c r="K81" s="82" t="s">
        <v>909</v>
      </c>
      <c r="L81" s="66"/>
      <c r="M81" s="134" t="s">
        <v>140</v>
      </c>
      <c r="N81" s="213" t="s">
        <v>651</v>
      </c>
      <c r="O81" s="213" t="s">
        <v>652</v>
      </c>
      <c r="P81" s="330"/>
      <c r="Q81" s="66" t="s">
        <v>910</v>
      </c>
      <c r="R81" s="66" t="s">
        <v>911</v>
      </c>
      <c r="S81" s="82" t="s">
        <v>912</v>
      </c>
      <c r="T81" s="82" t="s">
        <v>913</v>
      </c>
      <c r="U81" s="82" t="s">
        <v>4675</v>
      </c>
      <c r="V81" s="82" t="s">
        <v>914</v>
      </c>
      <c r="W81" s="166"/>
      <c r="X81" s="166"/>
      <c r="Y81" s="166"/>
      <c r="AA81" s="165">
        <f>IF(OR(J81="Fail",ISBLANK(J81)),INDEX('Issue Code Table'!C:C,MATCH(N:N,'Issue Code Table'!A:A,0)),IF(M81="Critical",6,IF(M81="Significant",5,IF(M81="Moderate",3,2))))</f>
        <v>5</v>
      </c>
    </row>
    <row r="82" spans="1:27" ht="57" customHeight="1" x14ac:dyDescent="0.25">
      <c r="A82" s="82" t="s">
        <v>915</v>
      </c>
      <c r="B82" s="82" t="s">
        <v>180</v>
      </c>
      <c r="C82" s="300" t="s">
        <v>181</v>
      </c>
      <c r="D82" s="82" t="s">
        <v>219</v>
      </c>
      <c r="E82" s="82" t="s">
        <v>916</v>
      </c>
      <c r="F82" s="82" t="s">
        <v>917</v>
      </c>
      <c r="G82" s="82" t="s">
        <v>918</v>
      </c>
      <c r="H82" s="82" t="s">
        <v>919</v>
      </c>
      <c r="I82" s="66"/>
      <c r="J82" s="71"/>
      <c r="K82" s="82" t="s">
        <v>920</v>
      </c>
      <c r="L82" s="66"/>
      <c r="M82" s="132" t="s">
        <v>140</v>
      </c>
      <c r="N82" s="212" t="s">
        <v>185</v>
      </c>
      <c r="O82" s="213" t="s">
        <v>186</v>
      </c>
      <c r="P82" s="330"/>
      <c r="Q82" s="66" t="s">
        <v>921</v>
      </c>
      <c r="R82" s="66" t="s">
        <v>922</v>
      </c>
      <c r="S82" s="82" t="s">
        <v>923</v>
      </c>
      <c r="T82" s="82" t="s">
        <v>4676</v>
      </c>
      <c r="U82" s="82" t="s">
        <v>4677</v>
      </c>
      <c r="V82" s="82" t="s">
        <v>924</v>
      </c>
      <c r="W82" s="166"/>
      <c r="X82" s="166"/>
      <c r="Y82" s="166"/>
      <c r="AA82" s="165">
        <f>IF(OR(J82="Fail",ISBLANK(J82)),INDEX('Issue Code Table'!C:C,MATCH(N:N,'Issue Code Table'!A:A,0)),IF(M82="Critical",6,IF(M82="Significant",5,IF(M82="Moderate",3,2))))</f>
        <v>5</v>
      </c>
    </row>
    <row r="83" spans="1:27" ht="57" customHeight="1" x14ac:dyDescent="0.25">
      <c r="A83" s="82" t="s">
        <v>925</v>
      </c>
      <c r="B83" s="82" t="s">
        <v>180</v>
      </c>
      <c r="C83" s="300" t="s">
        <v>181</v>
      </c>
      <c r="D83" s="82" t="s">
        <v>219</v>
      </c>
      <c r="E83" s="82" t="s">
        <v>926</v>
      </c>
      <c r="F83" s="82" t="s">
        <v>927</v>
      </c>
      <c r="G83" s="82" t="s">
        <v>928</v>
      </c>
      <c r="H83" s="82" t="s">
        <v>929</v>
      </c>
      <c r="I83" s="66"/>
      <c r="J83" s="71"/>
      <c r="K83" s="82" t="s">
        <v>930</v>
      </c>
      <c r="L83" s="66"/>
      <c r="M83" s="132" t="s">
        <v>140</v>
      </c>
      <c r="N83" s="212" t="s">
        <v>185</v>
      </c>
      <c r="O83" s="213" t="s">
        <v>186</v>
      </c>
      <c r="P83" s="330"/>
      <c r="Q83" s="66" t="s">
        <v>921</v>
      </c>
      <c r="R83" s="66" t="s">
        <v>931</v>
      </c>
      <c r="S83" s="82" t="s">
        <v>932</v>
      </c>
      <c r="T83" s="82" t="s">
        <v>4678</v>
      </c>
      <c r="U83" s="82" t="s">
        <v>4679</v>
      </c>
      <c r="V83" s="82" t="s">
        <v>933</v>
      </c>
      <c r="W83" s="166"/>
      <c r="X83" s="166"/>
      <c r="Y83" s="166"/>
      <c r="AA83" s="165">
        <f>IF(OR(J83="Fail",ISBLANK(J83)),INDEX('Issue Code Table'!C:C,MATCH(N:N,'Issue Code Table'!A:A,0)),IF(M83="Critical",6,IF(M83="Significant",5,IF(M83="Moderate",3,2))))</f>
        <v>5</v>
      </c>
    </row>
    <row r="84" spans="1:27" ht="57" customHeight="1" x14ac:dyDescent="0.25">
      <c r="A84" s="82" t="s">
        <v>934</v>
      </c>
      <c r="B84" s="82" t="s">
        <v>935</v>
      </c>
      <c r="C84" s="300" t="s">
        <v>936</v>
      </c>
      <c r="D84" s="82" t="s">
        <v>219</v>
      </c>
      <c r="E84" s="82" t="s">
        <v>937</v>
      </c>
      <c r="F84" s="82" t="s">
        <v>938</v>
      </c>
      <c r="G84" s="82" t="s">
        <v>939</v>
      </c>
      <c r="H84" s="82" t="s">
        <v>940</v>
      </c>
      <c r="I84" s="66"/>
      <c r="J84" s="71"/>
      <c r="K84" s="82" t="s">
        <v>941</v>
      </c>
      <c r="L84" s="66"/>
      <c r="M84" s="132" t="s">
        <v>140</v>
      </c>
      <c r="N84" s="212" t="s">
        <v>185</v>
      </c>
      <c r="O84" s="213" t="s">
        <v>186</v>
      </c>
      <c r="P84" s="330"/>
      <c r="Q84" s="66" t="s">
        <v>942</v>
      </c>
      <c r="R84" s="66" t="s">
        <v>943</v>
      </c>
      <c r="S84" s="82" t="s">
        <v>944</v>
      </c>
      <c r="T84" s="82" t="s">
        <v>945</v>
      </c>
      <c r="U84" s="82" t="s">
        <v>4680</v>
      </c>
      <c r="V84" s="82" t="s">
        <v>946</v>
      </c>
      <c r="W84" s="166"/>
      <c r="X84" s="166"/>
      <c r="Y84" s="166"/>
      <c r="AA84" s="165">
        <f>IF(OR(J84="Fail",ISBLANK(J84)),INDEX('Issue Code Table'!C:C,MATCH(N:N,'Issue Code Table'!A:A,0)),IF(M84="Critical",6,IF(M84="Significant",5,IF(M84="Moderate",3,2))))</f>
        <v>5</v>
      </c>
    </row>
    <row r="85" spans="1:27" ht="57" customHeight="1" x14ac:dyDescent="0.25">
      <c r="A85" s="82" t="s">
        <v>947</v>
      </c>
      <c r="B85" s="82" t="s">
        <v>935</v>
      </c>
      <c r="C85" s="300" t="s">
        <v>936</v>
      </c>
      <c r="D85" s="82" t="s">
        <v>219</v>
      </c>
      <c r="E85" s="82" t="s">
        <v>948</v>
      </c>
      <c r="F85" s="82" t="s">
        <v>949</v>
      </c>
      <c r="G85" s="82" t="s">
        <v>950</v>
      </c>
      <c r="H85" s="82" t="s">
        <v>951</v>
      </c>
      <c r="I85" s="66"/>
      <c r="J85" s="71"/>
      <c r="K85" s="82" t="s">
        <v>952</v>
      </c>
      <c r="L85" s="66"/>
      <c r="M85" s="132" t="s">
        <v>140</v>
      </c>
      <c r="N85" s="212" t="s">
        <v>185</v>
      </c>
      <c r="O85" s="213" t="s">
        <v>186</v>
      </c>
      <c r="P85" s="330"/>
      <c r="Q85" s="66" t="s">
        <v>942</v>
      </c>
      <c r="R85" s="66" t="s">
        <v>953</v>
      </c>
      <c r="S85" s="82" t="s">
        <v>954</v>
      </c>
      <c r="T85" s="82" t="s">
        <v>4681</v>
      </c>
      <c r="U85" s="82" t="s">
        <v>4682</v>
      </c>
      <c r="V85" s="82" t="s">
        <v>955</v>
      </c>
      <c r="W85" s="166"/>
      <c r="X85" s="166"/>
      <c r="Y85" s="166"/>
      <c r="AA85" s="165">
        <f>IF(OR(J85="Fail",ISBLANK(J85)),INDEX('Issue Code Table'!C:C,MATCH(N:N,'Issue Code Table'!A:A,0)),IF(M85="Critical",6,IF(M85="Significant",5,IF(M85="Moderate",3,2))))</f>
        <v>5</v>
      </c>
    </row>
    <row r="86" spans="1:27" ht="57" customHeight="1" x14ac:dyDescent="0.25">
      <c r="A86" s="82" t="s">
        <v>956</v>
      </c>
      <c r="B86" s="82" t="s">
        <v>935</v>
      </c>
      <c r="C86" s="300" t="s">
        <v>936</v>
      </c>
      <c r="D86" s="82" t="s">
        <v>219</v>
      </c>
      <c r="E86" s="82" t="s">
        <v>957</v>
      </c>
      <c r="F86" s="82" t="s">
        <v>958</v>
      </c>
      <c r="G86" s="82" t="s">
        <v>959</v>
      </c>
      <c r="H86" s="82" t="s">
        <v>960</v>
      </c>
      <c r="I86" s="66"/>
      <c r="J86" s="71"/>
      <c r="K86" s="82" t="s">
        <v>961</v>
      </c>
      <c r="L86" s="66"/>
      <c r="M86" s="132" t="s">
        <v>140</v>
      </c>
      <c r="N86" s="212" t="s">
        <v>185</v>
      </c>
      <c r="O86" s="213" t="s">
        <v>186</v>
      </c>
      <c r="P86" s="330"/>
      <c r="Q86" s="66" t="s">
        <v>942</v>
      </c>
      <c r="R86" s="66" t="s">
        <v>962</v>
      </c>
      <c r="S86" s="82" t="s">
        <v>963</v>
      </c>
      <c r="T86" s="82" t="s">
        <v>4683</v>
      </c>
      <c r="U86" s="82" t="s">
        <v>4684</v>
      </c>
      <c r="V86" s="82" t="s">
        <v>964</v>
      </c>
      <c r="W86" s="166"/>
      <c r="X86" s="166"/>
      <c r="Y86" s="166"/>
      <c r="AA86" s="165">
        <f>IF(OR(J86="Fail",ISBLANK(J86)),INDEX('Issue Code Table'!C:C,MATCH(N:N,'Issue Code Table'!A:A,0)),IF(M86="Critical",6,IF(M86="Significant",5,IF(M86="Moderate",3,2))))</f>
        <v>5</v>
      </c>
    </row>
    <row r="87" spans="1:27" ht="57" customHeight="1" x14ac:dyDescent="0.25">
      <c r="A87" s="82" t="s">
        <v>965</v>
      </c>
      <c r="B87" s="308" t="s">
        <v>966</v>
      </c>
      <c r="C87" s="300" t="s">
        <v>967</v>
      </c>
      <c r="D87" s="82" t="s">
        <v>219</v>
      </c>
      <c r="E87" s="82" t="s">
        <v>968</v>
      </c>
      <c r="F87" s="82" t="s">
        <v>969</v>
      </c>
      <c r="G87" s="82" t="s">
        <v>970</v>
      </c>
      <c r="H87" s="82" t="s">
        <v>971</v>
      </c>
      <c r="I87" s="66"/>
      <c r="J87" s="71"/>
      <c r="K87" s="82" t="s">
        <v>972</v>
      </c>
      <c r="L87" s="66"/>
      <c r="M87" s="132" t="s">
        <v>140</v>
      </c>
      <c r="N87" s="212" t="s">
        <v>185</v>
      </c>
      <c r="O87" s="213" t="s">
        <v>186</v>
      </c>
      <c r="P87" s="330"/>
      <c r="Q87" s="66" t="s">
        <v>942</v>
      </c>
      <c r="R87" s="66" t="s">
        <v>973</v>
      </c>
      <c r="S87" s="82" t="s">
        <v>974</v>
      </c>
      <c r="T87" s="82" t="s">
        <v>4685</v>
      </c>
      <c r="U87" s="82" t="s">
        <v>4686</v>
      </c>
      <c r="V87" s="82" t="s">
        <v>975</v>
      </c>
      <c r="W87" s="166"/>
      <c r="X87" s="166"/>
      <c r="Y87" s="166"/>
      <c r="AA87" s="165">
        <f>IF(OR(J87="Fail",ISBLANK(J87)),INDEX('Issue Code Table'!C:C,MATCH(N:N,'Issue Code Table'!A:A,0)),IF(M87="Critical",6,IF(M87="Significant",5,IF(M87="Moderate",3,2))))</f>
        <v>5</v>
      </c>
    </row>
    <row r="88" spans="1:27" ht="57" customHeight="1" x14ac:dyDescent="0.25">
      <c r="A88" s="82" t="s">
        <v>976</v>
      </c>
      <c r="B88" s="331" t="s">
        <v>977</v>
      </c>
      <c r="C88" s="331" t="s">
        <v>978</v>
      </c>
      <c r="D88" s="82" t="s">
        <v>219</v>
      </c>
      <c r="E88" s="82" t="s">
        <v>979</v>
      </c>
      <c r="F88" s="82" t="s">
        <v>980</v>
      </c>
      <c r="G88" s="82" t="s">
        <v>981</v>
      </c>
      <c r="H88" s="82" t="s">
        <v>982</v>
      </c>
      <c r="I88" s="66"/>
      <c r="J88" s="71"/>
      <c r="K88" s="82" t="s">
        <v>983</v>
      </c>
      <c r="L88" s="66"/>
      <c r="M88" s="132" t="s">
        <v>140</v>
      </c>
      <c r="N88" s="212" t="s">
        <v>185</v>
      </c>
      <c r="O88" s="213" t="s">
        <v>186</v>
      </c>
      <c r="P88" s="330"/>
      <c r="Q88" s="66" t="s">
        <v>942</v>
      </c>
      <c r="R88" s="66" t="s">
        <v>984</v>
      </c>
      <c r="S88" s="82" t="s">
        <v>985</v>
      </c>
      <c r="T88" s="82" t="s">
        <v>4687</v>
      </c>
      <c r="U88" s="82" t="s">
        <v>4688</v>
      </c>
      <c r="V88" s="82" t="s">
        <v>986</v>
      </c>
      <c r="W88" s="166"/>
      <c r="X88" s="166"/>
      <c r="Y88" s="166"/>
      <c r="AA88" s="165">
        <f>IF(OR(J88="Fail",ISBLANK(J88)),INDEX('Issue Code Table'!C:C,MATCH(N:N,'Issue Code Table'!A:A,0)),IF(M88="Critical",6,IF(M88="Significant",5,IF(M88="Moderate",3,2))))</f>
        <v>5</v>
      </c>
    </row>
    <row r="89" spans="1:27" ht="57" customHeight="1" x14ac:dyDescent="0.25">
      <c r="A89" s="82" t="s">
        <v>987</v>
      </c>
      <c r="B89" s="331" t="s">
        <v>977</v>
      </c>
      <c r="C89" s="331" t="s">
        <v>978</v>
      </c>
      <c r="D89" s="82" t="s">
        <v>219</v>
      </c>
      <c r="E89" s="82" t="s">
        <v>988</v>
      </c>
      <c r="F89" s="82" t="s">
        <v>989</v>
      </c>
      <c r="G89" s="82" t="s">
        <v>990</v>
      </c>
      <c r="H89" s="82" t="s">
        <v>991</v>
      </c>
      <c r="I89" s="66"/>
      <c r="J89" s="71"/>
      <c r="K89" s="82" t="s">
        <v>992</v>
      </c>
      <c r="L89" s="66"/>
      <c r="M89" s="132" t="s">
        <v>140</v>
      </c>
      <c r="N89" s="212" t="s">
        <v>185</v>
      </c>
      <c r="O89" s="213" t="s">
        <v>186</v>
      </c>
      <c r="P89" s="330"/>
      <c r="Q89" s="66" t="s">
        <v>942</v>
      </c>
      <c r="R89" s="66" t="s">
        <v>993</v>
      </c>
      <c r="S89" s="82" t="s">
        <v>994</v>
      </c>
      <c r="T89" s="82" t="s">
        <v>4689</v>
      </c>
      <c r="U89" s="82" t="s">
        <v>4690</v>
      </c>
      <c r="V89" s="82" t="s">
        <v>995</v>
      </c>
      <c r="W89" s="166"/>
      <c r="X89" s="166"/>
      <c r="Y89" s="166"/>
      <c r="AA89" s="165">
        <f>IF(OR(J89="Fail",ISBLANK(J89)),INDEX('Issue Code Table'!C:C,MATCH(N:N,'Issue Code Table'!A:A,0)),IF(M89="Critical",6,IF(M89="Significant",5,IF(M89="Moderate",3,2))))</f>
        <v>5</v>
      </c>
    </row>
    <row r="90" spans="1:27" ht="57" customHeight="1" x14ac:dyDescent="0.25">
      <c r="A90" s="82" t="s">
        <v>996</v>
      </c>
      <c r="B90" s="331" t="s">
        <v>977</v>
      </c>
      <c r="C90" s="331" t="s">
        <v>978</v>
      </c>
      <c r="D90" s="82" t="s">
        <v>219</v>
      </c>
      <c r="E90" s="82" t="s">
        <v>997</v>
      </c>
      <c r="F90" s="82" t="s">
        <v>998</v>
      </c>
      <c r="G90" s="82" t="s">
        <v>999</v>
      </c>
      <c r="H90" s="82" t="s">
        <v>1000</v>
      </c>
      <c r="I90" s="66"/>
      <c r="J90" s="71"/>
      <c r="K90" s="82" t="s">
        <v>1001</v>
      </c>
      <c r="L90" s="66"/>
      <c r="M90" s="132" t="s">
        <v>140</v>
      </c>
      <c r="N90" s="212" t="s">
        <v>185</v>
      </c>
      <c r="O90" s="213" t="s">
        <v>186</v>
      </c>
      <c r="P90" s="330"/>
      <c r="Q90" s="66" t="s">
        <v>942</v>
      </c>
      <c r="R90" s="66" t="s">
        <v>1002</v>
      </c>
      <c r="S90" s="82" t="s">
        <v>1003</v>
      </c>
      <c r="T90" s="82" t="s">
        <v>4691</v>
      </c>
      <c r="U90" s="82" t="s">
        <v>4692</v>
      </c>
      <c r="V90" s="82" t="s">
        <v>1004</v>
      </c>
      <c r="W90" s="166"/>
      <c r="X90" s="166"/>
      <c r="Y90" s="166"/>
      <c r="AA90" s="165">
        <f>IF(OR(J90="Fail",ISBLANK(J90)),INDEX('Issue Code Table'!C:C,MATCH(N:N,'Issue Code Table'!A:A,0)),IF(M90="Critical",6,IF(M90="Significant",5,IF(M90="Moderate",3,2))))</f>
        <v>5</v>
      </c>
    </row>
    <row r="91" spans="1:27" ht="57" customHeight="1" x14ac:dyDescent="0.25">
      <c r="A91" s="82" t="s">
        <v>1005</v>
      </c>
      <c r="B91" s="308" t="s">
        <v>966</v>
      </c>
      <c r="C91" s="300" t="s">
        <v>967</v>
      </c>
      <c r="D91" s="82" t="s">
        <v>219</v>
      </c>
      <c r="E91" s="82" t="s">
        <v>1006</v>
      </c>
      <c r="F91" s="82" t="s">
        <v>1007</v>
      </c>
      <c r="G91" s="82" t="s">
        <v>1008</v>
      </c>
      <c r="H91" s="82" t="s">
        <v>1009</v>
      </c>
      <c r="I91" s="66"/>
      <c r="J91" s="71"/>
      <c r="K91" s="82" t="s">
        <v>1010</v>
      </c>
      <c r="L91" s="66"/>
      <c r="M91" s="132" t="s">
        <v>140</v>
      </c>
      <c r="N91" s="212" t="s">
        <v>185</v>
      </c>
      <c r="O91" s="213" t="s">
        <v>186</v>
      </c>
      <c r="P91" s="330"/>
      <c r="Q91" s="66" t="s">
        <v>942</v>
      </c>
      <c r="R91" s="66" t="s">
        <v>1011</v>
      </c>
      <c r="S91" s="82" t="s">
        <v>1012</v>
      </c>
      <c r="T91" s="82" t="s">
        <v>4693</v>
      </c>
      <c r="U91" s="82" t="s">
        <v>4694</v>
      </c>
      <c r="V91" s="82" t="s">
        <v>1013</v>
      </c>
      <c r="W91" s="166"/>
      <c r="X91" s="166"/>
      <c r="Y91" s="166"/>
      <c r="AA91" s="165">
        <f>IF(OR(J91="Fail",ISBLANK(J91)),INDEX('Issue Code Table'!C:C,MATCH(N:N,'Issue Code Table'!A:A,0)),IF(M91="Critical",6,IF(M91="Significant",5,IF(M91="Moderate",3,2))))</f>
        <v>5</v>
      </c>
    </row>
    <row r="92" spans="1:27" ht="57" customHeight="1" x14ac:dyDescent="0.25">
      <c r="A92" s="82" t="s">
        <v>1014</v>
      </c>
      <c r="B92" s="308" t="s">
        <v>180</v>
      </c>
      <c r="C92" s="300" t="s">
        <v>181</v>
      </c>
      <c r="D92" s="82" t="s">
        <v>219</v>
      </c>
      <c r="E92" s="82" t="s">
        <v>1015</v>
      </c>
      <c r="F92" s="82" t="s">
        <v>1016</v>
      </c>
      <c r="G92" s="82" t="s">
        <v>1017</v>
      </c>
      <c r="H92" s="82" t="s">
        <v>1018</v>
      </c>
      <c r="I92" s="66"/>
      <c r="J92" s="71"/>
      <c r="K92" s="82" t="s">
        <v>1019</v>
      </c>
      <c r="L92" s="66"/>
      <c r="M92" s="132" t="s">
        <v>140</v>
      </c>
      <c r="N92" s="212" t="s">
        <v>185</v>
      </c>
      <c r="O92" s="213" t="s">
        <v>186</v>
      </c>
      <c r="P92" s="330"/>
      <c r="Q92" s="66" t="s">
        <v>1020</v>
      </c>
      <c r="R92" s="66" t="s">
        <v>1021</v>
      </c>
      <c r="S92" s="82" t="s">
        <v>1022</v>
      </c>
      <c r="T92" s="82" t="s">
        <v>4695</v>
      </c>
      <c r="U92" s="82" t="s">
        <v>4696</v>
      </c>
      <c r="V92" s="82" t="s">
        <v>1023</v>
      </c>
      <c r="W92" s="166"/>
      <c r="X92" s="166"/>
      <c r="Y92" s="166"/>
      <c r="AA92" s="165">
        <f>IF(OR(J92="Fail",ISBLANK(J92)),INDEX('Issue Code Table'!C:C,MATCH(N:N,'Issue Code Table'!A:A,0)),IF(M92="Critical",6,IF(M92="Significant",5,IF(M92="Moderate",3,2))))</f>
        <v>5</v>
      </c>
    </row>
    <row r="93" spans="1:27" ht="57" customHeight="1" x14ac:dyDescent="0.25">
      <c r="A93" s="82" t="s">
        <v>1024</v>
      </c>
      <c r="B93" s="308" t="s">
        <v>180</v>
      </c>
      <c r="C93" s="300" t="s">
        <v>181</v>
      </c>
      <c r="D93" s="82" t="s">
        <v>219</v>
      </c>
      <c r="E93" s="82" t="s">
        <v>1025</v>
      </c>
      <c r="F93" s="82" t="s">
        <v>1026</v>
      </c>
      <c r="G93" s="82" t="s">
        <v>1027</v>
      </c>
      <c r="H93" s="82" t="s">
        <v>1028</v>
      </c>
      <c r="I93" s="66"/>
      <c r="J93" s="71"/>
      <c r="K93" s="82" t="s">
        <v>1029</v>
      </c>
      <c r="L93" s="66"/>
      <c r="M93" s="132" t="s">
        <v>140</v>
      </c>
      <c r="N93" s="212" t="s">
        <v>185</v>
      </c>
      <c r="O93" s="213" t="s">
        <v>186</v>
      </c>
      <c r="P93" s="330"/>
      <c r="Q93" s="66" t="s">
        <v>1020</v>
      </c>
      <c r="R93" s="66" t="s">
        <v>1030</v>
      </c>
      <c r="S93" s="82" t="s">
        <v>1031</v>
      </c>
      <c r="T93" s="82" t="s">
        <v>4697</v>
      </c>
      <c r="U93" s="82" t="s">
        <v>4698</v>
      </c>
      <c r="V93" s="82" t="s">
        <v>4699</v>
      </c>
      <c r="W93" s="166"/>
      <c r="X93" s="166"/>
      <c r="Y93" s="166"/>
      <c r="AA93" s="165">
        <f>IF(OR(J93="Fail",ISBLANK(J93)),INDEX('Issue Code Table'!C:C,MATCH(N:N,'Issue Code Table'!A:A,0)),IF(M93="Critical",6,IF(M93="Significant",5,IF(M93="Moderate",3,2))))</f>
        <v>5</v>
      </c>
    </row>
    <row r="94" spans="1:27" ht="57" customHeight="1" x14ac:dyDescent="0.25">
      <c r="A94" s="82" t="s">
        <v>1032</v>
      </c>
      <c r="B94" s="308" t="s">
        <v>180</v>
      </c>
      <c r="C94" s="300" t="s">
        <v>181</v>
      </c>
      <c r="D94" s="82" t="s">
        <v>219</v>
      </c>
      <c r="E94" s="82" t="s">
        <v>1033</v>
      </c>
      <c r="F94" s="82" t="s">
        <v>1034</v>
      </c>
      <c r="G94" s="82" t="s">
        <v>1035</v>
      </c>
      <c r="H94" s="82" t="s">
        <v>1036</v>
      </c>
      <c r="I94" s="66"/>
      <c r="J94" s="71"/>
      <c r="K94" s="82" t="s">
        <v>1037</v>
      </c>
      <c r="L94" s="66"/>
      <c r="M94" s="132" t="s">
        <v>140</v>
      </c>
      <c r="N94" s="212" t="s">
        <v>185</v>
      </c>
      <c r="O94" s="213" t="s">
        <v>186</v>
      </c>
      <c r="P94" s="330"/>
      <c r="Q94" s="66" t="s">
        <v>1020</v>
      </c>
      <c r="R94" s="66" t="s">
        <v>1038</v>
      </c>
      <c r="S94" s="82" t="s">
        <v>1039</v>
      </c>
      <c r="T94" s="82" t="s">
        <v>1040</v>
      </c>
      <c r="U94" s="82" t="s">
        <v>4700</v>
      </c>
      <c r="V94" s="82" t="s">
        <v>1041</v>
      </c>
      <c r="W94" s="166"/>
      <c r="X94" s="166"/>
      <c r="Y94" s="166"/>
      <c r="AA94" s="165">
        <f>IF(OR(J94="Fail",ISBLANK(J94)),INDEX('Issue Code Table'!C:C,MATCH(N:N,'Issue Code Table'!A:A,0)),IF(M94="Critical",6,IF(M94="Significant",5,IF(M94="Moderate",3,2))))</f>
        <v>5</v>
      </c>
    </row>
    <row r="95" spans="1:27" ht="57" customHeight="1" x14ac:dyDescent="0.25">
      <c r="A95" s="82" t="s">
        <v>1042</v>
      </c>
      <c r="B95" s="308" t="s">
        <v>966</v>
      </c>
      <c r="C95" s="300" t="s">
        <v>967</v>
      </c>
      <c r="D95" s="82" t="s">
        <v>219</v>
      </c>
      <c r="E95" s="82" t="s">
        <v>1043</v>
      </c>
      <c r="F95" s="82" t="s">
        <v>1044</v>
      </c>
      <c r="G95" s="82" t="s">
        <v>1045</v>
      </c>
      <c r="H95" s="82" t="s">
        <v>1046</v>
      </c>
      <c r="I95" s="66"/>
      <c r="J95" s="71"/>
      <c r="K95" s="82" t="s">
        <v>1047</v>
      </c>
      <c r="L95" s="66"/>
      <c r="M95" s="132" t="s">
        <v>140</v>
      </c>
      <c r="N95" s="212" t="s">
        <v>185</v>
      </c>
      <c r="O95" s="213" t="s">
        <v>186</v>
      </c>
      <c r="P95" s="330"/>
      <c r="Q95" s="66" t="s">
        <v>1048</v>
      </c>
      <c r="R95" s="66" t="s">
        <v>1049</v>
      </c>
      <c r="S95" s="82" t="s">
        <v>1050</v>
      </c>
      <c r="T95" s="82" t="s">
        <v>1051</v>
      </c>
      <c r="U95" s="82" t="s">
        <v>4701</v>
      </c>
      <c r="V95" s="82" t="s">
        <v>1052</v>
      </c>
      <c r="W95" s="166"/>
      <c r="X95" s="166"/>
      <c r="Y95" s="166"/>
      <c r="AA95" s="165">
        <f>IF(OR(J95="Fail",ISBLANK(J95)),INDEX('Issue Code Table'!C:C,MATCH(N:N,'Issue Code Table'!A:A,0)),IF(M95="Critical",6,IF(M95="Significant",5,IF(M95="Moderate",3,2))))</f>
        <v>5</v>
      </c>
    </row>
    <row r="96" spans="1:27" ht="57" customHeight="1" x14ac:dyDescent="0.25">
      <c r="A96" s="82" t="s">
        <v>1053</v>
      </c>
      <c r="B96" s="308" t="s">
        <v>457</v>
      </c>
      <c r="C96" s="300" t="s">
        <v>458</v>
      </c>
      <c r="D96" s="82" t="s">
        <v>219</v>
      </c>
      <c r="E96" s="82" t="s">
        <v>1054</v>
      </c>
      <c r="F96" s="82" t="s">
        <v>1055</v>
      </c>
      <c r="G96" s="82" t="s">
        <v>1056</v>
      </c>
      <c r="H96" s="82" t="s">
        <v>1057</v>
      </c>
      <c r="I96" s="66"/>
      <c r="J96" s="71"/>
      <c r="K96" s="82" t="s">
        <v>1058</v>
      </c>
      <c r="L96" s="66"/>
      <c r="M96" s="132" t="s">
        <v>140</v>
      </c>
      <c r="N96" s="212" t="s">
        <v>185</v>
      </c>
      <c r="O96" s="213" t="s">
        <v>186</v>
      </c>
      <c r="P96" s="330"/>
      <c r="Q96" s="66" t="s">
        <v>1048</v>
      </c>
      <c r="R96" s="66" t="s">
        <v>1059</v>
      </c>
      <c r="S96" s="82" t="s">
        <v>1060</v>
      </c>
      <c r="T96" s="82" t="s">
        <v>4702</v>
      </c>
      <c r="U96" s="82" t="s">
        <v>4703</v>
      </c>
      <c r="V96" s="82" t="s">
        <v>1061</v>
      </c>
      <c r="W96" s="166"/>
      <c r="X96" s="166"/>
      <c r="Y96" s="166"/>
      <c r="AA96" s="165">
        <f>IF(OR(J96="Fail",ISBLANK(J96)),INDEX('Issue Code Table'!C:C,MATCH(N:N,'Issue Code Table'!A:A,0)),IF(M96="Critical",6,IF(M96="Significant",5,IF(M96="Moderate",3,2))))</f>
        <v>5</v>
      </c>
    </row>
    <row r="97" spans="1:28" ht="57" customHeight="1" x14ac:dyDescent="0.25">
      <c r="A97" s="82" t="s">
        <v>1062</v>
      </c>
      <c r="B97" s="308" t="s">
        <v>457</v>
      </c>
      <c r="C97" s="300" t="s">
        <v>458</v>
      </c>
      <c r="D97" s="82" t="s">
        <v>219</v>
      </c>
      <c r="E97" s="82" t="s">
        <v>1063</v>
      </c>
      <c r="F97" s="82" t="s">
        <v>1064</v>
      </c>
      <c r="G97" s="82" t="s">
        <v>1065</v>
      </c>
      <c r="H97" s="82" t="s">
        <v>1066</v>
      </c>
      <c r="I97" s="66"/>
      <c r="J97" s="71"/>
      <c r="K97" s="82" t="s">
        <v>1067</v>
      </c>
      <c r="L97" s="66"/>
      <c r="M97" s="132" t="s">
        <v>140</v>
      </c>
      <c r="N97" s="212" t="s">
        <v>185</v>
      </c>
      <c r="O97" s="213" t="s">
        <v>186</v>
      </c>
      <c r="P97" s="330"/>
      <c r="Q97" s="66" t="s">
        <v>1048</v>
      </c>
      <c r="R97" s="66" t="s">
        <v>1068</v>
      </c>
      <c r="S97" s="82" t="s">
        <v>1069</v>
      </c>
      <c r="T97" s="82" t="s">
        <v>4704</v>
      </c>
      <c r="U97" s="82" t="s">
        <v>4705</v>
      </c>
      <c r="V97" s="82" t="s">
        <v>4706</v>
      </c>
      <c r="W97" s="166"/>
      <c r="X97" s="166"/>
      <c r="Y97" s="166"/>
      <c r="AA97" s="165">
        <f>IF(OR(J97="Fail",ISBLANK(J97)),INDEX('Issue Code Table'!C:C,MATCH(N:N,'Issue Code Table'!A:A,0)),IF(M97="Critical",6,IF(M97="Significant",5,IF(M97="Moderate",3,2))))</f>
        <v>5</v>
      </c>
    </row>
    <row r="98" spans="1:28" ht="57" customHeight="1" x14ac:dyDescent="0.25">
      <c r="A98" s="82" t="s">
        <v>1070</v>
      </c>
      <c r="B98" s="308" t="s">
        <v>457</v>
      </c>
      <c r="C98" s="300" t="s">
        <v>458</v>
      </c>
      <c r="D98" s="82" t="s">
        <v>219</v>
      </c>
      <c r="E98" s="82" t="s">
        <v>1071</v>
      </c>
      <c r="F98" s="82" t="s">
        <v>1072</v>
      </c>
      <c r="G98" s="82" t="s">
        <v>1073</v>
      </c>
      <c r="H98" s="82" t="s">
        <v>1074</v>
      </c>
      <c r="I98" s="66"/>
      <c r="J98" s="71"/>
      <c r="K98" s="82" t="s">
        <v>1075</v>
      </c>
      <c r="L98" s="66"/>
      <c r="M98" s="134" t="s">
        <v>140</v>
      </c>
      <c r="N98" s="213" t="s">
        <v>464</v>
      </c>
      <c r="O98" s="213" t="s">
        <v>465</v>
      </c>
      <c r="P98" s="330"/>
      <c r="Q98" s="66" t="s">
        <v>1048</v>
      </c>
      <c r="R98" s="66" t="s">
        <v>1076</v>
      </c>
      <c r="S98" s="82" t="s">
        <v>1077</v>
      </c>
      <c r="T98" s="82" t="s">
        <v>4707</v>
      </c>
      <c r="U98" s="82" t="s">
        <v>4708</v>
      </c>
      <c r="V98" s="82" t="s">
        <v>1078</v>
      </c>
      <c r="W98" s="166"/>
      <c r="X98" s="166"/>
      <c r="Y98" s="166"/>
      <c r="AA98" s="165">
        <f>IF(OR(J98="Fail",ISBLANK(J98)),INDEX('Issue Code Table'!C:C,MATCH(N:N,'Issue Code Table'!A:A,0)),IF(M98="Critical",6,IF(M98="Significant",5,IF(M98="Moderate",3,2))))</f>
        <v>4</v>
      </c>
    </row>
    <row r="99" spans="1:28" ht="57" customHeight="1" x14ac:dyDescent="0.25">
      <c r="A99" s="82" t="s">
        <v>1079</v>
      </c>
      <c r="B99" s="308" t="s">
        <v>457</v>
      </c>
      <c r="C99" s="300" t="s">
        <v>458</v>
      </c>
      <c r="D99" s="82" t="s">
        <v>219</v>
      </c>
      <c r="E99" s="82" t="s">
        <v>1080</v>
      </c>
      <c r="F99" s="82" t="s">
        <v>1081</v>
      </c>
      <c r="G99" s="82" t="s">
        <v>1082</v>
      </c>
      <c r="H99" s="82" t="s">
        <v>1083</v>
      </c>
      <c r="I99" s="66"/>
      <c r="J99" s="71"/>
      <c r="K99" s="82" t="s">
        <v>1084</v>
      </c>
      <c r="L99" s="66"/>
      <c r="M99" s="134" t="s">
        <v>140</v>
      </c>
      <c r="N99" s="213" t="s">
        <v>464</v>
      </c>
      <c r="O99" s="213" t="s">
        <v>465</v>
      </c>
      <c r="P99" s="330"/>
      <c r="Q99" s="66" t="s">
        <v>1048</v>
      </c>
      <c r="R99" s="66" t="s">
        <v>1085</v>
      </c>
      <c r="S99" s="82" t="s">
        <v>1086</v>
      </c>
      <c r="T99" s="82" t="s">
        <v>4709</v>
      </c>
      <c r="U99" s="82" t="s">
        <v>4710</v>
      </c>
      <c r="V99" s="82" t="s">
        <v>1087</v>
      </c>
      <c r="W99" s="166"/>
      <c r="X99" s="166"/>
      <c r="Y99" s="166"/>
      <c r="AA99" s="165">
        <f>IF(OR(J99="Fail",ISBLANK(J99)),INDEX('Issue Code Table'!C:C,MATCH(N:N,'Issue Code Table'!A:A,0)),IF(M99="Critical",6,IF(M99="Significant",5,IF(M99="Moderate",3,2))))</f>
        <v>4</v>
      </c>
    </row>
    <row r="100" spans="1:28" ht="57" customHeight="1" x14ac:dyDescent="0.25">
      <c r="A100" s="82" t="s">
        <v>1088</v>
      </c>
      <c r="B100" s="82" t="s">
        <v>180</v>
      </c>
      <c r="C100" s="300" t="s">
        <v>181</v>
      </c>
      <c r="D100" s="82" t="s">
        <v>219</v>
      </c>
      <c r="E100" s="82" t="s">
        <v>1089</v>
      </c>
      <c r="F100" s="82" t="s">
        <v>1090</v>
      </c>
      <c r="G100" s="82" t="s">
        <v>1091</v>
      </c>
      <c r="H100" s="82" t="s">
        <v>1092</v>
      </c>
      <c r="I100" s="66"/>
      <c r="J100" s="71"/>
      <c r="K100" s="82" t="s">
        <v>1093</v>
      </c>
      <c r="L100" s="66"/>
      <c r="M100" s="132" t="s">
        <v>140</v>
      </c>
      <c r="N100" s="212" t="s">
        <v>185</v>
      </c>
      <c r="O100" s="213" t="s">
        <v>186</v>
      </c>
      <c r="P100" s="330"/>
      <c r="Q100" s="66" t="s">
        <v>1094</v>
      </c>
      <c r="R100" s="66" t="s">
        <v>1095</v>
      </c>
      <c r="S100" s="82" t="s">
        <v>1096</v>
      </c>
      <c r="T100" s="82" t="s">
        <v>4711</v>
      </c>
      <c r="U100" s="82" t="s">
        <v>4712</v>
      </c>
      <c r="V100" s="82" t="s">
        <v>1097</v>
      </c>
      <c r="W100" s="166"/>
      <c r="X100" s="166"/>
      <c r="Y100" s="166"/>
      <c r="AA100" s="165">
        <f>IF(OR(J100="Fail",ISBLANK(J100)),INDEX('Issue Code Table'!C:C,MATCH(N:N,'Issue Code Table'!A:A,0)),IF(M100="Critical",6,IF(M100="Significant",5,IF(M100="Moderate",3,2))))</f>
        <v>5</v>
      </c>
    </row>
    <row r="101" spans="1:28" ht="57" customHeight="1" x14ac:dyDescent="0.25">
      <c r="A101" s="82" t="s">
        <v>1098</v>
      </c>
      <c r="B101" s="82" t="s">
        <v>180</v>
      </c>
      <c r="C101" s="300" t="s">
        <v>181</v>
      </c>
      <c r="D101" s="82" t="s">
        <v>219</v>
      </c>
      <c r="E101" s="82" t="s">
        <v>1099</v>
      </c>
      <c r="F101" s="82" t="s">
        <v>1100</v>
      </c>
      <c r="G101" s="82" t="s">
        <v>1101</v>
      </c>
      <c r="H101" s="82" t="s">
        <v>1102</v>
      </c>
      <c r="I101" s="66"/>
      <c r="J101" s="71"/>
      <c r="K101" s="82" t="s">
        <v>1103</v>
      </c>
      <c r="L101" s="66"/>
      <c r="M101" s="132" t="s">
        <v>140</v>
      </c>
      <c r="N101" s="212" t="s">
        <v>185</v>
      </c>
      <c r="O101" s="213" t="s">
        <v>186</v>
      </c>
      <c r="P101" s="330"/>
      <c r="Q101" s="66" t="s">
        <v>1094</v>
      </c>
      <c r="R101" s="66" t="s">
        <v>1104</v>
      </c>
      <c r="S101" s="82" t="s">
        <v>1105</v>
      </c>
      <c r="T101" s="82" t="s">
        <v>4713</v>
      </c>
      <c r="U101" s="82" t="s">
        <v>4714</v>
      </c>
      <c r="V101" s="82" t="s">
        <v>1097</v>
      </c>
      <c r="W101" s="166"/>
      <c r="X101" s="166"/>
      <c r="Y101" s="166"/>
      <c r="AA101" s="165">
        <f>IF(OR(J101="Fail",ISBLANK(J101)),INDEX('Issue Code Table'!C:C,MATCH(N:N,'Issue Code Table'!A:A,0)),IF(M101="Critical",6,IF(M101="Significant",5,IF(M101="Moderate",3,2))))</f>
        <v>5</v>
      </c>
    </row>
    <row r="102" spans="1:28" ht="57" customHeight="1" x14ac:dyDescent="0.25">
      <c r="A102" s="82" t="s">
        <v>1106</v>
      </c>
      <c r="B102" s="82" t="s">
        <v>180</v>
      </c>
      <c r="C102" s="300" t="s">
        <v>181</v>
      </c>
      <c r="D102" s="82" t="s">
        <v>219</v>
      </c>
      <c r="E102" s="82" t="s">
        <v>1107</v>
      </c>
      <c r="F102" s="82" t="s">
        <v>1108</v>
      </c>
      <c r="G102" s="82" t="s">
        <v>1109</v>
      </c>
      <c r="H102" s="82" t="s">
        <v>1110</v>
      </c>
      <c r="I102" s="66"/>
      <c r="J102" s="71"/>
      <c r="K102" s="82" t="s">
        <v>1111</v>
      </c>
      <c r="L102" s="66"/>
      <c r="M102" s="132" t="s">
        <v>140</v>
      </c>
      <c r="N102" s="212" t="s">
        <v>185</v>
      </c>
      <c r="O102" s="213" t="s">
        <v>186</v>
      </c>
      <c r="P102" s="330"/>
      <c r="Q102" s="66" t="s">
        <v>1094</v>
      </c>
      <c r="R102" s="66" t="s">
        <v>1112</v>
      </c>
      <c r="S102" s="82" t="s">
        <v>1105</v>
      </c>
      <c r="T102" s="82" t="s">
        <v>4715</v>
      </c>
      <c r="U102" s="82" t="s">
        <v>4716</v>
      </c>
      <c r="V102" s="82" t="s">
        <v>1113</v>
      </c>
      <c r="W102" s="166"/>
      <c r="X102" s="166"/>
      <c r="Y102" s="166"/>
      <c r="AA102" s="165">
        <f>IF(OR(J102="Fail",ISBLANK(J102)),INDEX('Issue Code Table'!C:C,MATCH(N:N,'Issue Code Table'!A:A,0)),IF(M102="Critical",6,IF(M102="Significant",5,IF(M102="Moderate",3,2))))</f>
        <v>5</v>
      </c>
    </row>
    <row r="103" spans="1:28" ht="57" customHeight="1" x14ac:dyDescent="0.25">
      <c r="A103" s="82" t="s">
        <v>1114</v>
      </c>
      <c r="B103" s="82" t="s">
        <v>180</v>
      </c>
      <c r="C103" s="300" t="s">
        <v>181</v>
      </c>
      <c r="D103" s="82" t="s">
        <v>219</v>
      </c>
      <c r="E103" s="82" t="s">
        <v>1115</v>
      </c>
      <c r="F103" s="82" t="s">
        <v>1116</v>
      </c>
      <c r="G103" s="82" t="s">
        <v>1117</v>
      </c>
      <c r="H103" s="82" t="s">
        <v>1118</v>
      </c>
      <c r="I103" s="66"/>
      <c r="J103" s="71"/>
      <c r="K103" s="82" t="s">
        <v>1119</v>
      </c>
      <c r="L103" s="66"/>
      <c r="M103" s="132" t="s">
        <v>140</v>
      </c>
      <c r="N103" s="212" t="s">
        <v>185</v>
      </c>
      <c r="O103" s="213" t="s">
        <v>186</v>
      </c>
      <c r="P103" s="330"/>
      <c r="Q103" s="66" t="s">
        <v>1094</v>
      </c>
      <c r="R103" s="66" t="s">
        <v>1120</v>
      </c>
      <c r="S103" s="82" t="s">
        <v>1105</v>
      </c>
      <c r="T103" s="82" t="s">
        <v>4717</v>
      </c>
      <c r="U103" s="82" t="s">
        <v>4718</v>
      </c>
      <c r="V103" s="82" t="s">
        <v>1113</v>
      </c>
      <c r="W103" s="166"/>
      <c r="X103" s="166"/>
      <c r="Y103" s="166"/>
      <c r="AA103" s="165">
        <f>IF(OR(J103="Fail",ISBLANK(J103)),INDEX('Issue Code Table'!C:C,MATCH(N:N,'Issue Code Table'!A:A,0)),IF(M103="Critical",6,IF(M103="Significant",5,IF(M103="Moderate",3,2))))</f>
        <v>5</v>
      </c>
    </row>
    <row r="104" spans="1:28" ht="57" customHeight="1" x14ac:dyDescent="0.25">
      <c r="A104" s="82" t="s">
        <v>1121</v>
      </c>
      <c r="B104" s="82" t="s">
        <v>457</v>
      </c>
      <c r="C104" s="300" t="s">
        <v>458</v>
      </c>
      <c r="D104" s="82" t="s">
        <v>219</v>
      </c>
      <c r="E104" s="82" t="s">
        <v>1122</v>
      </c>
      <c r="F104" s="82" t="s">
        <v>4719</v>
      </c>
      <c r="G104" s="82" t="s">
        <v>1123</v>
      </c>
      <c r="H104" s="82" t="s">
        <v>1124</v>
      </c>
      <c r="I104" s="66"/>
      <c r="J104" s="71"/>
      <c r="K104" s="82" t="s">
        <v>1125</v>
      </c>
      <c r="L104" s="66"/>
      <c r="M104" s="132" t="s">
        <v>140</v>
      </c>
      <c r="N104" s="212" t="s">
        <v>185</v>
      </c>
      <c r="O104" s="213" t="s">
        <v>186</v>
      </c>
      <c r="P104" s="330"/>
      <c r="Q104" s="66" t="s">
        <v>1126</v>
      </c>
      <c r="R104" s="66" t="s">
        <v>1127</v>
      </c>
      <c r="S104" s="82" t="s">
        <v>1128</v>
      </c>
      <c r="T104" s="82" t="s">
        <v>4720</v>
      </c>
      <c r="U104" s="82" t="s">
        <v>4721</v>
      </c>
      <c r="V104" s="82" t="s">
        <v>1129</v>
      </c>
      <c r="W104" s="166"/>
      <c r="X104" s="166"/>
      <c r="Y104" s="166"/>
      <c r="AA104" s="165">
        <f>IF(OR(J104="Fail",ISBLANK(J104)),INDEX('Issue Code Table'!C:C,MATCH(N:N,'Issue Code Table'!A:A,0)),IF(M104="Critical",6,IF(M104="Significant",5,IF(M104="Moderate",3,2))))</f>
        <v>5</v>
      </c>
    </row>
    <row r="105" spans="1:28" ht="57" customHeight="1" x14ac:dyDescent="0.25">
      <c r="A105" s="82" t="s">
        <v>1130</v>
      </c>
      <c r="B105" s="82" t="s">
        <v>457</v>
      </c>
      <c r="C105" s="300" t="s">
        <v>458</v>
      </c>
      <c r="D105" s="82" t="s">
        <v>219</v>
      </c>
      <c r="E105" s="82" t="s">
        <v>1131</v>
      </c>
      <c r="F105" s="82" t="s">
        <v>1132</v>
      </c>
      <c r="G105" s="82" t="s">
        <v>1133</v>
      </c>
      <c r="H105" s="82" t="s">
        <v>1134</v>
      </c>
      <c r="I105" s="66"/>
      <c r="J105" s="71"/>
      <c r="K105" s="82" t="s">
        <v>1135</v>
      </c>
      <c r="L105" s="66"/>
      <c r="M105" s="132" t="s">
        <v>140</v>
      </c>
      <c r="N105" s="212" t="s">
        <v>185</v>
      </c>
      <c r="O105" s="213" t="s">
        <v>186</v>
      </c>
      <c r="P105" s="330"/>
      <c r="Q105" s="66" t="s">
        <v>1126</v>
      </c>
      <c r="R105" s="66" t="s">
        <v>1136</v>
      </c>
      <c r="S105" s="82" t="s">
        <v>1137</v>
      </c>
      <c r="T105" s="82" t="s">
        <v>3373</v>
      </c>
      <c r="U105" s="82" t="s">
        <v>4722</v>
      </c>
      <c r="V105" s="82" t="s">
        <v>1138</v>
      </c>
      <c r="W105" s="166"/>
      <c r="X105" s="166"/>
      <c r="Y105" s="166"/>
      <c r="AA105" s="165">
        <f>IF(OR(J105="Fail",ISBLANK(J105)),INDEX('Issue Code Table'!C:C,MATCH(N:N,'Issue Code Table'!A:A,0)),IF(M105="Critical",6,IF(M105="Significant",5,IF(M105="Moderate",3,2))))</f>
        <v>5</v>
      </c>
    </row>
    <row r="106" spans="1:28" ht="57" customHeight="1" x14ac:dyDescent="0.25">
      <c r="A106" s="82" t="s">
        <v>1139</v>
      </c>
      <c r="B106" s="82" t="s">
        <v>457</v>
      </c>
      <c r="C106" s="300" t="s">
        <v>458</v>
      </c>
      <c r="D106" s="82" t="s">
        <v>206</v>
      </c>
      <c r="E106" s="82" t="s">
        <v>1140</v>
      </c>
      <c r="F106" s="82" t="s">
        <v>1141</v>
      </c>
      <c r="G106" s="82" t="s">
        <v>1142</v>
      </c>
      <c r="H106" s="82" t="s">
        <v>1143</v>
      </c>
      <c r="I106" s="66"/>
      <c r="J106" s="71"/>
      <c r="K106" s="82" t="s">
        <v>1144</v>
      </c>
      <c r="L106" s="66"/>
      <c r="M106" s="132" t="s">
        <v>140</v>
      </c>
      <c r="N106" s="212" t="s">
        <v>185</v>
      </c>
      <c r="O106" s="213" t="s">
        <v>186</v>
      </c>
      <c r="P106" s="330"/>
      <c r="Q106" s="66" t="s">
        <v>1126</v>
      </c>
      <c r="R106" s="66" t="s">
        <v>1145</v>
      </c>
      <c r="S106" s="82" t="s">
        <v>1146</v>
      </c>
      <c r="T106" s="82" t="s">
        <v>3378</v>
      </c>
      <c r="U106" s="82" t="s">
        <v>4723</v>
      </c>
      <c r="V106" s="82" t="s">
        <v>4724</v>
      </c>
      <c r="W106" s="166"/>
      <c r="X106" s="166"/>
      <c r="Y106" s="166"/>
      <c r="AA106" s="165">
        <f>IF(OR(J106="Fail",ISBLANK(J106)),INDEX('Issue Code Table'!C:C,MATCH(N:N,'Issue Code Table'!A:A,0)),IF(M106="Critical",6,IF(M106="Significant",5,IF(M106="Moderate",3,2))))</f>
        <v>5</v>
      </c>
    </row>
    <row r="107" spans="1:28" ht="57" customHeight="1" x14ac:dyDescent="0.25">
      <c r="A107" s="82" t="s">
        <v>1147</v>
      </c>
      <c r="B107" s="82" t="s">
        <v>457</v>
      </c>
      <c r="C107" s="300" t="s">
        <v>458</v>
      </c>
      <c r="D107" s="82" t="s">
        <v>206</v>
      </c>
      <c r="E107" s="82" t="s">
        <v>1148</v>
      </c>
      <c r="F107" s="82" t="s">
        <v>1149</v>
      </c>
      <c r="G107" s="82" t="s">
        <v>1150</v>
      </c>
      <c r="H107" s="82" t="s">
        <v>1151</v>
      </c>
      <c r="I107" s="66"/>
      <c r="J107" s="71"/>
      <c r="K107" s="82" t="s">
        <v>1152</v>
      </c>
      <c r="L107" s="66"/>
      <c r="M107" s="132" t="s">
        <v>140</v>
      </c>
      <c r="N107" s="212" t="s">
        <v>185</v>
      </c>
      <c r="O107" s="213" t="s">
        <v>186</v>
      </c>
      <c r="P107" s="330"/>
      <c r="Q107" s="66" t="s">
        <v>1126</v>
      </c>
      <c r="R107" s="66" t="s">
        <v>1153</v>
      </c>
      <c r="S107" s="82" t="s">
        <v>1154</v>
      </c>
      <c r="T107" s="82" t="s">
        <v>3383</v>
      </c>
      <c r="U107" s="82" t="s">
        <v>4725</v>
      </c>
      <c r="V107" s="82" t="s">
        <v>4726</v>
      </c>
      <c r="W107" s="166"/>
      <c r="X107" s="166"/>
      <c r="Y107" s="166"/>
      <c r="AA107" s="165">
        <f>IF(OR(J107="Fail",ISBLANK(J107)),INDEX('Issue Code Table'!C:C,MATCH(N:N,'Issue Code Table'!A:A,0)),IF(M107="Critical",6,IF(M107="Significant",5,IF(M107="Moderate",3,2))))</f>
        <v>5</v>
      </c>
    </row>
    <row r="108" spans="1:28" ht="57" customHeight="1" x14ac:dyDescent="0.25">
      <c r="A108" s="82" t="s">
        <v>1155</v>
      </c>
      <c r="B108" s="82" t="s">
        <v>457</v>
      </c>
      <c r="C108" s="300" t="s">
        <v>458</v>
      </c>
      <c r="D108" s="82" t="s">
        <v>206</v>
      </c>
      <c r="E108" s="82" t="s">
        <v>1156</v>
      </c>
      <c r="F108" s="82" t="s">
        <v>1157</v>
      </c>
      <c r="G108" s="82" t="s">
        <v>1158</v>
      </c>
      <c r="H108" s="82" t="s">
        <v>1159</v>
      </c>
      <c r="I108" s="66"/>
      <c r="J108" s="71"/>
      <c r="K108" s="82" t="s">
        <v>1160</v>
      </c>
      <c r="L108" s="66"/>
      <c r="M108" s="132" t="s">
        <v>140</v>
      </c>
      <c r="N108" s="212" t="s">
        <v>185</v>
      </c>
      <c r="O108" s="213" t="s">
        <v>186</v>
      </c>
      <c r="P108" s="330"/>
      <c r="Q108" s="66" t="s">
        <v>1126</v>
      </c>
      <c r="R108" s="66" t="s">
        <v>1161</v>
      </c>
      <c r="S108" s="82" t="s">
        <v>1162</v>
      </c>
      <c r="T108" s="82" t="s">
        <v>4727</v>
      </c>
      <c r="U108" s="82" t="s">
        <v>4728</v>
      </c>
      <c r="V108" s="82" t="s">
        <v>1163</v>
      </c>
      <c r="W108" s="166"/>
      <c r="X108" s="166"/>
      <c r="Y108" s="166"/>
      <c r="AA108" s="165">
        <f>IF(OR(J108="Fail",ISBLANK(J108)),INDEX('Issue Code Table'!C:C,MATCH(N:N,'Issue Code Table'!A:A,0)),IF(M108="Critical",6,IF(M108="Significant",5,IF(M108="Moderate",3,2))))</f>
        <v>5</v>
      </c>
    </row>
    <row r="109" spans="1:28" s="264" customFormat="1" ht="57" customHeight="1" x14ac:dyDescent="0.25">
      <c r="A109" s="82" t="s">
        <v>1164</v>
      </c>
      <c r="B109" s="308" t="s">
        <v>155</v>
      </c>
      <c r="C109" s="300" t="s">
        <v>1165</v>
      </c>
      <c r="D109" s="82" t="s">
        <v>219</v>
      </c>
      <c r="E109" s="82" t="s">
        <v>1166</v>
      </c>
      <c r="F109" s="82" t="s">
        <v>1167</v>
      </c>
      <c r="G109" s="82" t="s">
        <v>1168</v>
      </c>
      <c r="H109" s="82" t="s">
        <v>1169</v>
      </c>
      <c r="I109" s="79"/>
      <c r="J109" s="71"/>
      <c r="K109" s="82" t="s">
        <v>1170</v>
      </c>
      <c r="L109" s="79"/>
      <c r="M109" s="309" t="s">
        <v>151</v>
      </c>
      <c r="N109" s="274" t="s">
        <v>1171</v>
      </c>
      <c r="O109" s="274" t="s">
        <v>1172</v>
      </c>
      <c r="P109" s="330"/>
      <c r="Q109" s="79" t="s">
        <v>1173</v>
      </c>
      <c r="R109" s="79" t="s">
        <v>1174</v>
      </c>
      <c r="S109" s="82" t="s">
        <v>1175</v>
      </c>
      <c r="T109" s="82" t="s">
        <v>1176</v>
      </c>
      <c r="U109" s="82" t="s">
        <v>4729</v>
      </c>
      <c r="V109" s="82"/>
      <c r="W109" s="166"/>
      <c r="X109" s="166"/>
      <c r="Y109" s="166"/>
      <c r="Z109" s="81"/>
      <c r="AA109" s="165">
        <f>IF(OR(J109="Fail",ISBLANK(J109)),INDEX('Issue Code Table'!C:C,MATCH(N:N,'Issue Code Table'!A:A,0)),IF(M109="Critical",6,IF(M109="Significant",5,IF(M109="Moderate",3,2))))</f>
        <v>4</v>
      </c>
      <c r="AB109" s="81"/>
    </row>
    <row r="110" spans="1:28" ht="57" customHeight="1" x14ac:dyDescent="0.25">
      <c r="A110" s="82" t="s">
        <v>1177</v>
      </c>
      <c r="B110" s="308" t="s">
        <v>1178</v>
      </c>
      <c r="C110" s="300" t="s">
        <v>1179</v>
      </c>
      <c r="D110" s="82" t="s">
        <v>219</v>
      </c>
      <c r="E110" s="82" t="s">
        <v>1180</v>
      </c>
      <c r="F110" s="82" t="s">
        <v>1181</v>
      </c>
      <c r="G110" s="82" t="s">
        <v>1182</v>
      </c>
      <c r="H110" s="82" t="s">
        <v>1183</v>
      </c>
      <c r="I110" s="66"/>
      <c r="J110" s="71"/>
      <c r="K110" s="82" t="s">
        <v>1184</v>
      </c>
      <c r="L110" s="66"/>
      <c r="M110" s="132" t="s">
        <v>140</v>
      </c>
      <c r="N110" s="212" t="s">
        <v>185</v>
      </c>
      <c r="O110" s="213" t="s">
        <v>186</v>
      </c>
      <c r="P110" s="330"/>
      <c r="Q110" s="66" t="s">
        <v>1185</v>
      </c>
      <c r="R110" s="66" t="s">
        <v>1186</v>
      </c>
      <c r="S110" s="82" t="s">
        <v>1187</v>
      </c>
      <c r="T110" s="82" t="s">
        <v>4730</v>
      </c>
      <c r="U110" s="82" t="s">
        <v>4731</v>
      </c>
      <c r="V110" s="82" t="s">
        <v>4732</v>
      </c>
      <c r="W110" s="166"/>
      <c r="X110" s="166"/>
      <c r="Y110" s="166"/>
      <c r="AA110" s="165">
        <f>IF(OR(J110="Fail",ISBLANK(J110)),INDEX('Issue Code Table'!C:C,MATCH(N:N,'Issue Code Table'!A:A,0)),IF(M110="Critical",6,IF(M110="Significant",5,IF(M110="Moderate",3,2))))</f>
        <v>5</v>
      </c>
    </row>
    <row r="111" spans="1:28" ht="57" customHeight="1" x14ac:dyDescent="0.25">
      <c r="A111" s="82" t="s">
        <v>1188</v>
      </c>
      <c r="B111" s="308" t="s">
        <v>457</v>
      </c>
      <c r="C111" s="300" t="s">
        <v>458</v>
      </c>
      <c r="D111" s="82" t="s">
        <v>206</v>
      </c>
      <c r="E111" s="82" t="s">
        <v>1189</v>
      </c>
      <c r="F111" s="82" t="s">
        <v>1190</v>
      </c>
      <c r="G111" s="82" t="s">
        <v>1191</v>
      </c>
      <c r="H111" s="82" t="s">
        <v>1192</v>
      </c>
      <c r="I111" s="66"/>
      <c r="J111" s="71"/>
      <c r="K111" s="82" t="s">
        <v>1193</v>
      </c>
      <c r="L111" s="66"/>
      <c r="M111" s="134" t="s">
        <v>140</v>
      </c>
      <c r="N111" s="213" t="s">
        <v>1194</v>
      </c>
      <c r="O111" s="213" t="s">
        <v>1195</v>
      </c>
      <c r="P111" s="330"/>
      <c r="Q111" s="66" t="s">
        <v>1185</v>
      </c>
      <c r="R111" s="66" t="s">
        <v>1196</v>
      </c>
      <c r="S111" s="82" t="s">
        <v>1197</v>
      </c>
      <c r="T111" s="82" t="s">
        <v>4733</v>
      </c>
      <c r="U111" s="82" t="s">
        <v>4734</v>
      </c>
      <c r="V111" s="82" t="s">
        <v>1198</v>
      </c>
      <c r="W111" s="166"/>
      <c r="X111" s="166"/>
      <c r="Y111" s="166"/>
      <c r="AA111" s="165">
        <f>IF(OR(J111="Fail",ISBLANK(J111)),INDEX('Issue Code Table'!C:C,MATCH(N:N,'Issue Code Table'!A:A,0)),IF(M111="Critical",6,IF(M111="Significant",5,IF(M111="Moderate",3,2))))</f>
        <v>6</v>
      </c>
    </row>
    <row r="112" spans="1:28" ht="57" customHeight="1" x14ac:dyDescent="0.25">
      <c r="A112" s="82" t="s">
        <v>1199</v>
      </c>
      <c r="B112" s="308" t="s">
        <v>1178</v>
      </c>
      <c r="C112" s="300" t="s">
        <v>1179</v>
      </c>
      <c r="D112" s="82" t="s">
        <v>219</v>
      </c>
      <c r="E112" s="82" t="s">
        <v>1200</v>
      </c>
      <c r="F112" s="82" t="s">
        <v>1201</v>
      </c>
      <c r="G112" s="82" t="s">
        <v>1202</v>
      </c>
      <c r="H112" s="82" t="s">
        <v>1203</v>
      </c>
      <c r="I112" s="66"/>
      <c r="J112" s="71"/>
      <c r="K112" s="82" t="s">
        <v>1204</v>
      </c>
      <c r="L112" s="66"/>
      <c r="M112" s="132" t="s">
        <v>140</v>
      </c>
      <c r="N112" s="212" t="s">
        <v>185</v>
      </c>
      <c r="O112" s="213" t="s">
        <v>186</v>
      </c>
      <c r="P112" s="330"/>
      <c r="Q112" s="66" t="s">
        <v>1205</v>
      </c>
      <c r="R112" s="66" t="s">
        <v>1206</v>
      </c>
      <c r="S112" s="82" t="s">
        <v>1207</v>
      </c>
      <c r="T112" s="82" t="s">
        <v>4735</v>
      </c>
      <c r="U112" s="82" t="s">
        <v>4736</v>
      </c>
      <c r="V112" s="82" t="s">
        <v>1208</v>
      </c>
      <c r="W112" s="166"/>
      <c r="X112" s="166"/>
      <c r="Y112" s="166"/>
      <c r="AA112" s="165">
        <f>IF(OR(J112="Fail",ISBLANK(J112)),INDEX('Issue Code Table'!C:C,MATCH(N:N,'Issue Code Table'!A:A,0)),IF(M112="Critical",6,IF(M112="Significant",5,IF(M112="Moderate",3,2))))</f>
        <v>5</v>
      </c>
    </row>
    <row r="113" spans="1:27" ht="57" customHeight="1" x14ac:dyDescent="0.25">
      <c r="A113" s="82" t="s">
        <v>1209</v>
      </c>
      <c r="B113" s="308" t="s">
        <v>1178</v>
      </c>
      <c r="C113" s="300" t="s">
        <v>1179</v>
      </c>
      <c r="D113" s="82" t="s">
        <v>206</v>
      </c>
      <c r="E113" s="82" t="s">
        <v>1210</v>
      </c>
      <c r="F113" s="82" t="s">
        <v>1211</v>
      </c>
      <c r="G113" s="82" t="s">
        <v>1212</v>
      </c>
      <c r="H113" s="82" t="s">
        <v>1213</v>
      </c>
      <c r="I113" s="66"/>
      <c r="J113" s="71"/>
      <c r="K113" s="82" t="s">
        <v>1214</v>
      </c>
      <c r="L113" s="66"/>
      <c r="M113" s="134" t="s">
        <v>151</v>
      </c>
      <c r="N113" s="213" t="s">
        <v>1215</v>
      </c>
      <c r="O113" s="213" t="s">
        <v>1216</v>
      </c>
      <c r="P113" s="330"/>
      <c r="Q113" s="66" t="s">
        <v>1205</v>
      </c>
      <c r="R113" s="66" t="s">
        <v>1217</v>
      </c>
      <c r="S113" s="82" t="s">
        <v>1218</v>
      </c>
      <c r="T113" s="82" t="s">
        <v>4737</v>
      </c>
      <c r="U113" s="82" t="s">
        <v>4738</v>
      </c>
      <c r="V113" s="82"/>
      <c r="W113" s="166"/>
      <c r="X113" s="166"/>
      <c r="Y113" s="166"/>
      <c r="AA113" s="165" t="e">
        <f>IF(OR(J113="Fail",ISBLANK(J113)),INDEX('Issue Code Table'!C:C,MATCH(N:N,'Issue Code Table'!A:A,0)),IF(M113="Critical",6,IF(M113="Significant",5,IF(M113="Moderate",3,2))))</f>
        <v>#N/A</v>
      </c>
    </row>
    <row r="114" spans="1:27" ht="57" customHeight="1" x14ac:dyDescent="0.25">
      <c r="A114" s="82" t="s">
        <v>1219</v>
      </c>
      <c r="B114" s="301" t="s">
        <v>172</v>
      </c>
      <c r="C114" s="302" t="s">
        <v>1220</v>
      </c>
      <c r="D114" s="82" t="s">
        <v>206</v>
      </c>
      <c r="E114" s="82" t="s">
        <v>1221</v>
      </c>
      <c r="F114" s="82" t="s">
        <v>1222</v>
      </c>
      <c r="G114" s="82" t="s">
        <v>1223</v>
      </c>
      <c r="H114" s="82" t="s">
        <v>1224</v>
      </c>
      <c r="I114" s="66"/>
      <c r="J114" s="71"/>
      <c r="K114" s="82" t="s">
        <v>1225</v>
      </c>
      <c r="L114" s="66"/>
      <c r="M114" s="134" t="s">
        <v>140</v>
      </c>
      <c r="N114" s="260" t="s">
        <v>177</v>
      </c>
      <c r="O114" s="260" t="s">
        <v>1226</v>
      </c>
      <c r="P114" s="330"/>
      <c r="Q114" s="66" t="s">
        <v>1205</v>
      </c>
      <c r="R114" s="66" t="s">
        <v>1227</v>
      </c>
      <c r="S114" s="82" t="s">
        <v>1197</v>
      </c>
      <c r="T114" s="82" t="s">
        <v>4739</v>
      </c>
      <c r="U114" s="82" t="s">
        <v>4740</v>
      </c>
      <c r="V114" s="82" t="s">
        <v>1228</v>
      </c>
      <c r="W114" s="166"/>
      <c r="X114" s="166"/>
      <c r="Y114" s="166"/>
      <c r="AA114" s="165">
        <f>IF(OR(J114="Fail",ISBLANK(J114)),INDEX('Issue Code Table'!C:C,MATCH(N:N,'Issue Code Table'!A:A,0)),IF(M114="Critical",6,IF(M114="Significant",5,IF(M114="Moderate",3,2))))</f>
        <v>4</v>
      </c>
    </row>
    <row r="115" spans="1:27" ht="57" customHeight="1" x14ac:dyDescent="0.25">
      <c r="A115" s="82" t="s">
        <v>1229</v>
      </c>
      <c r="B115" s="308" t="s">
        <v>1178</v>
      </c>
      <c r="C115" s="300" t="s">
        <v>1179</v>
      </c>
      <c r="D115" s="82" t="s">
        <v>206</v>
      </c>
      <c r="E115" s="82" t="s">
        <v>1230</v>
      </c>
      <c r="F115" s="82" t="s">
        <v>1231</v>
      </c>
      <c r="G115" s="82" t="s">
        <v>1232</v>
      </c>
      <c r="H115" s="82" t="s">
        <v>1233</v>
      </c>
      <c r="I115" s="66"/>
      <c r="J115" s="71"/>
      <c r="K115" s="82" t="s">
        <v>1234</v>
      </c>
      <c r="L115" s="66"/>
      <c r="M115" s="134" t="s">
        <v>198</v>
      </c>
      <c r="N115" s="213" t="s">
        <v>1235</v>
      </c>
      <c r="O115" s="213" t="s">
        <v>1236</v>
      </c>
      <c r="P115" s="330"/>
      <c r="Q115" s="66" t="s">
        <v>1205</v>
      </c>
      <c r="R115" s="66" t="s">
        <v>1237</v>
      </c>
      <c r="S115" s="82" t="s">
        <v>1238</v>
      </c>
      <c r="T115" s="82" t="s">
        <v>4741</v>
      </c>
      <c r="U115" s="82" t="s">
        <v>4742</v>
      </c>
      <c r="V115" s="82"/>
      <c r="W115" s="166"/>
      <c r="X115" s="166"/>
      <c r="Y115" s="166"/>
      <c r="AA115" s="165">
        <f>IF(OR(J115="Fail",ISBLANK(J115)),INDEX('Issue Code Table'!C:C,MATCH(N:N,'Issue Code Table'!A:A,0)),IF(M115="Critical",6,IF(M115="Significant",5,IF(M115="Moderate",3,2))))</f>
        <v>4</v>
      </c>
    </row>
    <row r="116" spans="1:27" ht="57" customHeight="1" x14ac:dyDescent="0.25">
      <c r="A116" s="82" t="s">
        <v>1239</v>
      </c>
      <c r="B116" s="308" t="s">
        <v>180</v>
      </c>
      <c r="C116" s="300" t="s">
        <v>181</v>
      </c>
      <c r="D116" s="82" t="s">
        <v>219</v>
      </c>
      <c r="E116" s="82" t="s">
        <v>1240</v>
      </c>
      <c r="F116" s="82" t="s">
        <v>1241</v>
      </c>
      <c r="G116" s="82" t="s">
        <v>1242</v>
      </c>
      <c r="H116" s="82" t="s">
        <v>1243</v>
      </c>
      <c r="I116" s="66"/>
      <c r="J116" s="71"/>
      <c r="K116" s="82" t="s">
        <v>1244</v>
      </c>
      <c r="L116" s="66"/>
      <c r="M116" s="134" t="s">
        <v>151</v>
      </c>
      <c r="N116" s="213" t="s">
        <v>177</v>
      </c>
      <c r="O116" s="213" t="s">
        <v>178</v>
      </c>
      <c r="P116" s="330"/>
      <c r="Q116" s="66" t="s">
        <v>1205</v>
      </c>
      <c r="R116" s="66" t="s">
        <v>1245</v>
      </c>
      <c r="S116" s="82" t="s">
        <v>1246</v>
      </c>
      <c r="T116" s="82" t="s">
        <v>4743</v>
      </c>
      <c r="U116" s="82" t="s">
        <v>4744</v>
      </c>
      <c r="V116" s="82"/>
      <c r="W116" s="166"/>
      <c r="X116" s="166"/>
      <c r="Y116" s="166"/>
      <c r="AA116" s="165">
        <f>IF(OR(J116="Fail",ISBLANK(J116)),INDEX('Issue Code Table'!C:C,MATCH(N:N,'Issue Code Table'!A:A,0)),IF(M116="Critical",6,IF(M116="Significant",5,IF(M116="Moderate",3,2))))</f>
        <v>4</v>
      </c>
    </row>
    <row r="117" spans="1:27" ht="57" customHeight="1" x14ac:dyDescent="0.25">
      <c r="A117" s="82" t="s">
        <v>1247</v>
      </c>
      <c r="B117" s="308" t="s">
        <v>1178</v>
      </c>
      <c r="C117" s="300" t="s">
        <v>1179</v>
      </c>
      <c r="D117" s="82" t="s">
        <v>219</v>
      </c>
      <c r="E117" s="82" t="s">
        <v>1248</v>
      </c>
      <c r="F117" s="82" t="s">
        <v>1249</v>
      </c>
      <c r="G117" s="82" t="s">
        <v>1250</v>
      </c>
      <c r="H117" s="82" t="s">
        <v>1251</v>
      </c>
      <c r="I117" s="66"/>
      <c r="J117" s="71"/>
      <c r="K117" s="82" t="s">
        <v>1252</v>
      </c>
      <c r="L117" s="66"/>
      <c r="M117" s="132" t="s">
        <v>140</v>
      </c>
      <c r="N117" s="260" t="s">
        <v>1253</v>
      </c>
      <c r="O117" s="260" t="s">
        <v>1254</v>
      </c>
      <c r="P117" s="330"/>
      <c r="Q117" s="66" t="s">
        <v>1255</v>
      </c>
      <c r="R117" s="66" t="s">
        <v>1256</v>
      </c>
      <c r="S117" s="82" t="s">
        <v>1257</v>
      </c>
      <c r="T117" s="82" t="s">
        <v>4745</v>
      </c>
      <c r="U117" s="82" t="s">
        <v>4746</v>
      </c>
      <c r="V117" s="82" t="s">
        <v>1258</v>
      </c>
      <c r="W117" s="166"/>
      <c r="X117" s="166"/>
      <c r="Y117" s="166"/>
      <c r="AA117" s="165">
        <f>IF(OR(J117="Fail",ISBLANK(J117)),INDEX('Issue Code Table'!C:C,MATCH(N:N,'Issue Code Table'!A:A,0)),IF(M117="Critical",6,IF(M117="Significant",5,IF(M117="Moderate",3,2))))</f>
        <v>5</v>
      </c>
    </row>
    <row r="118" spans="1:27" ht="57" customHeight="1" x14ac:dyDescent="0.25">
      <c r="A118" s="82" t="s">
        <v>1259</v>
      </c>
      <c r="B118" s="308" t="s">
        <v>1178</v>
      </c>
      <c r="C118" s="300" t="s">
        <v>1179</v>
      </c>
      <c r="D118" s="82" t="s">
        <v>206</v>
      </c>
      <c r="E118" s="82" t="s">
        <v>1260</v>
      </c>
      <c r="F118" s="82" t="s">
        <v>1261</v>
      </c>
      <c r="G118" s="82" t="s">
        <v>1262</v>
      </c>
      <c r="H118" s="82" t="s">
        <v>1263</v>
      </c>
      <c r="I118" s="66"/>
      <c r="J118" s="71"/>
      <c r="K118" s="82" t="s">
        <v>1264</v>
      </c>
      <c r="L118" s="66"/>
      <c r="M118" s="134" t="s">
        <v>151</v>
      </c>
      <c r="N118" s="213" t="s">
        <v>1253</v>
      </c>
      <c r="O118" s="213" t="s">
        <v>1265</v>
      </c>
      <c r="P118" s="330"/>
      <c r="Q118" s="66" t="s">
        <v>1255</v>
      </c>
      <c r="R118" s="66" t="s">
        <v>1266</v>
      </c>
      <c r="S118" s="82" t="s">
        <v>1267</v>
      </c>
      <c r="T118" s="82" t="s">
        <v>4747</v>
      </c>
      <c r="U118" s="82" t="s">
        <v>4748</v>
      </c>
      <c r="V118" s="82"/>
      <c r="W118" s="166"/>
      <c r="X118" s="166"/>
      <c r="Y118" s="166"/>
      <c r="AA118" s="165">
        <f>IF(OR(J118="Fail",ISBLANK(J118)),INDEX('Issue Code Table'!C:C,MATCH(N:N,'Issue Code Table'!A:A,0)),IF(M118="Critical",6,IF(M118="Significant",5,IF(M118="Moderate",3,2))))</f>
        <v>5</v>
      </c>
    </row>
    <row r="119" spans="1:27" ht="57" customHeight="1" x14ac:dyDescent="0.25">
      <c r="A119" s="82" t="s">
        <v>1268</v>
      </c>
      <c r="B119" s="308" t="s">
        <v>457</v>
      </c>
      <c r="C119" s="300" t="s">
        <v>458</v>
      </c>
      <c r="D119" s="82" t="s">
        <v>206</v>
      </c>
      <c r="E119" s="82" t="s">
        <v>1269</v>
      </c>
      <c r="F119" s="82" t="s">
        <v>1270</v>
      </c>
      <c r="G119" s="82" t="s">
        <v>1271</v>
      </c>
      <c r="H119" s="82" t="s">
        <v>1272</v>
      </c>
      <c r="I119" s="66"/>
      <c r="J119" s="71"/>
      <c r="K119" s="82" t="s">
        <v>1273</v>
      </c>
      <c r="L119" s="66"/>
      <c r="M119" s="134" t="s">
        <v>140</v>
      </c>
      <c r="N119" s="213" t="s">
        <v>1194</v>
      </c>
      <c r="O119" s="213" t="s">
        <v>1195</v>
      </c>
      <c r="P119" s="330"/>
      <c r="Q119" s="66" t="s">
        <v>1255</v>
      </c>
      <c r="R119" s="66" t="s">
        <v>1274</v>
      </c>
      <c r="S119" s="82" t="s">
        <v>1275</v>
      </c>
      <c r="T119" s="82" t="s">
        <v>4749</v>
      </c>
      <c r="U119" s="82" t="s">
        <v>4750</v>
      </c>
      <c r="V119" s="82" t="s">
        <v>4751</v>
      </c>
      <c r="W119" s="166"/>
      <c r="X119" s="166"/>
      <c r="Y119" s="166"/>
      <c r="AA119" s="165">
        <f>IF(OR(J119="Fail",ISBLANK(J119)),INDEX('Issue Code Table'!C:C,MATCH(N:N,'Issue Code Table'!A:A,0)),IF(M119="Critical",6,IF(M119="Significant",5,IF(M119="Moderate",3,2))))</f>
        <v>6</v>
      </c>
    </row>
    <row r="120" spans="1:27" ht="57" customHeight="1" x14ac:dyDescent="0.25">
      <c r="A120" s="82" t="s">
        <v>1276</v>
      </c>
      <c r="B120" s="308" t="s">
        <v>1178</v>
      </c>
      <c r="C120" s="300" t="s">
        <v>1179</v>
      </c>
      <c r="D120" s="82" t="s">
        <v>206</v>
      </c>
      <c r="E120" s="82" t="s">
        <v>1277</v>
      </c>
      <c r="F120" s="82" t="s">
        <v>1278</v>
      </c>
      <c r="G120" s="82" t="s">
        <v>1279</v>
      </c>
      <c r="H120" s="82" t="s">
        <v>1233</v>
      </c>
      <c r="I120" s="66"/>
      <c r="J120" s="71"/>
      <c r="K120" s="82" t="s">
        <v>1234</v>
      </c>
      <c r="L120" s="66"/>
      <c r="M120" s="134" t="s">
        <v>198</v>
      </c>
      <c r="N120" s="213" t="s">
        <v>1235</v>
      </c>
      <c r="O120" s="213" t="s">
        <v>1236</v>
      </c>
      <c r="P120" s="330"/>
      <c r="Q120" s="66" t="s">
        <v>1255</v>
      </c>
      <c r="R120" s="66" t="s">
        <v>1280</v>
      </c>
      <c r="S120" s="82" t="s">
        <v>1238</v>
      </c>
      <c r="T120" s="82" t="s">
        <v>4752</v>
      </c>
      <c r="U120" s="82" t="s">
        <v>4753</v>
      </c>
      <c r="V120" s="82"/>
      <c r="W120" s="166"/>
      <c r="X120" s="166"/>
      <c r="Y120" s="166"/>
      <c r="AA120" s="165">
        <f>IF(OR(J120="Fail",ISBLANK(J120)),INDEX('Issue Code Table'!C:C,MATCH(N:N,'Issue Code Table'!A:A,0)),IF(M120="Critical",6,IF(M120="Significant",5,IF(M120="Moderate",3,2))))</f>
        <v>4</v>
      </c>
    </row>
    <row r="121" spans="1:27" ht="57" customHeight="1" x14ac:dyDescent="0.25">
      <c r="A121" s="82" t="s">
        <v>1281</v>
      </c>
      <c r="B121" s="308" t="s">
        <v>180</v>
      </c>
      <c r="C121" s="300" t="s">
        <v>181</v>
      </c>
      <c r="D121" s="82" t="s">
        <v>206</v>
      </c>
      <c r="E121" s="82" t="s">
        <v>1282</v>
      </c>
      <c r="F121" s="82" t="s">
        <v>1283</v>
      </c>
      <c r="G121" s="82" t="s">
        <v>1284</v>
      </c>
      <c r="H121" s="82" t="s">
        <v>1285</v>
      </c>
      <c r="I121" s="66"/>
      <c r="J121" s="71"/>
      <c r="K121" s="82" t="s">
        <v>1286</v>
      </c>
      <c r="L121" s="66"/>
      <c r="M121" s="134" t="s">
        <v>151</v>
      </c>
      <c r="N121" s="213" t="s">
        <v>177</v>
      </c>
      <c r="O121" s="213" t="s">
        <v>178</v>
      </c>
      <c r="P121" s="330"/>
      <c r="Q121" s="66" t="s">
        <v>1255</v>
      </c>
      <c r="R121" s="66" t="s">
        <v>1287</v>
      </c>
      <c r="S121" s="82" t="s">
        <v>1288</v>
      </c>
      <c r="T121" s="82" t="s">
        <v>4754</v>
      </c>
      <c r="U121" s="82" t="s">
        <v>4755</v>
      </c>
      <c r="V121" s="82"/>
      <c r="W121" s="166"/>
      <c r="X121" s="166"/>
      <c r="Y121" s="166"/>
      <c r="AA121" s="165">
        <f>IF(OR(J121="Fail",ISBLANK(J121)),INDEX('Issue Code Table'!C:C,MATCH(N:N,'Issue Code Table'!A:A,0)),IF(M121="Critical",6,IF(M121="Significant",5,IF(M121="Moderate",3,2))))</f>
        <v>4</v>
      </c>
    </row>
    <row r="122" spans="1:27" ht="57" customHeight="1" x14ac:dyDescent="0.25">
      <c r="A122" s="82" t="s">
        <v>1289</v>
      </c>
      <c r="B122" s="308" t="s">
        <v>313</v>
      </c>
      <c r="C122" s="300" t="s">
        <v>314</v>
      </c>
      <c r="D122" s="82" t="s">
        <v>206</v>
      </c>
      <c r="E122" s="82" t="s">
        <v>1290</v>
      </c>
      <c r="F122" s="82" t="s">
        <v>1291</v>
      </c>
      <c r="G122" s="82" t="s">
        <v>1292</v>
      </c>
      <c r="H122" s="82" t="s">
        <v>1293</v>
      </c>
      <c r="I122" s="66"/>
      <c r="J122" s="71"/>
      <c r="K122" s="82" t="s">
        <v>1294</v>
      </c>
      <c r="L122" s="66"/>
      <c r="M122" s="134" t="s">
        <v>140</v>
      </c>
      <c r="N122" s="213" t="s">
        <v>185</v>
      </c>
      <c r="O122" s="213" t="s">
        <v>186</v>
      </c>
      <c r="P122" s="330"/>
      <c r="Q122" s="66" t="s">
        <v>1295</v>
      </c>
      <c r="R122" s="66" t="s">
        <v>1296</v>
      </c>
      <c r="S122" s="82" t="s">
        <v>1297</v>
      </c>
      <c r="T122" s="82" t="s">
        <v>1298</v>
      </c>
      <c r="U122" s="82" t="s">
        <v>1299</v>
      </c>
      <c r="V122" s="82" t="s">
        <v>1300</v>
      </c>
      <c r="W122" s="166"/>
      <c r="X122" s="166"/>
      <c r="Y122" s="166"/>
      <c r="AA122" s="165">
        <f>IF(OR(J122="Fail",ISBLANK(J122)),INDEX('Issue Code Table'!C:C,MATCH(N:N,'Issue Code Table'!A:A,0)),IF(M122="Critical",6,IF(M122="Significant",5,IF(M122="Moderate",3,2))))</f>
        <v>5</v>
      </c>
    </row>
    <row r="123" spans="1:27" ht="57" customHeight="1" x14ac:dyDescent="0.25">
      <c r="A123" s="82" t="s">
        <v>1301</v>
      </c>
      <c r="B123" s="82" t="s">
        <v>457</v>
      </c>
      <c r="C123" s="300" t="s">
        <v>458</v>
      </c>
      <c r="D123" s="82" t="s">
        <v>219</v>
      </c>
      <c r="E123" s="82" t="s">
        <v>1302</v>
      </c>
      <c r="F123" s="82" t="s">
        <v>1303</v>
      </c>
      <c r="G123" s="82" t="s">
        <v>1304</v>
      </c>
      <c r="H123" s="82" t="s">
        <v>1305</v>
      </c>
      <c r="I123" s="66"/>
      <c r="J123" s="71"/>
      <c r="K123" s="82" t="s">
        <v>1306</v>
      </c>
      <c r="L123" s="66"/>
      <c r="M123" s="134" t="s">
        <v>140</v>
      </c>
      <c r="N123" s="213" t="s">
        <v>1307</v>
      </c>
      <c r="O123" s="213" t="s">
        <v>1308</v>
      </c>
      <c r="P123" s="330"/>
      <c r="Q123" s="66" t="s">
        <v>1295</v>
      </c>
      <c r="R123" s="66" t="s">
        <v>1309</v>
      </c>
      <c r="S123" s="82" t="s">
        <v>1310</v>
      </c>
      <c r="T123" s="82" t="s">
        <v>4756</v>
      </c>
      <c r="U123" s="82" t="s">
        <v>4757</v>
      </c>
      <c r="V123" s="82" t="s">
        <v>4758</v>
      </c>
      <c r="W123" s="166"/>
      <c r="X123" s="166"/>
      <c r="Y123" s="166"/>
      <c r="AA123" s="165">
        <f>IF(OR(J123="Fail",ISBLANK(J123)),INDEX('Issue Code Table'!C:C,MATCH(N:N,'Issue Code Table'!A:A,0)),IF(M123="Critical",6,IF(M123="Significant",5,IF(M123="Moderate",3,2))))</f>
        <v>6</v>
      </c>
    </row>
    <row r="124" spans="1:27" ht="57" customHeight="1" x14ac:dyDescent="0.25">
      <c r="A124" s="82" t="s">
        <v>1311</v>
      </c>
      <c r="B124" s="308" t="s">
        <v>313</v>
      </c>
      <c r="C124" s="332" t="s">
        <v>314</v>
      </c>
      <c r="D124" s="82" t="s">
        <v>219</v>
      </c>
      <c r="E124" s="82" t="s">
        <v>1312</v>
      </c>
      <c r="F124" s="82" t="s">
        <v>1313</v>
      </c>
      <c r="G124" s="82" t="s">
        <v>1314</v>
      </c>
      <c r="H124" s="82" t="s">
        <v>1315</v>
      </c>
      <c r="I124" s="66"/>
      <c r="J124" s="71"/>
      <c r="K124" s="82" t="s">
        <v>1316</v>
      </c>
      <c r="L124" s="321"/>
      <c r="M124" s="134" t="s">
        <v>140</v>
      </c>
      <c r="N124" s="213" t="s">
        <v>651</v>
      </c>
      <c r="O124" s="213" t="s">
        <v>652</v>
      </c>
      <c r="P124" s="330"/>
      <c r="Q124" s="66" t="s">
        <v>1317</v>
      </c>
      <c r="R124" s="66" t="s">
        <v>1318</v>
      </c>
      <c r="S124" s="82" t="s">
        <v>1319</v>
      </c>
      <c r="T124" s="82" t="s">
        <v>4759</v>
      </c>
      <c r="U124" s="82" t="s">
        <v>4760</v>
      </c>
      <c r="V124" s="82" t="s">
        <v>1320</v>
      </c>
      <c r="W124" s="166"/>
      <c r="X124" s="166"/>
      <c r="Y124" s="166"/>
      <c r="AA124" s="165">
        <f>IF(OR(J124="Fail",ISBLANK(J124)),INDEX('Issue Code Table'!C:C,MATCH(N:N,'Issue Code Table'!A:A,0)),IF(M124="Critical",6,IF(M124="Significant",5,IF(M124="Moderate",3,2))))</f>
        <v>5</v>
      </c>
    </row>
    <row r="125" spans="1:27" ht="57" customHeight="1" x14ac:dyDescent="0.25">
      <c r="A125" s="82" t="s">
        <v>1321</v>
      </c>
      <c r="B125" s="82" t="s">
        <v>457</v>
      </c>
      <c r="C125" s="300" t="s">
        <v>458</v>
      </c>
      <c r="D125" s="82" t="s">
        <v>219</v>
      </c>
      <c r="E125" s="82" t="s">
        <v>1322</v>
      </c>
      <c r="F125" s="82" t="s">
        <v>1323</v>
      </c>
      <c r="G125" s="82" t="s">
        <v>1324</v>
      </c>
      <c r="H125" s="82" t="s">
        <v>1325</v>
      </c>
      <c r="I125" s="66"/>
      <c r="J125" s="71"/>
      <c r="K125" s="82" t="s">
        <v>1326</v>
      </c>
      <c r="L125" s="66"/>
      <c r="M125" s="134" t="s">
        <v>151</v>
      </c>
      <c r="N125" s="213" t="s">
        <v>464</v>
      </c>
      <c r="O125" s="213" t="s">
        <v>465</v>
      </c>
      <c r="P125" s="330"/>
      <c r="Q125" s="66" t="s">
        <v>1317</v>
      </c>
      <c r="R125" s="66" t="s">
        <v>1327</v>
      </c>
      <c r="S125" s="82" t="s">
        <v>1328</v>
      </c>
      <c r="T125" s="82" t="s">
        <v>4761</v>
      </c>
      <c r="U125" s="82" t="s">
        <v>4762</v>
      </c>
      <c r="V125" s="82"/>
      <c r="W125" s="166"/>
      <c r="X125" s="166"/>
      <c r="Y125" s="166"/>
      <c r="AA125" s="165">
        <f>IF(OR(J125="Fail",ISBLANK(J125)),INDEX('Issue Code Table'!C:C,MATCH(N:N,'Issue Code Table'!A:A,0)),IF(M125="Critical",6,IF(M125="Significant",5,IF(M125="Moderate",3,2))))</f>
        <v>4</v>
      </c>
    </row>
    <row r="126" spans="1:27" ht="57" customHeight="1" x14ac:dyDescent="0.25">
      <c r="A126" s="82" t="s">
        <v>1329</v>
      </c>
      <c r="B126" s="82" t="s">
        <v>457</v>
      </c>
      <c r="C126" s="300" t="s">
        <v>458</v>
      </c>
      <c r="D126" s="82" t="s">
        <v>219</v>
      </c>
      <c r="E126" s="82" t="s">
        <v>1330</v>
      </c>
      <c r="F126" s="82" t="s">
        <v>1331</v>
      </c>
      <c r="G126" s="82" t="s">
        <v>1332</v>
      </c>
      <c r="H126" s="82" t="s">
        <v>1333</v>
      </c>
      <c r="I126" s="66"/>
      <c r="J126" s="71"/>
      <c r="K126" s="82" t="s">
        <v>1334</v>
      </c>
      <c r="L126" s="66"/>
      <c r="M126" s="134" t="s">
        <v>151</v>
      </c>
      <c r="N126" s="213" t="s">
        <v>464</v>
      </c>
      <c r="O126" s="213" t="s">
        <v>465</v>
      </c>
      <c r="P126" s="330"/>
      <c r="Q126" s="66" t="s">
        <v>1317</v>
      </c>
      <c r="R126" s="66" t="s">
        <v>1335</v>
      </c>
      <c r="S126" s="82" t="s">
        <v>1336</v>
      </c>
      <c r="T126" s="82" t="s">
        <v>4763</v>
      </c>
      <c r="U126" s="82" t="s">
        <v>4764</v>
      </c>
      <c r="V126" s="82"/>
      <c r="W126" s="166"/>
      <c r="X126" s="166"/>
      <c r="Y126" s="166"/>
      <c r="AA126" s="165">
        <f>IF(OR(J126="Fail",ISBLANK(J126)),INDEX('Issue Code Table'!C:C,MATCH(N:N,'Issue Code Table'!A:A,0)),IF(M126="Critical",6,IF(M126="Significant",5,IF(M126="Moderate",3,2))))</f>
        <v>4</v>
      </c>
    </row>
    <row r="127" spans="1:27" ht="57" customHeight="1" x14ac:dyDescent="0.25">
      <c r="A127" s="82" t="s">
        <v>1337</v>
      </c>
      <c r="B127" s="82" t="s">
        <v>457</v>
      </c>
      <c r="C127" s="300" t="s">
        <v>458</v>
      </c>
      <c r="D127" s="82" t="s">
        <v>219</v>
      </c>
      <c r="E127" s="82" t="s">
        <v>1338</v>
      </c>
      <c r="F127" s="82" t="s">
        <v>1339</v>
      </c>
      <c r="G127" s="82" t="s">
        <v>1340</v>
      </c>
      <c r="H127" s="82" t="s">
        <v>1341</v>
      </c>
      <c r="I127" s="66"/>
      <c r="J127" s="71"/>
      <c r="K127" s="82" t="s">
        <v>1342</v>
      </c>
      <c r="L127" s="66"/>
      <c r="M127" s="134" t="s">
        <v>151</v>
      </c>
      <c r="N127" s="213" t="s">
        <v>464</v>
      </c>
      <c r="O127" s="213" t="s">
        <v>465</v>
      </c>
      <c r="P127" s="330"/>
      <c r="Q127" s="66" t="s">
        <v>1317</v>
      </c>
      <c r="R127" s="66" t="s">
        <v>1343</v>
      </c>
      <c r="S127" s="82" t="s">
        <v>1336</v>
      </c>
      <c r="T127" s="82" t="s">
        <v>4765</v>
      </c>
      <c r="U127" s="82" t="s">
        <v>4766</v>
      </c>
      <c r="V127" s="82"/>
      <c r="W127" s="166"/>
      <c r="X127" s="166"/>
      <c r="Y127" s="166"/>
      <c r="AA127" s="165">
        <f>IF(OR(J127="Fail",ISBLANK(J127)),INDEX('Issue Code Table'!C:C,MATCH(N:N,'Issue Code Table'!A:A,0)),IF(M127="Critical",6,IF(M127="Significant",5,IF(M127="Moderate",3,2))))</f>
        <v>4</v>
      </c>
    </row>
    <row r="128" spans="1:27" ht="57" customHeight="1" x14ac:dyDescent="0.25">
      <c r="A128" s="82" t="s">
        <v>1344</v>
      </c>
      <c r="B128" s="82" t="s">
        <v>457</v>
      </c>
      <c r="C128" s="300" t="s">
        <v>458</v>
      </c>
      <c r="D128" s="82" t="s">
        <v>219</v>
      </c>
      <c r="E128" s="82" t="s">
        <v>1345</v>
      </c>
      <c r="F128" s="82" t="s">
        <v>1346</v>
      </c>
      <c r="G128" s="82" t="s">
        <v>1347</v>
      </c>
      <c r="H128" s="82" t="s">
        <v>1348</v>
      </c>
      <c r="I128" s="66"/>
      <c r="J128" s="71"/>
      <c r="K128" s="82" t="s">
        <v>1349</v>
      </c>
      <c r="L128" s="66"/>
      <c r="M128" s="134" t="s">
        <v>151</v>
      </c>
      <c r="N128" s="213" t="s">
        <v>464</v>
      </c>
      <c r="O128" s="213" t="s">
        <v>465</v>
      </c>
      <c r="P128" s="330"/>
      <c r="Q128" s="66" t="s">
        <v>1317</v>
      </c>
      <c r="R128" s="66" t="s">
        <v>1350</v>
      </c>
      <c r="S128" s="82" t="s">
        <v>1336</v>
      </c>
      <c r="T128" s="82" t="s">
        <v>4767</v>
      </c>
      <c r="U128" s="82" t="s">
        <v>4768</v>
      </c>
      <c r="V128" s="82"/>
      <c r="W128" s="166"/>
      <c r="X128" s="166"/>
      <c r="Y128" s="166"/>
      <c r="AA128" s="165">
        <f>IF(OR(J128="Fail",ISBLANK(J128)),INDEX('Issue Code Table'!C:C,MATCH(N:N,'Issue Code Table'!A:A,0)),IF(M128="Critical",6,IF(M128="Significant",5,IF(M128="Moderate",3,2))))</f>
        <v>4</v>
      </c>
    </row>
    <row r="129" spans="1:27" ht="57" customHeight="1" x14ac:dyDescent="0.25">
      <c r="A129" s="82" t="s">
        <v>1351</v>
      </c>
      <c r="B129" s="82" t="s">
        <v>457</v>
      </c>
      <c r="C129" s="300" t="s">
        <v>458</v>
      </c>
      <c r="D129" s="82" t="s">
        <v>219</v>
      </c>
      <c r="E129" s="82" t="s">
        <v>1352</v>
      </c>
      <c r="F129" s="82" t="s">
        <v>1353</v>
      </c>
      <c r="G129" s="82" t="s">
        <v>1354</v>
      </c>
      <c r="H129" s="82" t="s">
        <v>1355</v>
      </c>
      <c r="I129" s="66"/>
      <c r="J129" s="71"/>
      <c r="K129" s="82" t="s">
        <v>1356</v>
      </c>
      <c r="L129" s="66"/>
      <c r="M129" s="134" t="s">
        <v>151</v>
      </c>
      <c r="N129" s="213" t="s">
        <v>464</v>
      </c>
      <c r="O129" s="213" t="s">
        <v>465</v>
      </c>
      <c r="P129" s="330"/>
      <c r="Q129" s="66" t="s">
        <v>1317</v>
      </c>
      <c r="R129" s="66" t="s">
        <v>1357</v>
      </c>
      <c r="S129" s="82" t="s">
        <v>1336</v>
      </c>
      <c r="T129" s="82" t="s">
        <v>4769</v>
      </c>
      <c r="U129" s="82" t="s">
        <v>4770</v>
      </c>
      <c r="V129" s="82"/>
      <c r="W129" s="166"/>
      <c r="X129" s="166"/>
      <c r="Y129" s="166"/>
      <c r="AA129" s="165">
        <f>IF(OR(J129="Fail",ISBLANK(J129)),INDEX('Issue Code Table'!C:C,MATCH(N:N,'Issue Code Table'!A:A,0)),IF(M129="Critical",6,IF(M129="Significant",5,IF(M129="Moderate",3,2))))</f>
        <v>4</v>
      </c>
    </row>
    <row r="130" spans="1:27" ht="57" customHeight="1" x14ac:dyDescent="0.25">
      <c r="A130" s="82" t="s">
        <v>1358</v>
      </c>
      <c r="B130" s="82" t="s">
        <v>457</v>
      </c>
      <c r="C130" s="300" t="s">
        <v>458</v>
      </c>
      <c r="D130" s="82" t="s">
        <v>219</v>
      </c>
      <c r="E130" s="82" t="s">
        <v>1359</v>
      </c>
      <c r="F130" s="82" t="s">
        <v>1360</v>
      </c>
      <c r="G130" s="82" t="s">
        <v>1361</v>
      </c>
      <c r="H130" s="82" t="s">
        <v>1362</v>
      </c>
      <c r="I130" s="66"/>
      <c r="J130" s="71"/>
      <c r="K130" s="82" t="s">
        <v>1363</v>
      </c>
      <c r="L130" s="66"/>
      <c r="M130" s="134" t="s">
        <v>151</v>
      </c>
      <c r="N130" s="213" t="s">
        <v>464</v>
      </c>
      <c r="O130" s="213" t="s">
        <v>465</v>
      </c>
      <c r="P130" s="330"/>
      <c r="Q130" s="66" t="s">
        <v>1317</v>
      </c>
      <c r="R130" s="66" t="s">
        <v>1364</v>
      </c>
      <c r="S130" s="82" t="s">
        <v>1336</v>
      </c>
      <c r="T130" s="82" t="s">
        <v>4771</v>
      </c>
      <c r="U130" s="82" t="s">
        <v>4772</v>
      </c>
      <c r="V130" s="82"/>
      <c r="W130" s="166"/>
      <c r="X130" s="166"/>
      <c r="Y130" s="166"/>
      <c r="AA130" s="165">
        <f>IF(OR(J130="Fail",ISBLANK(J130)),INDEX('Issue Code Table'!C:C,MATCH(N:N,'Issue Code Table'!A:A,0)),IF(M130="Critical",6,IF(M130="Significant",5,IF(M130="Moderate",3,2))))</f>
        <v>4</v>
      </c>
    </row>
    <row r="131" spans="1:27" ht="57" customHeight="1" x14ac:dyDescent="0.25">
      <c r="A131" s="82" t="s">
        <v>1365</v>
      </c>
      <c r="B131" s="82" t="s">
        <v>457</v>
      </c>
      <c r="C131" s="300" t="s">
        <v>458</v>
      </c>
      <c r="D131" s="82" t="s">
        <v>219</v>
      </c>
      <c r="E131" s="82" t="s">
        <v>1366</v>
      </c>
      <c r="F131" s="82" t="s">
        <v>1367</v>
      </c>
      <c r="G131" s="82" t="s">
        <v>1368</v>
      </c>
      <c r="H131" s="82" t="s">
        <v>1369</v>
      </c>
      <c r="I131" s="66"/>
      <c r="J131" s="71"/>
      <c r="K131" s="82" t="s">
        <v>1370</v>
      </c>
      <c r="L131" s="66"/>
      <c r="M131" s="132" t="s">
        <v>140</v>
      </c>
      <c r="N131" s="212" t="s">
        <v>185</v>
      </c>
      <c r="O131" s="213" t="s">
        <v>186</v>
      </c>
      <c r="P131" s="330"/>
      <c r="Q131" s="66" t="s">
        <v>1317</v>
      </c>
      <c r="R131" s="66" t="s">
        <v>1371</v>
      </c>
      <c r="S131" s="82" t="s">
        <v>1372</v>
      </c>
      <c r="T131" s="82" t="s">
        <v>4773</v>
      </c>
      <c r="U131" s="82" t="s">
        <v>4774</v>
      </c>
      <c r="V131" s="82" t="s">
        <v>1373</v>
      </c>
      <c r="W131" s="166"/>
      <c r="X131" s="166"/>
      <c r="Y131" s="166"/>
      <c r="AA131" s="165">
        <f>IF(OR(J131="Fail",ISBLANK(J131)),INDEX('Issue Code Table'!C:C,MATCH(N:N,'Issue Code Table'!A:A,0)),IF(M131="Critical",6,IF(M131="Significant",5,IF(M131="Moderate",3,2))))</f>
        <v>5</v>
      </c>
    </row>
    <row r="132" spans="1:27" ht="57" customHeight="1" x14ac:dyDescent="0.25">
      <c r="A132" s="82" t="s">
        <v>1374</v>
      </c>
      <c r="B132" s="82" t="s">
        <v>457</v>
      </c>
      <c r="C132" s="300" t="s">
        <v>458</v>
      </c>
      <c r="D132" s="82" t="s">
        <v>219</v>
      </c>
      <c r="E132" s="82" t="s">
        <v>1375</v>
      </c>
      <c r="F132" s="82" t="s">
        <v>1376</v>
      </c>
      <c r="G132" s="82" t="s">
        <v>1377</v>
      </c>
      <c r="H132" s="82" t="s">
        <v>1378</v>
      </c>
      <c r="I132" s="66"/>
      <c r="J132" s="71"/>
      <c r="K132" s="82" t="s">
        <v>1379</v>
      </c>
      <c r="L132" s="66"/>
      <c r="M132" s="134" t="s">
        <v>151</v>
      </c>
      <c r="N132" s="213" t="s">
        <v>464</v>
      </c>
      <c r="O132" s="213" t="s">
        <v>465</v>
      </c>
      <c r="P132" s="330"/>
      <c r="Q132" s="66" t="s">
        <v>1380</v>
      </c>
      <c r="R132" s="66" t="s">
        <v>1381</v>
      </c>
      <c r="S132" s="82" t="s">
        <v>1382</v>
      </c>
      <c r="T132" s="82" t="s">
        <v>4775</v>
      </c>
      <c r="U132" s="82" t="s">
        <v>4776</v>
      </c>
      <c r="V132" s="82"/>
      <c r="W132" s="166"/>
      <c r="X132" s="166"/>
      <c r="Y132" s="166"/>
      <c r="AA132" s="165">
        <f>IF(OR(J132="Fail",ISBLANK(J132)),INDEX('Issue Code Table'!C:C,MATCH(N:N,'Issue Code Table'!A:A,0)),IF(M132="Critical",6,IF(M132="Significant",5,IF(M132="Moderate",3,2))))</f>
        <v>4</v>
      </c>
    </row>
    <row r="133" spans="1:27" ht="57" customHeight="1" x14ac:dyDescent="0.25">
      <c r="A133" s="82" t="s">
        <v>1383</v>
      </c>
      <c r="B133" s="308" t="s">
        <v>180</v>
      </c>
      <c r="C133" s="300" t="s">
        <v>181</v>
      </c>
      <c r="D133" s="82" t="s">
        <v>219</v>
      </c>
      <c r="E133" s="82" t="s">
        <v>1384</v>
      </c>
      <c r="F133" s="82" t="s">
        <v>1385</v>
      </c>
      <c r="G133" s="82" t="s">
        <v>1386</v>
      </c>
      <c r="H133" s="82" t="s">
        <v>1387</v>
      </c>
      <c r="I133" s="66"/>
      <c r="J133" s="71"/>
      <c r="K133" s="82" t="s">
        <v>1388</v>
      </c>
      <c r="L133" s="66"/>
      <c r="M133" s="134" t="s">
        <v>140</v>
      </c>
      <c r="N133" s="213" t="s">
        <v>6447</v>
      </c>
      <c r="O133" s="213" t="s">
        <v>6472</v>
      </c>
      <c r="P133" s="330"/>
      <c r="Q133" s="66" t="s">
        <v>1380</v>
      </c>
      <c r="R133" s="66" t="s">
        <v>1390</v>
      </c>
      <c r="S133" s="82" t="s">
        <v>1391</v>
      </c>
      <c r="T133" s="82" t="s">
        <v>4777</v>
      </c>
      <c r="U133" s="82" t="s">
        <v>4778</v>
      </c>
      <c r="V133" s="82" t="s">
        <v>4779</v>
      </c>
      <c r="W133" s="166"/>
      <c r="X133" s="166"/>
      <c r="Y133" s="166"/>
      <c r="AA133" s="165">
        <f>IF(OR(J133="Fail",ISBLANK(J133)),INDEX('Issue Code Table'!C:C,MATCH(N:N,'Issue Code Table'!A:A,0)),IF(M133="Critical",6,IF(M133="Significant",5,IF(M133="Moderate",3,2))))</f>
        <v>6</v>
      </c>
    </row>
    <row r="134" spans="1:27" ht="57" customHeight="1" x14ac:dyDescent="0.25">
      <c r="A134" s="82" t="s">
        <v>1392</v>
      </c>
      <c r="B134" s="308" t="s">
        <v>313</v>
      </c>
      <c r="C134" s="300" t="s">
        <v>314</v>
      </c>
      <c r="D134" s="82" t="s">
        <v>219</v>
      </c>
      <c r="E134" s="82" t="s">
        <v>1393</v>
      </c>
      <c r="F134" s="82" t="s">
        <v>1394</v>
      </c>
      <c r="G134" s="82" t="s">
        <v>1395</v>
      </c>
      <c r="H134" s="82" t="s">
        <v>1396</v>
      </c>
      <c r="I134" s="66"/>
      <c r="J134" s="71"/>
      <c r="K134" s="82" t="s">
        <v>1397</v>
      </c>
      <c r="L134" s="66"/>
      <c r="M134" s="134" t="s">
        <v>151</v>
      </c>
      <c r="N134" s="213" t="s">
        <v>1398</v>
      </c>
      <c r="O134" s="213" t="s">
        <v>1399</v>
      </c>
      <c r="P134" s="330"/>
      <c r="Q134" s="66" t="s">
        <v>1380</v>
      </c>
      <c r="R134" s="66" t="s">
        <v>1400</v>
      </c>
      <c r="S134" s="82" t="s">
        <v>1401</v>
      </c>
      <c r="T134" s="82" t="s">
        <v>4780</v>
      </c>
      <c r="U134" s="82" t="s">
        <v>4781</v>
      </c>
      <c r="V134" s="82"/>
      <c r="W134" s="166"/>
      <c r="X134" s="166"/>
      <c r="Y134" s="166"/>
      <c r="AA134" s="165">
        <f>IF(OR(J134="Fail",ISBLANK(J134)),INDEX('Issue Code Table'!C:C,MATCH(N:N,'Issue Code Table'!A:A,0)),IF(M134="Critical",6,IF(M134="Significant",5,IF(M134="Moderate",3,2))))</f>
        <v>3</v>
      </c>
    </row>
    <row r="135" spans="1:27" ht="57" customHeight="1" x14ac:dyDescent="0.25">
      <c r="A135" s="82" t="s">
        <v>1402</v>
      </c>
      <c r="B135" s="308" t="s">
        <v>457</v>
      </c>
      <c r="C135" s="300" t="s">
        <v>458</v>
      </c>
      <c r="D135" s="82" t="s">
        <v>219</v>
      </c>
      <c r="E135" s="82" t="s">
        <v>1403</v>
      </c>
      <c r="F135" s="82" t="s">
        <v>1404</v>
      </c>
      <c r="G135" s="82" t="s">
        <v>1405</v>
      </c>
      <c r="H135" s="82" t="s">
        <v>1406</v>
      </c>
      <c r="I135" s="66"/>
      <c r="J135" s="71"/>
      <c r="K135" s="82" t="s">
        <v>1407</v>
      </c>
      <c r="L135" s="66"/>
      <c r="M135" s="134" t="s">
        <v>140</v>
      </c>
      <c r="N135" s="213" t="s">
        <v>651</v>
      </c>
      <c r="O135" s="213" t="s">
        <v>652</v>
      </c>
      <c r="P135" s="330"/>
      <c r="Q135" s="66" t="s">
        <v>1380</v>
      </c>
      <c r="R135" s="66" t="s">
        <v>1408</v>
      </c>
      <c r="S135" s="82" t="s">
        <v>1409</v>
      </c>
      <c r="T135" s="82" t="s">
        <v>4782</v>
      </c>
      <c r="U135" s="82" t="s">
        <v>4783</v>
      </c>
      <c r="V135" s="82" t="s">
        <v>1410</v>
      </c>
      <c r="W135" s="166"/>
      <c r="X135" s="166"/>
      <c r="Y135" s="166"/>
      <c r="AA135" s="165">
        <f>IF(OR(J135="Fail",ISBLANK(J135)),INDEX('Issue Code Table'!C:C,MATCH(N:N,'Issue Code Table'!A:A,0)),IF(M135="Critical",6,IF(M135="Significant",5,IF(M135="Moderate",3,2))))</f>
        <v>5</v>
      </c>
    </row>
    <row r="136" spans="1:27" ht="57" customHeight="1" x14ac:dyDescent="0.25">
      <c r="A136" s="82" t="s">
        <v>1411</v>
      </c>
      <c r="B136" s="308" t="s">
        <v>457</v>
      </c>
      <c r="C136" s="300" t="s">
        <v>458</v>
      </c>
      <c r="D136" s="82" t="s">
        <v>219</v>
      </c>
      <c r="E136" s="82" t="s">
        <v>1412</v>
      </c>
      <c r="F136" s="82" t="s">
        <v>1413</v>
      </c>
      <c r="G136" s="82" t="s">
        <v>4784</v>
      </c>
      <c r="H136" s="82" t="s">
        <v>1414</v>
      </c>
      <c r="I136" s="66"/>
      <c r="J136" s="71"/>
      <c r="K136" s="82" t="s">
        <v>1415</v>
      </c>
      <c r="L136" s="67" t="s">
        <v>1416</v>
      </c>
      <c r="M136" s="134" t="s">
        <v>140</v>
      </c>
      <c r="N136" s="213" t="s">
        <v>1417</v>
      </c>
      <c r="O136" s="213" t="s">
        <v>1418</v>
      </c>
      <c r="P136" s="330"/>
      <c r="Q136" s="66" t="s">
        <v>1380</v>
      </c>
      <c r="R136" s="66" t="s">
        <v>1419</v>
      </c>
      <c r="S136" s="82" t="s">
        <v>1420</v>
      </c>
      <c r="T136" s="82" t="s">
        <v>4785</v>
      </c>
      <c r="U136" s="82" t="s">
        <v>4786</v>
      </c>
      <c r="V136" s="82" t="s">
        <v>4908</v>
      </c>
      <c r="W136" s="166"/>
      <c r="X136" s="166"/>
      <c r="Y136" s="166"/>
      <c r="AA136" s="165">
        <f>IF(OR(J136="Fail",ISBLANK(J136)),INDEX('Issue Code Table'!C:C,MATCH(N:N,'Issue Code Table'!A:A,0)),IF(M136="Critical",6,IF(M136="Significant",5,IF(M136="Moderate",3,2))))</f>
        <v>5</v>
      </c>
    </row>
    <row r="137" spans="1:27" ht="57" customHeight="1" x14ac:dyDescent="0.25">
      <c r="A137" s="82" t="s">
        <v>1421</v>
      </c>
      <c r="B137" s="308" t="s">
        <v>457</v>
      </c>
      <c r="C137" s="300" t="s">
        <v>458</v>
      </c>
      <c r="D137" s="82" t="s">
        <v>219</v>
      </c>
      <c r="E137" s="82" t="s">
        <v>1422</v>
      </c>
      <c r="F137" s="82" t="s">
        <v>1423</v>
      </c>
      <c r="G137" s="82" t="s">
        <v>1424</v>
      </c>
      <c r="H137" s="82" t="s">
        <v>1425</v>
      </c>
      <c r="I137" s="66"/>
      <c r="J137" s="71"/>
      <c r="K137" s="82" t="s">
        <v>1426</v>
      </c>
      <c r="L137" s="66"/>
      <c r="M137" s="132" t="s">
        <v>140</v>
      </c>
      <c r="N137" s="212" t="s">
        <v>185</v>
      </c>
      <c r="O137" s="213" t="s">
        <v>186</v>
      </c>
      <c r="P137" s="330"/>
      <c r="Q137" s="66" t="s">
        <v>1380</v>
      </c>
      <c r="R137" s="66" t="s">
        <v>1427</v>
      </c>
      <c r="S137" s="82" t="s">
        <v>1428</v>
      </c>
      <c r="T137" s="82" t="s">
        <v>4787</v>
      </c>
      <c r="U137" s="82" t="s">
        <v>4788</v>
      </c>
      <c r="V137" s="82" t="s">
        <v>1429</v>
      </c>
      <c r="W137" s="166"/>
      <c r="X137" s="166"/>
      <c r="Y137" s="166"/>
      <c r="AA137" s="165">
        <f>IF(OR(J137="Fail",ISBLANK(J137)),INDEX('Issue Code Table'!C:C,MATCH(N:N,'Issue Code Table'!A:A,0)),IF(M137="Critical",6,IF(M137="Significant",5,IF(M137="Moderate",3,2))))</f>
        <v>5</v>
      </c>
    </row>
    <row r="138" spans="1:27" ht="57" customHeight="1" x14ac:dyDescent="0.25">
      <c r="A138" s="82" t="s">
        <v>1430</v>
      </c>
      <c r="B138" s="308" t="s">
        <v>457</v>
      </c>
      <c r="C138" s="300" t="s">
        <v>458</v>
      </c>
      <c r="D138" s="82" t="s">
        <v>219</v>
      </c>
      <c r="E138" s="82" t="s">
        <v>1431</v>
      </c>
      <c r="F138" s="82" t="s">
        <v>1432</v>
      </c>
      <c r="G138" s="82" t="s">
        <v>1433</v>
      </c>
      <c r="H138" s="82" t="s">
        <v>1434</v>
      </c>
      <c r="I138" s="66"/>
      <c r="J138" s="71"/>
      <c r="K138" s="82" t="s">
        <v>1435</v>
      </c>
      <c r="L138" s="66"/>
      <c r="M138" s="132" t="s">
        <v>140</v>
      </c>
      <c r="N138" s="212" t="s">
        <v>185</v>
      </c>
      <c r="O138" s="213" t="s">
        <v>186</v>
      </c>
      <c r="P138" s="330"/>
      <c r="Q138" s="66" t="s">
        <v>1380</v>
      </c>
      <c r="R138" s="66" t="s">
        <v>1436</v>
      </c>
      <c r="S138" s="82" t="s">
        <v>1437</v>
      </c>
      <c r="T138" s="82" t="s">
        <v>4789</v>
      </c>
      <c r="U138" s="82" t="s">
        <v>4790</v>
      </c>
      <c r="V138" s="82" t="s">
        <v>1438</v>
      </c>
      <c r="W138" s="166"/>
      <c r="X138" s="166"/>
      <c r="Y138" s="166"/>
      <c r="AA138" s="165">
        <f>IF(OR(J138="Fail",ISBLANK(J138)),INDEX('Issue Code Table'!C:C,MATCH(N:N,'Issue Code Table'!A:A,0)),IF(M138="Critical",6,IF(M138="Significant",5,IF(M138="Moderate",3,2))))</f>
        <v>5</v>
      </c>
    </row>
    <row r="139" spans="1:27" ht="57" customHeight="1" x14ac:dyDescent="0.25">
      <c r="A139" s="82" t="s">
        <v>1439</v>
      </c>
      <c r="B139" s="82" t="s">
        <v>935</v>
      </c>
      <c r="C139" s="300" t="s">
        <v>936</v>
      </c>
      <c r="D139" s="82" t="s">
        <v>219</v>
      </c>
      <c r="E139" s="82" t="s">
        <v>1440</v>
      </c>
      <c r="F139" s="82" t="s">
        <v>1441</v>
      </c>
      <c r="G139" s="82" t="s">
        <v>1442</v>
      </c>
      <c r="H139" s="82" t="s">
        <v>1443</v>
      </c>
      <c r="I139" s="66"/>
      <c r="J139" s="71"/>
      <c r="K139" s="82" t="s">
        <v>1444</v>
      </c>
      <c r="L139" s="66"/>
      <c r="M139" s="134" t="s">
        <v>140</v>
      </c>
      <c r="N139" s="213" t="s">
        <v>1445</v>
      </c>
      <c r="O139" s="213" t="s">
        <v>1446</v>
      </c>
      <c r="P139" s="330"/>
      <c r="Q139" s="66" t="s">
        <v>1380</v>
      </c>
      <c r="R139" s="66" t="s">
        <v>1447</v>
      </c>
      <c r="S139" s="82" t="s">
        <v>1448</v>
      </c>
      <c r="T139" s="82" t="s">
        <v>4791</v>
      </c>
      <c r="U139" s="82" t="s">
        <v>4792</v>
      </c>
      <c r="V139" s="82" t="s">
        <v>4793</v>
      </c>
      <c r="W139" s="166"/>
      <c r="X139" s="166"/>
      <c r="Y139" s="166"/>
      <c r="AA139" s="165">
        <f>IF(OR(J139="Fail",ISBLANK(J139)),INDEX('Issue Code Table'!C:C,MATCH(N:N,'Issue Code Table'!A:A,0)),IF(M139="Critical",6,IF(M139="Significant",5,IF(M139="Moderate",3,2))))</f>
        <v>7</v>
      </c>
    </row>
    <row r="140" spans="1:27" ht="57" customHeight="1" x14ac:dyDescent="0.25">
      <c r="A140" s="82" t="s">
        <v>1449</v>
      </c>
      <c r="B140" s="82" t="s">
        <v>935</v>
      </c>
      <c r="C140" s="300" t="s">
        <v>936</v>
      </c>
      <c r="D140" s="82" t="s">
        <v>219</v>
      </c>
      <c r="E140" s="82" t="s">
        <v>1450</v>
      </c>
      <c r="F140" s="82" t="s">
        <v>1451</v>
      </c>
      <c r="G140" s="82" t="s">
        <v>1452</v>
      </c>
      <c r="H140" s="82" t="s">
        <v>1453</v>
      </c>
      <c r="I140" s="66"/>
      <c r="J140" s="71"/>
      <c r="K140" s="82" t="s">
        <v>1454</v>
      </c>
      <c r="L140" s="66"/>
      <c r="M140" s="134" t="s">
        <v>140</v>
      </c>
      <c r="N140" s="213" t="s">
        <v>487</v>
      </c>
      <c r="O140" s="213" t="s">
        <v>488</v>
      </c>
      <c r="P140" s="330"/>
      <c r="Q140" s="66" t="s">
        <v>1380</v>
      </c>
      <c r="R140" s="66" t="s">
        <v>1455</v>
      </c>
      <c r="S140" s="82" t="s">
        <v>1456</v>
      </c>
      <c r="T140" s="82" t="s">
        <v>4794</v>
      </c>
      <c r="U140" s="82" t="s">
        <v>4795</v>
      </c>
      <c r="V140" s="82" t="s">
        <v>1457</v>
      </c>
      <c r="W140" s="166"/>
      <c r="X140" s="166"/>
      <c r="Y140" s="166"/>
      <c r="AA140" s="165">
        <f>IF(OR(J140="Fail",ISBLANK(J140)),INDEX('Issue Code Table'!C:C,MATCH(N:N,'Issue Code Table'!A:A,0)),IF(M140="Critical",6,IF(M140="Significant",5,IF(M140="Moderate",3,2))))</f>
        <v>5</v>
      </c>
    </row>
    <row r="141" spans="1:27" ht="57" customHeight="1" x14ac:dyDescent="0.25">
      <c r="A141" s="82" t="s">
        <v>1458</v>
      </c>
      <c r="B141" s="308" t="s">
        <v>180</v>
      </c>
      <c r="C141" s="300" t="s">
        <v>181</v>
      </c>
      <c r="D141" s="82" t="s">
        <v>219</v>
      </c>
      <c r="E141" s="82" t="s">
        <v>1459</v>
      </c>
      <c r="F141" s="82" t="s">
        <v>1460</v>
      </c>
      <c r="G141" s="82" t="s">
        <v>1461</v>
      </c>
      <c r="H141" s="82" t="s">
        <v>1462</v>
      </c>
      <c r="I141" s="66"/>
      <c r="J141" s="71"/>
      <c r="K141" s="82" t="s">
        <v>1463</v>
      </c>
      <c r="L141" s="66"/>
      <c r="M141" s="132" t="s">
        <v>140</v>
      </c>
      <c r="N141" s="212" t="s">
        <v>185</v>
      </c>
      <c r="O141" s="213" t="s">
        <v>186</v>
      </c>
      <c r="P141" s="330"/>
      <c r="Q141" s="66" t="s">
        <v>1380</v>
      </c>
      <c r="R141" s="66" t="s">
        <v>1464</v>
      </c>
      <c r="S141" s="82" t="s">
        <v>1465</v>
      </c>
      <c r="T141" s="82" t="s">
        <v>4796</v>
      </c>
      <c r="U141" s="82" t="s">
        <v>4797</v>
      </c>
      <c r="V141" s="82" t="s">
        <v>1457</v>
      </c>
      <c r="W141" s="166"/>
      <c r="X141" s="166"/>
      <c r="Y141" s="166"/>
      <c r="AA141" s="165">
        <f>IF(OR(J141="Fail",ISBLANK(J141)),INDEX('Issue Code Table'!C:C,MATCH(N:N,'Issue Code Table'!A:A,0)),IF(M141="Critical",6,IF(M141="Significant",5,IF(M141="Moderate",3,2))))</f>
        <v>5</v>
      </c>
    </row>
    <row r="142" spans="1:27" ht="57" customHeight="1" x14ac:dyDescent="0.25">
      <c r="A142" s="82" t="s">
        <v>1466</v>
      </c>
      <c r="B142" s="308" t="s">
        <v>1467</v>
      </c>
      <c r="C142" s="300" t="s">
        <v>1468</v>
      </c>
      <c r="D142" s="82" t="s">
        <v>206</v>
      </c>
      <c r="E142" s="82" t="s">
        <v>1469</v>
      </c>
      <c r="F142" s="82" t="s">
        <v>1470</v>
      </c>
      <c r="G142" s="82" t="s">
        <v>1471</v>
      </c>
      <c r="H142" s="82" t="s">
        <v>1472</v>
      </c>
      <c r="I142" s="66"/>
      <c r="J142" s="71"/>
      <c r="K142" s="82" t="s">
        <v>1473</v>
      </c>
      <c r="L142" s="66"/>
      <c r="M142" s="134" t="s">
        <v>140</v>
      </c>
      <c r="N142" s="213" t="s">
        <v>6447</v>
      </c>
      <c r="O142" s="213" t="s">
        <v>6472</v>
      </c>
      <c r="P142" s="330"/>
      <c r="Q142" s="66" t="s">
        <v>1380</v>
      </c>
      <c r="R142" s="66" t="s">
        <v>1474</v>
      </c>
      <c r="S142" s="82" t="s">
        <v>1475</v>
      </c>
      <c r="T142" s="82" t="s">
        <v>4798</v>
      </c>
      <c r="U142" s="82" t="s">
        <v>4799</v>
      </c>
      <c r="V142" s="82" t="s">
        <v>4800</v>
      </c>
      <c r="W142" s="166"/>
      <c r="X142" s="166"/>
      <c r="Y142" s="166"/>
      <c r="AA142" s="165">
        <f>IF(OR(J142="Fail",ISBLANK(J142)),INDEX('Issue Code Table'!C:C,MATCH(N:N,'Issue Code Table'!A:A,0)),IF(M142="Critical",6,IF(M142="Significant",5,IF(M142="Moderate",3,2))))</f>
        <v>6</v>
      </c>
    </row>
    <row r="143" spans="1:27" ht="57" customHeight="1" x14ac:dyDescent="0.25">
      <c r="A143" s="82" t="s">
        <v>1476</v>
      </c>
      <c r="B143" s="301" t="s">
        <v>1477</v>
      </c>
      <c r="C143" s="302" t="s">
        <v>1478</v>
      </c>
      <c r="D143" s="82" t="s">
        <v>219</v>
      </c>
      <c r="E143" s="82" t="s">
        <v>1479</v>
      </c>
      <c r="F143" s="82" t="s">
        <v>1480</v>
      </c>
      <c r="G143" s="82" t="s">
        <v>6512</v>
      </c>
      <c r="H143" s="82" t="s">
        <v>6507</v>
      </c>
      <c r="I143" s="66"/>
      <c r="J143" s="71"/>
      <c r="K143" s="82" t="s">
        <v>1481</v>
      </c>
      <c r="L143" s="66" t="s">
        <v>1482</v>
      </c>
      <c r="M143" s="134" t="s">
        <v>151</v>
      </c>
      <c r="N143" s="260" t="s">
        <v>1492</v>
      </c>
      <c r="O143" s="260" t="s">
        <v>1493</v>
      </c>
      <c r="P143" s="330"/>
      <c r="Q143" s="66" t="s">
        <v>1380</v>
      </c>
      <c r="R143" s="66" t="s">
        <v>1484</v>
      </c>
      <c r="S143" s="82" t="s">
        <v>1485</v>
      </c>
      <c r="T143" s="82" t="s">
        <v>4801</v>
      </c>
      <c r="U143" s="82" t="s">
        <v>4802</v>
      </c>
      <c r="V143" s="82"/>
      <c r="W143" s="166"/>
      <c r="X143" s="166"/>
      <c r="Y143" s="166"/>
      <c r="AA143" s="165">
        <f>IF(OR(J143="Fail",ISBLANK(J143)),INDEX('Issue Code Table'!C:C,MATCH(N:N,'Issue Code Table'!A:A,0)),IF(M143="Critical",6,IF(M143="Significant",5,IF(M143="Moderate",3,2))))</f>
        <v>4</v>
      </c>
    </row>
    <row r="144" spans="1:27" ht="57" customHeight="1" x14ac:dyDescent="0.25">
      <c r="A144" s="82" t="s">
        <v>1486</v>
      </c>
      <c r="B144" s="301" t="s">
        <v>1477</v>
      </c>
      <c r="C144" s="302" t="s">
        <v>1478</v>
      </c>
      <c r="D144" s="82" t="s">
        <v>219</v>
      </c>
      <c r="E144" s="82" t="s">
        <v>1487</v>
      </c>
      <c r="F144" s="82" t="s">
        <v>1488</v>
      </c>
      <c r="G144" s="82" t="s">
        <v>1489</v>
      </c>
      <c r="H144" s="82" t="s">
        <v>1490</v>
      </c>
      <c r="I144" s="66"/>
      <c r="J144" s="71"/>
      <c r="K144" s="82" t="s">
        <v>1491</v>
      </c>
      <c r="L144" s="66"/>
      <c r="M144" s="134" t="s">
        <v>151</v>
      </c>
      <c r="N144" s="260" t="s">
        <v>1492</v>
      </c>
      <c r="O144" s="260" t="s">
        <v>1493</v>
      </c>
      <c r="P144" s="330"/>
      <c r="Q144" s="66" t="s">
        <v>1380</v>
      </c>
      <c r="R144" s="66" t="s">
        <v>1494</v>
      </c>
      <c r="S144" s="82" t="s">
        <v>1495</v>
      </c>
      <c r="T144" s="82" t="s">
        <v>4803</v>
      </c>
      <c r="U144" s="82" t="s">
        <v>4804</v>
      </c>
      <c r="V144" s="82"/>
      <c r="W144" s="166"/>
      <c r="X144" s="166"/>
      <c r="Y144" s="166"/>
      <c r="AA144" s="165">
        <f>IF(OR(J144="Fail",ISBLANK(J144)),INDEX('Issue Code Table'!C:C,MATCH(N:N,'Issue Code Table'!A:A,0)),IF(M144="Critical",6,IF(M144="Significant",5,IF(M144="Moderate",3,2))))</f>
        <v>4</v>
      </c>
    </row>
    <row r="145" spans="1:27" ht="57" customHeight="1" x14ac:dyDescent="0.25">
      <c r="A145" s="82" t="s">
        <v>1497</v>
      </c>
      <c r="B145" s="308" t="s">
        <v>457</v>
      </c>
      <c r="C145" s="300" t="s">
        <v>458</v>
      </c>
      <c r="D145" s="82" t="s">
        <v>206</v>
      </c>
      <c r="E145" s="82" t="s">
        <v>1498</v>
      </c>
      <c r="F145" s="82" t="s">
        <v>1499</v>
      </c>
      <c r="G145" s="82" t="s">
        <v>1500</v>
      </c>
      <c r="H145" s="82" t="s">
        <v>1501</v>
      </c>
      <c r="I145" s="66"/>
      <c r="J145" s="71"/>
      <c r="K145" s="82" t="s">
        <v>1502</v>
      </c>
      <c r="L145" s="66"/>
      <c r="M145" s="132" t="s">
        <v>140</v>
      </c>
      <c r="N145" s="212" t="s">
        <v>185</v>
      </c>
      <c r="O145" s="213" t="s">
        <v>186</v>
      </c>
      <c r="P145" s="330"/>
      <c r="Q145" s="66" t="s">
        <v>1380</v>
      </c>
      <c r="R145" s="66" t="s">
        <v>1503</v>
      </c>
      <c r="S145" s="82" t="s">
        <v>1504</v>
      </c>
      <c r="T145" s="82" t="s">
        <v>4805</v>
      </c>
      <c r="U145" s="82" t="s">
        <v>4806</v>
      </c>
      <c r="V145" s="82" t="s">
        <v>1505</v>
      </c>
      <c r="W145" s="166"/>
      <c r="X145" s="166"/>
      <c r="Y145" s="166"/>
      <c r="AA145" s="165">
        <f>IF(OR(J145="Fail",ISBLANK(J145)),INDEX('Issue Code Table'!C:C,MATCH(N:N,'Issue Code Table'!A:A,0)),IF(M145="Critical",6,IF(M145="Significant",5,IF(M145="Moderate",3,2))))</f>
        <v>5</v>
      </c>
    </row>
    <row r="146" spans="1:27" ht="57" customHeight="1" x14ac:dyDescent="0.25">
      <c r="A146" s="82" t="s">
        <v>1506</v>
      </c>
      <c r="B146" s="82" t="s">
        <v>546</v>
      </c>
      <c r="C146" s="300" t="s">
        <v>547</v>
      </c>
      <c r="D146" s="82" t="s">
        <v>206</v>
      </c>
      <c r="E146" s="82" t="s">
        <v>1507</v>
      </c>
      <c r="F146" s="82" t="s">
        <v>1508</v>
      </c>
      <c r="G146" s="82" t="s">
        <v>1509</v>
      </c>
      <c r="H146" s="82" t="s">
        <v>551</v>
      </c>
      <c r="I146" s="66"/>
      <c r="J146" s="71"/>
      <c r="K146" s="82" t="s">
        <v>1510</v>
      </c>
      <c r="L146" s="66" t="s">
        <v>1511</v>
      </c>
      <c r="M146" s="134" t="s">
        <v>198</v>
      </c>
      <c r="N146" s="213" t="s">
        <v>553</v>
      </c>
      <c r="O146" s="225" t="s">
        <v>566</v>
      </c>
      <c r="P146" s="330"/>
      <c r="Q146" s="66" t="s">
        <v>1380</v>
      </c>
      <c r="R146" s="66" t="s">
        <v>1512</v>
      </c>
      <c r="S146" s="82" t="s">
        <v>1513</v>
      </c>
      <c r="T146" s="82" t="s">
        <v>1514</v>
      </c>
      <c r="U146" s="82" t="s">
        <v>4807</v>
      </c>
      <c r="V146" s="82"/>
      <c r="W146" s="166"/>
      <c r="X146" s="166"/>
      <c r="Y146" s="166"/>
      <c r="AA146" s="165" t="e">
        <f>IF(OR(J146="Fail",ISBLANK(J146)),INDEX('Issue Code Table'!C:C,MATCH(N:N,'Issue Code Table'!A:A,0)),IF(M146="Critical",6,IF(M146="Significant",5,IF(M146="Moderate",3,2))))</f>
        <v>#N/A</v>
      </c>
    </row>
    <row r="147" spans="1:27" ht="57" customHeight="1" x14ac:dyDescent="0.25">
      <c r="A147" s="82" t="s">
        <v>1515</v>
      </c>
      <c r="B147" s="308" t="s">
        <v>471</v>
      </c>
      <c r="C147" s="300" t="s">
        <v>472</v>
      </c>
      <c r="D147" s="82" t="s">
        <v>219</v>
      </c>
      <c r="E147" s="82" t="s">
        <v>1516</v>
      </c>
      <c r="F147" s="294" t="s">
        <v>6411</v>
      </c>
      <c r="G147" s="294" t="s">
        <v>6412</v>
      </c>
      <c r="H147" s="294" t="s">
        <v>6410</v>
      </c>
      <c r="I147" s="66"/>
      <c r="J147" s="71"/>
      <c r="K147" s="82" t="s">
        <v>1517</v>
      </c>
      <c r="L147" s="67" t="s">
        <v>6413</v>
      </c>
      <c r="M147" s="134" t="s">
        <v>140</v>
      </c>
      <c r="N147" s="213" t="s">
        <v>1518</v>
      </c>
      <c r="O147" s="213" t="s">
        <v>1519</v>
      </c>
      <c r="P147" s="330"/>
      <c r="Q147" s="66" t="s">
        <v>1520</v>
      </c>
      <c r="R147" s="66" t="s">
        <v>1521</v>
      </c>
      <c r="S147" s="82" t="s">
        <v>1522</v>
      </c>
      <c r="T147" s="82" t="s">
        <v>4808</v>
      </c>
      <c r="U147" s="82" t="s">
        <v>4809</v>
      </c>
      <c r="V147" s="82" t="s">
        <v>1523</v>
      </c>
      <c r="W147" s="166"/>
      <c r="X147" s="166"/>
      <c r="Y147" s="166"/>
      <c r="AA147" s="165">
        <f>IF(OR(J147="Fail",ISBLANK(J147)),INDEX('Issue Code Table'!C:C,MATCH(N:N,'Issue Code Table'!A:A,0)),IF(M147="Critical",6,IF(M147="Significant",5,IF(M147="Moderate",3,2))))</f>
        <v>6</v>
      </c>
    </row>
    <row r="148" spans="1:27" ht="57" customHeight="1" x14ac:dyDescent="0.25">
      <c r="A148" s="82" t="s">
        <v>1524</v>
      </c>
      <c r="B148" s="82" t="s">
        <v>1525</v>
      </c>
      <c r="C148" s="300" t="s">
        <v>1526</v>
      </c>
      <c r="D148" s="82" t="s">
        <v>219</v>
      </c>
      <c r="E148" s="82" t="s">
        <v>1527</v>
      </c>
      <c r="F148" s="82" t="s">
        <v>1528</v>
      </c>
      <c r="G148" s="82" t="s">
        <v>4810</v>
      </c>
      <c r="H148" s="82" t="s">
        <v>1529</v>
      </c>
      <c r="I148" s="66"/>
      <c r="J148" s="71"/>
      <c r="K148" s="82" t="s">
        <v>1530</v>
      </c>
      <c r="L148" s="67" t="s">
        <v>1531</v>
      </c>
      <c r="M148" s="134" t="s">
        <v>140</v>
      </c>
      <c r="N148" s="213" t="s">
        <v>1417</v>
      </c>
      <c r="O148" s="213" t="s">
        <v>1418</v>
      </c>
      <c r="P148" s="330"/>
      <c r="Q148" s="66" t="s">
        <v>1520</v>
      </c>
      <c r="R148" s="66" t="s">
        <v>1532</v>
      </c>
      <c r="S148" s="82" t="s">
        <v>1533</v>
      </c>
      <c r="T148" s="82" t="s">
        <v>4811</v>
      </c>
      <c r="U148" s="82" t="s">
        <v>4812</v>
      </c>
      <c r="V148" s="82" t="s">
        <v>1523</v>
      </c>
      <c r="W148" s="166"/>
      <c r="X148" s="166"/>
      <c r="Y148" s="166"/>
      <c r="AA148" s="165">
        <f>IF(OR(J148="Fail",ISBLANK(J148)),INDEX('Issue Code Table'!C:C,MATCH(N:N,'Issue Code Table'!A:A,0)),IF(M148="Critical",6,IF(M148="Significant",5,IF(M148="Moderate",3,2))))</f>
        <v>5</v>
      </c>
    </row>
    <row r="149" spans="1:27" ht="57" customHeight="1" x14ac:dyDescent="0.25">
      <c r="A149" s="82" t="s">
        <v>1534</v>
      </c>
      <c r="B149" s="308" t="s">
        <v>471</v>
      </c>
      <c r="C149" s="300" t="s">
        <v>472</v>
      </c>
      <c r="D149" s="82" t="s">
        <v>219</v>
      </c>
      <c r="E149" s="82" t="s">
        <v>1535</v>
      </c>
      <c r="F149" s="82" t="s">
        <v>1536</v>
      </c>
      <c r="G149" s="82" t="s">
        <v>4813</v>
      </c>
      <c r="H149" s="82" t="s">
        <v>1537</v>
      </c>
      <c r="I149" s="66"/>
      <c r="J149" s="71"/>
      <c r="K149" s="82" t="s">
        <v>1538</v>
      </c>
      <c r="L149" s="67" t="s">
        <v>1539</v>
      </c>
      <c r="M149" s="134" t="s">
        <v>151</v>
      </c>
      <c r="N149" s="213" t="s">
        <v>1540</v>
      </c>
      <c r="O149" s="213" t="s">
        <v>1541</v>
      </c>
      <c r="P149" s="330"/>
      <c r="Q149" s="66" t="s">
        <v>1520</v>
      </c>
      <c r="R149" s="66" t="s">
        <v>1542</v>
      </c>
      <c r="S149" s="82" t="s">
        <v>1543</v>
      </c>
      <c r="T149" s="82" t="s">
        <v>4814</v>
      </c>
      <c r="U149" s="82" t="s">
        <v>4815</v>
      </c>
      <c r="V149" s="82"/>
      <c r="W149" s="166"/>
      <c r="X149" s="166"/>
      <c r="Y149" s="166"/>
      <c r="AA149" s="165">
        <f>IF(OR(J149="Fail",ISBLANK(J149)),INDEX('Issue Code Table'!C:C,MATCH(N:N,'Issue Code Table'!A:A,0)),IF(M149="Critical",6,IF(M149="Significant",5,IF(M149="Moderate",3,2))))</f>
        <v>3</v>
      </c>
    </row>
    <row r="150" spans="1:27" ht="57" customHeight="1" x14ac:dyDescent="0.25">
      <c r="A150" s="82" t="s">
        <v>1544</v>
      </c>
      <c r="B150" s="308" t="s">
        <v>471</v>
      </c>
      <c r="C150" s="300" t="s">
        <v>472</v>
      </c>
      <c r="D150" s="82" t="s">
        <v>219</v>
      </c>
      <c r="E150" s="82" t="s">
        <v>1545</v>
      </c>
      <c r="F150" s="82" t="s">
        <v>1546</v>
      </c>
      <c r="G150" s="82" t="s">
        <v>1547</v>
      </c>
      <c r="H150" s="82" t="s">
        <v>1548</v>
      </c>
      <c r="I150" s="66"/>
      <c r="J150" s="71"/>
      <c r="K150" s="82" t="s">
        <v>1549</v>
      </c>
      <c r="L150" s="66"/>
      <c r="M150" s="132" t="s">
        <v>140</v>
      </c>
      <c r="N150" s="212" t="s">
        <v>185</v>
      </c>
      <c r="O150" s="213" t="s">
        <v>186</v>
      </c>
      <c r="P150" s="330"/>
      <c r="Q150" s="66" t="s">
        <v>1520</v>
      </c>
      <c r="R150" s="66" t="s">
        <v>1550</v>
      </c>
      <c r="S150" s="82" t="s">
        <v>1551</v>
      </c>
      <c r="T150" s="82" t="s">
        <v>4816</v>
      </c>
      <c r="U150" s="82" t="s">
        <v>4817</v>
      </c>
      <c r="V150" s="82" t="s">
        <v>1523</v>
      </c>
      <c r="W150" s="166"/>
      <c r="X150" s="166"/>
      <c r="Y150" s="166"/>
      <c r="AA150" s="165">
        <f>IF(OR(J150="Fail",ISBLANK(J150)),INDEX('Issue Code Table'!C:C,MATCH(N:N,'Issue Code Table'!A:A,0)),IF(M150="Critical",6,IF(M150="Significant",5,IF(M150="Moderate",3,2))))</f>
        <v>5</v>
      </c>
    </row>
    <row r="151" spans="1:27" ht="57" customHeight="1" x14ac:dyDescent="0.25">
      <c r="A151" s="82" t="s">
        <v>1552</v>
      </c>
      <c r="B151" s="308" t="s">
        <v>144</v>
      </c>
      <c r="C151" s="332" t="s">
        <v>145</v>
      </c>
      <c r="D151" s="82" t="s">
        <v>219</v>
      </c>
      <c r="E151" s="82" t="s">
        <v>1553</v>
      </c>
      <c r="F151" s="82" t="s">
        <v>4818</v>
      </c>
      <c r="G151" s="82" t="s">
        <v>1554</v>
      </c>
      <c r="H151" s="82" t="s">
        <v>1555</v>
      </c>
      <c r="I151" s="66"/>
      <c r="J151" s="71"/>
      <c r="K151" s="82" t="s">
        <v>1556</v>
      </c>
      <c r="L151" s="66"/>
      <c r="M151" s="134" t="s">
        <v>140</v>
      </c>
      <c r="N151" s="213" t="s">
        <v>1557</v>
      </c>
      <c r="O151" s="213" t="s">
        <v>1558</v>
      </c>
      <c r="P151" s="330"/>
      <c r="Q151" s="66" t="s">
        <v>1559</v>
      </c>
      <c r="R151" s="66" t="s">
        <v>1560</v>
      </c>
      <c r="S151" s="82" t="s">
        <v>4819</v>
      </c>
      <c r="T151" s="82" t="s">
        <v>4820</v>
      </c>
      <c r="U151" s="82" t="s">
        <v>4821</v>
      </c>
      <c r="V151" s="82" t="s">
        <v>1561</v>
      </c>
      <c r="W151" s="166"/>
      <c r="X151" s="166"/>
      <c r="Y151" s="166"/>
      <c r="AA151" s="165">
        <f>IF(OR(J151="Fail",ISBLANK(J151)),INDEX('Issue Code Table'!C:C,MATCH(N:N,'Issue Code Table'!A:A,0)),IF(M151="Critical",6,IF(M151="Significant",5,IF(M151="Moderate",3,2))))</f>
        <v>7</v>
      </c>
    </row>
    <row r="152" spans="1:27" ht="57" customHeight="1" x14ac:dyDescent="0.25">
      <c r="A152" s="82" t="s">
        <v>1562</v>
      </c>
      <c r="B152" s="308" t="s">
        <v>144</v>
      </c>
      <c r="C152" s="332" t="s">
        <v>145</v>
      </c>
      <c r="D152" s="82" t="s">
        <v>219</v>
      </c>
      <c r="E152" s="82" t="s">
        <v>1563</v>
      </c>
      <c r="F152" s="82" t="s">
        <v>1564</v>
      </c>
      <c r="G152" s="82" t="s">
        <v>1565</v>
      </c>
      <c r="H152" s="82" t="s">
        <v>1566</v>
      </c>
      <c r="I152" s="66"/>
      <c r="J152" s="71"/>
      <c r="K152" s="82" t="s">
        <v>1567</v>
      </c>
      <c r="L152" s="66"/>
      <c r="M152" s="132" t="s">
        <v>140</v>
      </c>
      <c r="N152" s="212" t="s">
        <v>185</v>
      </c>
      <c r="O152" s="213" t="s">
        <v>186</v>
      </c>
      <c r="P152" s="330"/>
      <c r="Q152" s="66" t="s">
        <v>1559</v>
      </c>
      <c r="R152" s="66" t="s">
        <v>1568</v>
      </c>
      <c r="S152" s="82" t="s">
        <v>1569</v>
      </c>
      <c r="T152" s="82" t="s">
        <v>4822</v>
      </c>
      <c r="U152" s="82" t="s">
        <v>4823</v>
      </c>
      <c r="V152" s="82" t="s">
        <v>1570</v>
      </c>
      <c r="W152" s="166"/>
      <c r="X152" s="166"/>
      <c r="Y152" s="166"/>
      <c r="AA152" s="165">
        <f>IF(OR(J152="Fail",ISBLANK(J152)),INDEX('Issue Code Table'!C:C,MATCH(N:N,'Issue Code Table'!A:A,0)),IF(M152="Critical",6,IF(M152="Significant",5,IF(M152="Moderate",3,2))))</f>
        <v>5</v>
      </c>
    </row>
    <row r="153" spans="1:27" ht="57" customHeight="1" x14ac:dyDescent="0.25">
      <c r="A153" s="82" t="s">
        <v>1571</v>
      </c>
      <c r="B153" s="82" t="s">
        <v>457</v>
      </c>
      <c r="C153" s="300" t="s">
        <v>458</v>
      </c>
      <c r="D153" s="82" t="s">
        <v>219</v>
      </c>
      <c r="E153" s="82" t="s">
        <v>1572</v>
      </c>
      <c r="F153" s="82" t="s">
        <v>1573</v>
      </c>
      <c r="G153" s="82" t="s">
        <v>1574</v>
      </c>
      <c r="H153" s="82" t="s">
        <v>1575</v>
      </c>
      <c r="I153" s="66"/>
      <c r="J153" s="71"/>
      <c r="K153" s="82" t="s">
        <v>1556</v>
      </c>
      <c r="L153" s="66"/>
      <c r="M153" s="132" t="s">
        <v>140</v>
      </c>
      <c r="N153" s="212" t="s">
        <v>1576</v>
      </c>
      <c r="O153" s="213" t="s">
        <v>1577</v>
      </c>
      <c r="P153" s="330"/>
      <c r="Q153" s="66" t="s">
        <v>1559</v>
      </c>
      <c r="R153" s="66" t="s">
        <v>1578</v>
      </c>
      <c r="S153" s="82" t="s">
        <v>1579</v>
      </c>
      <c r="T153" s="82" t="s">
        <v>4824</v>
      </c>
      <c r="U153" s="82" t="s">
        <v>4825</v>
      </c>
      <c r="V153" s="82" t="s">
        <v>1580</v>
      </c>
      <c r="W153" s="166"/>
      <c r="X153" s="166"/>
      <c r="Y153" s="166"/>
      <c r="AA153" s="165">
        <f>IF(OR(J153="Fail",ISBLANK(J153)),INDEX('Issue Code Table'!C:C,MATCH(N:N,'Issue Code Table'!A:A,0)),IF(M153="Critical",6,IF(M153="Significant",5,IF(M153="Moderate",3,2))))</f>
        <v>5</v>
      </c>
    </row>
    <row r="154" spans="1:27" ht="57" customHeight="1" x14ac:dyDescent="0.25">
      <c r="A154" s="82" t="s">
        <v>1581</v>
      </c>
      <c r="B154" s="308" t="s">
        <v>144</v>
      </c>
      <c r="C154" s="332" t="s">
        <v>145</v>
      </c>
      <c r="D154" s="82" t="s">
        <v>206</v>
      </c>
      <c r="E154" s="82" t="s">
        <v>6429</v>
      </c>
      <c r="F154" s="82" t="s">
        <v>1582</v>
      </c>
      <c r="G154" s="82" t="s">
        <v>6427</v>
      </c>
      <c r="H154" s="82" t="s">
        <v>6430</v>
      </c>
      <c r="I154" s="78"/>
      <c r="J154" s="71"/>
      <c r="K154" s="82" t="s">
        <v>1583</v>
      </c>
      <c r="L154" s="80" t="s">
        <v>6403</v>
      </c>
      <c r="M154" s="134" t="s">
        <v>140</v>
      </c>
      <c r="N154" s="213" t="s">
        <v>1584</v>
      </c>
      <c r="O154" s="213" t="s">
        <v>1585</v>
      </c>
      <c r="P154" s="166"/>
      <c r="Q154" s="66">
        <v>7.1</v>
      </c>
      <c r="R154" s="79" t="s">
        <v>1586</v>
      </c>
      <c r="S154" s="82" t="s">
        <v>2134</v>
      </c>
      <c r="T154" s="82" t="s">
        <v>6431</v>
      </c>
      <c r="U154" s="82" t="s">
        <v>6432</v>
      </c>
      <c r="V154" s="82" t="s">
        <v>1587</v>
      </c>
      <c r="W154" s="166"/>
      <c r="X154" s="166"/>
      <c r="Y154" s="166"/>
      <c r="AA154" s="165">
        <f>IF(OR(J154="Fail",ISBLANK(J154)),INDEX('Issue Code Table'!C:C,MATCH(N:N,'Issue Code Table'!A:A,0)),IF(M154="Critical",6,IF(M154="Significant",5,IF(M154="Moderate",3,2))))</f>
        <v>5</v>
      </c>
    </row>
    <row r="155" spans="1:27" ht="57" customHeight="1" x14ac:dyDescent="0.25">
      <c r="A155" s="82" t="s">
        <v>1588</v>
      </c>
      <c r="B155" s="308" t="s">
        <v>471</v>
      </c>
      <c r="C155" s="300" t="s">
        <v>472</v>
      </c>
      <c r="D155" s="82" t="s">
        <v>219</v>
      </c>
      <c r="E155" s="82" t="s">
        <v>1589</v>
      </c>
      <c r="F155" s="82" t="s">
        <v>1590</v>
      </c>
      <c r="G155" s="82" t="s">
        <v>1591</v>
      </c>
      <c r="H155" s="82" t="s">
        <v>1592</v>
      </c>
      <c r="I155" s="66"/>
      <c r="J155" s="71"/>
      <c r="K155" s="82" t="s">
        <v>1593</v>
      </c>
      <c r="L155" s="66"/>
      <c r="M155" s="134" t="s">
        <v>140</v>
      </c>
      <c r="N155" s="213" t="s">
        <v>1594</v>
      </c>
      <c r="O155" s="213" t="s">
        <v>1595</v>
      </c>
      <c r="P155" s="330"/>
      <c r="Q155" s="66" t="s">
        <v>1596</v>
      </c>
      <c r="R155" s="66" t="s">
        <v>1597</v>
      </c>
      <c r="S155" s="82" t="s">
        <v>1598</v>
      </c>
      <c r="T155" s="82" t="s">
        <v>4826</v>
      </c>
      <c r="U155" s="82" t="s">
        <v>4827</v>
      </c>
      <c r="V155" s="82" t="s">
        <v>1599</v>
      </c>
      <c r="W155" s="166"/>
      <c r="X155" s="166"/>
      <c r="Y155" s="166"/>
      <c r="AA155" s="165">
        <f>IF(OR(J155="Fail",ISBLANK(J155)),INDEX('Issue Code Table'!C:C,MATCH(N:N,'Issue Code Table'!A:A,0)),IF(M155="Critical",6,IF(M155="Significant",5,IF(M155="Moderate",3,2))))</f>
        <v>5</v>
      </c>
    </row>
    <row r="156" spans="1:27" ht="57" customHeight="1" x14ac:dyDescent="0.25">
      <c r="A156" s="82" t="s">
        <v>1600</v>
      </c>
      <c r="B156" s="82" t="s">
        <v>144</v>
      </c>
      <c r="C156" s="332" t="s">
        <v>145</v>
      </c>
      <c r="D156" s="82" t="s">
        <v>219</v>
      </c>
      <c r="E156" s="82" t="s">
        <v>2138</v>
      </c>
      <c r="F156" s="82" t="s">
        <v>2139</v>
      </c>
      <c r="G156" s="82" t="s">
        <v>6428</v>
      </c>
      <c r="H156" s="82" t="s">
        <v>2140</v>
      </c>
      <c r="I156" s="66"/>
      <c r="J156" s="71"/>
      <c r="K156" s="82" t="s">
        <v>1601</v>
      </c>
      <c r="L156" s="67" t="s">
        <v>1602</v>
      </c>
      <c r="M156" s="134" t="s">
        <v>198</v>
      </c>
      <c r="N156" s="213" t="s">
        <v>1603</v>
      </c>
      <c r="O156" s="213" t="s">
        <v>1604</v>
      </c>
      <c r="P156" s="330"/>
      <c r="Q156" s="66" t="s">
        <v>1596</v>
      </c>
      <c r="R156" s="66" t="s">
        <v>1605</v>
      </c>
      <c r="S156" s="82" t="s">
        <v>1606</v>
      </c>
      <c r="T156" s="82" t="s">
        <v>4828</v>
      </c>
      <c r="U156" s="82" t="s">
        <v>4829</v>
      </c>
      <c r="V156" s="82"/>
      <c r="W156" s="166"/>
      <c r="X156" s="166"/>
      <c r="Y156" s="166"/>
      <c r="AA156" s="165">
        <f>IF(OR(J156="Fail",ISBLANK(J156)),INDEX('Issue Code Table'!C:C,MATCH(N:N,'Issue Code Table'!A:A,0)),IF(M156="Critical",6,IF(M156="Significant",5,IF(M156="Moderate",3,2))))</f>
        <v>1</v>
      </c>
    </row>
    <row r="157" spans="1:27" ht="57" customHeight="1" x14ac:dyDescent="0.25">
      <c r="A157" s="82" t="s">
        <v>1607</v>
      </c>
      <c r="B157" s="308" t="s">
        <v>144</v>
      </c>
      <c r="C157" s="332" t="s">
        <v>145</v>
      </c>
      <c r="D157" s="82" t="s">
        <v>219</v>
      </c>
      <c r="E157" s="82" t="s">
        <v>1608</v>
      </c>
      <c r="F157" s="82" t="s">
        <v>1609</v>
      </c>
      <c r="G157" s="82" t="s">
        <v>1610</v>
      </c>
      <c r="H157" s="82" t="s">
        <v>1611</v>
      </c>
      <c r="I157" s="66"/>
      <c r="J157" s="71"/>
      <c r="K157" s="82" t="s">
        <v>1593</v>
      </c>
      <c r="L157" s="67"/>
      <c r="M157" s="134" t="s">
        <v>151</v>
      </c>
      <c r="N157" s="213" t="s">
        <v>1612</v>
      </c>
      <c r="O157" s="213" t="s">
        <v>1613</v>
      </c>
      <c r="P157" s="330"/>
      <c r="Q157" s="66" t="s">
        <v>1596</v>
      </c>
      <c r="R157" s="66" t="s">
        <v>1614</v>
      </c>
      <c r="S157" s="82" t="s">
        <v>1615</v>
      </c>
      <c r="T157" s="82" t="s">
        <v>4830</v>
      </c>
      <c r="U157" s="82" t="s">
        <v>4831</v>
      </c>
      <c r="V157" s="82"/>
      <c r="W157" s="166"/>
      <c r="X157" s="166"/>
      <c r="Y157" s="166"/>
      <c r="AA157" s="165">
        <f>IF(OR(J157="Fail",ISBLANK(J157)),INDEX('Issue Code Table'!C:C,MATCH(N:N,'Issue Code Table'!A:A,0)),IF(M157="Critical",6,IF(M157="Significant",5,IF(M157="Moderate",3,2))))</f>
        <v>5</v>
      </c>
    </row>
    <row r="158" spans="1:27" ht="57" customHeight="1" x14ac:dyDescent="0.25">
      <c r="A158" s="82" t="s">
        <v>1616</v>
      </c>
      <c r="B158" s="82" t="s">
        <v>471</v>
      </c>
      <c r="C158" s="300" t="s">
        <v>472</v>
      </c>
      <c r="D158" s="82" t="s">
        <v>219</v>
      </c>
      <c r="E158" s="82" t="s">
        <v>1617</v>
      </c>
      <c r="F158" s="82" t="s">
        <v>1618</v>
      </c>
      <c r="G158" s="82" t="s">
        <v>1619</v>
      </c>
      <c r="H158" s="82" t="s">
        <v>1620</v>
      </c>
      <c r="I158" s="66"/>
      <c r="J158" s="71"/>
      <c r="K158" s="82" t="s">
        <v>1601</v>
      </c>
      <c r="L158" s="67"/>
      <c r="M158" s="259" t="s">
        <v>198</v>
      </c>
      <c r="N158" s="260" t="s">
        <v>1621</v>
      </c>
      <c r="O158" s="260" t="s">
        <v>1622</v>
      </c>
      <c r="P158" s="330"/>
      <c r="Q158" s="66" t="s">
        <v>1596</v>
      </c>
      <c r="R158" s="66" t="s">
        <v>1623</v>
      </c>
      <c r="S158" s="82" t="s">
        <v>1624</v>
      </c>
      <c r="T158" s="82" t="s">
        <v>1625</v>
      </c>
      <c r="U158" s="82" t="s">
        <v>1626</v>
      </c>
      <c r="V158" s="82"/>
      <c r="W158" s="166"/>
      <c r="X158" s="166"/>
      <c r="Y158" s="166"/>
      <c r="AA158" s="165">
        <f>IF(OR(J158="Fail",ISBLANK(J158)),INDEX('Issue Code Table'!C:C,MATCH(N:N,'Issue Code Table'!A:A,0)),IF(M158="Critical",6,IF(M158="Significant",5,IF(M158="Moderate",3,2))))</f>
        <v>4</v>
      </c>
    </row>
    <row r="159" spans="1:27" ht="57" customHeight="1" x14ac:dyDescent="0.25">
      <c r="A159" s="82" t="s">
        <v>1627</v>
      </c>
      <c r="B159" s="82" t="s">
        <v>457</v>
      </c>
      <c r="C159" s="300" t="s">
        <v>458</v>
      </c>
      <c r="D159" s="82" t="s">
        <v>219</v>
      </c>
      <c r="E159" s="82" t="s">
        <v>1628</v>
      </c>
      <c r="F159" s="82" t="s">
        <v>1629</v>
      </c>
      <c r="G159" s="82" t="s">
        <v>1630</v>
      </c>
      <c r="H159" s="82" t="s">
        <v>1631</v>
      </c>
      <c r="I159" s="66"/>
      <c r="J159" s="71"/>
      <c r="K159" s="82" t="s">
        <v>1632</v>
      </c>
      <c r="L159" s="66"/>
      <c r="M159" s="134" t="s">
        <v>151</v>
      </c>
      <c r="N159" s="213" t="s">
        <v>464</v>
      </c>
      <c r="O159" s="213" t="s">
        <v>465</v>
      </c>
      <c r="P159" s="330"/>
      <c r="Q159" s="66" t="s">
        <v>1633</v>
      </c>
      <c r="R159" s="66" t="s">
        <v>1634</v>
      </c>
      <c r="S159" s="82" t="s">
        <v>1635</v>
      </c>
      <c r="T159" s="82" t="s">
        <v>4832</v>
      </c>
      <c r="U159" s="82" t="s">
        <v>4833</v>
      </c>
      <c r="V159" s="82"/>
      <c r="W159" s="166"/>
      <c r="X159" s="166"/>
      <c r="Y159" s="166"/>
      <c r="AA159" s="165">
        <f>IF(OR(J159="Fail",ISBLANK(J159)),INDEX('Issue Code Table'!C:C,MATCH(N:N,'Issue Code Table'!A:A,0)),IF(M159="Critical",6,IF(M159="Significant",5,IF(M159="Moderate",3,2))))</f>
        <v>4</v>
      </c>
    </row>
    <row r="160" spans="1:27" ht="57" customHeight="1" x14ac:dyDescent="0.25">
      <c r="A160" s="82" t="s">
        <v>1636</v>
      </c>
      <c r="B160" s="82" t="s">
        <v>457</v>
      </c>
      <c r="C160" s="300" t="s">
        <v>458</v>
      </c>
      <c r="D160" s="82" t="s">
        <v>219</v>
      </c>
      <c r="E160" s="82" t="s">
        <v>1637</v>
      </c>
      <c r="F160" s="82" t="s">
        <v>1638</v>
      </c>
      <c r="G160" s="82" t="s">
        <v>1639</v>
      </c>
      <c r="H160" s="82" t="s">
        <v>1640</v>
      </c>
      <c r="I160" s="66"/>
      <c r="J160" s="71"/>
      <c r="K160" s="82" t="s">
        <v>1641</v>
      </c>
      <c r="L160" s="66"/>
      <c r="M160" s="134" t="s">
        <v>151</v>
      </c>
      <c r="N160" s="213" t="s">
        <v>464</v>
      </c>
      <c r="O160" s="213" t="s">
        <v>465</v>
      </c>
      <c r="P160" s="330"/>
      <c r="Q160" s="66" t="s">
        <v>1633</v>
      </c>
      <c r="R160" s="66" t="s">
        <v>1642</v>
      </c>
      <c r="S160" s="82" t="s">
        <v>1643</v>
      </c>
      <c r="T160" s="82" t="s">
        <v>4834</v>
      </c>
      <c r="U160" s="82" t="s">
        <v>4835</v>
      </c>
      <c r="V160" s="82"/>
      <c r="W160" s="166"/>
      <c r="X160" s="166"/>
      <c r="Y160" s="166"/>
      <c r="AA160" s="165">
        <f>IF(OR(J160="Fail",ISBLANK(J160)),INDEX('Issue Code Table'!C:C,MATCH(N:N,'Issue Code Table'!A:A,0)),IF(M160="Critical",6,IF(M160="Significant",5,IF(M160="Moderate",3,2))))</f>
        <v>4</v>
      </c>
    </row>
    <row r="161" spans="1:27" ht="57" customHeight="1" x14ac:dyDescent="0.25">
      <c r="A161" s="82" t="s">
        <v>1644</v>
      </c>
      <c r="B161" s="82" t="s">
        <v>457</v>
      </c>
      <c r="C161" s="300" t="s">
        <v>458</v>
      </c>
      <c r="D161" s="82" t="s">
        <v>219</v>
      </c>
      <c r="E161" s="82" t="s">
        <v>1645</v>
      </c>
      <c r="F161" s="82" t="s">
        <v>1646</v>
      </c>
      <c r="G161" s="82" t="s">
        <v>1647</v>
      </c>
      <c r="H161" s="82" t="s">
        <v>1648</v>
      </c>
      <c r="I161" s="66"/>
      <c r="J161" s="71"/>
      <c r="K161" s="82" t="s">
        <v>1649</v>
      </c>
      <c r="L161" s="66"/>
      <c r="M161" s="134" t="s">
        <v>151</v>
      </c>
      <c r="N161" s="213" t="s">
        <v>464</v>
      </c>
      <c r="O161" s="213" t="s">
        <v>465</v>
      </c>
      <c r="P161" s="330"/>
      <c r="Q161" s="66" t="s">
        <v>1633</v>
      </c>
      <c r="R161" s="66" t="s">
        <v>1650</v>
      </c>
      <c r="S161" s="82" t="s">
        <v>1651</v>
      </c>
      <c r="T161" s="82" t="s">
        <v>4836</v>
      </c>
      <c r="U161" s="82" t="s">
        <v>4837</v>
      </c>
      <c r="V161" s="82"/>
      <c r="W161" s="166"/>
      <c r="X161" s="166"/>
      <c r="Y161" s="166"/>
      <c r="AA161" s="165">
        <f>IF(OR(J161="Fail",ISBLANK(J161)),INDEX('Issue Code Table'!C:C,MATCH(N:N,'Issue Code Table'!A:A,0)),IF(M161="Critical",6,IF(M161="Significant",5,IF(M161="Moderate",3,2))))</f>
        <v>4</v>
      </c>
    </row>
    <row r="162" spans="1:27" ht="57" customHeight="1" x14ac:dyDescent="0.25">
      <c r="A162" s="82" t="s">
        <v>1652</v>
      </c>
      <c r="B162" s="82" t="s">
        <v>457</v>
      </c>
      <c r="C162" s="300" t="s">
        <v>458</v>
      </c>
      <c r="D162" s="82" t="s">
        <v>219</v>
      </c>
      <c r="E162" s="82" t="s">
        <v>1653</v>
      </c>
      <c r="F162" s="82" t="s">
        <v>1654</v>
      </c>
      <c r="G162" s="82" t="s">
        <v>1655</v>
      </c>
      <c r="H162" s="82" t="s">
        <v>1656</v>
      </c>
      <c r="I162" s="66"/>
      <c r="J162" s="71"/>
      <c r="K162" s="82" t="s">
        <v>1657</v>
      </c>
      <c r="L162" s="66"/>
      <c r="M162" s="134" t="s">
        <v>151</v>
      </c>
      <c r="N162" s="213" t="s">
        <v>464</v>
      </c>
      <c r="O162" s="213" t="s">
        <v>465</v>
      </c>
      <c r="P162" s="330"/>
      <c r="Q162" s="66" t="s">
        <v>1633</v>
      </c>
      <c r="R162" s="66" t="s">
        <v>1658</v>
      </c>
      <c r="S162" s="82" t="s">
        <v>1659</v>
      </c>
      <c r="T162" s="82" t="s">
        <v>4838</v>
      </c>
      <c r="U162" s="82" t="s">
        <v>4839</v>
      </c>
      <c r="V162" s="82"/>
      <c r="W162" s="166"/>
      <c r="X162" s="166"/>
      <c r="Y162" s="166"/>
      <c r="AA162" s="165">
        <f>IF(OR(J162="Fail",ISBLANK(J162)),INDEX('Issue Code Table'!C:C,MATCH(N:N,'Issue Code Table'!A:A,0)),IF(M162="Critical",6,IF(M162="Significant",5,IF(M162="Moderate",3,2))))</f>
        <v>4</v>
      </c>
    </row>
    <row r="163" spans="1:27" ht="57" customHeight="1" x14ac:dyDescent="0.25">
      <c r="A163" s="82" t="s">
        <v>1660</v>
      </c>
      <c r="B163" s="82" t="s">
        <v>457</v>
      </c>
      <c r="C163" s="300" t="s">
        <v>458</v>
      </c>
      <c r="D163" s="82" t="s">
        <v>219</v>
      </c>
      <c r="E163" s="82" t="s">
        <v>1661</v>
      </c>
      <c r="F163" s="82" t="s">
        <v>1662</v>
      </c>
      <c r="G163" s="82" t="s">
        <v>1663</v>
      </c>
      <c r="H163" s="82" t="s">
        <v>1664</v>
      </c>
      <c r="I163" s="66"/>
      <c r="J163" s="71"/>
      <c r="K163" s="82" t="s">
        <v>1665</v>
      </c>
      <c r="L163" s="66"/>
      <c r="M163" s="134" t="s">
        <v>151</v>
      </c>
      <c r="N163" s="213" t="s">
        <v>464</v>
      </c>
      <c r="O163" s="213" t="s">
        <v>465</v>
      </c>
      <c r="P163" s="330"/>
      <c r="Q163" s="66" t="s">
        <v>1633</v>
      </c>
      <c r="R163" s="66" t="s">
        <v>1666</v>
      </c>
      <c r="S163" s="82" t="s">
        <v>1667</v>
      </c>
      <c r="T163" s="82" t="s">
        <v>4840</v>
      </c>
      <c r="U163" s="82" t="s">
        <v>4841</v>
      </c>
      <c r="V163" s="82"/>
      <c r="W163" s="166"/>
      <c r="X163" s="166"/>
      <c r="Y163" s="166"/>
      <c r="AA163" s="165">
        <f>IF(OR(J163="Fail",ISBLANK(J163)),INDEX('Issue Code Table'!C:C,MATCH(N:N,'Issue Code Table'!A:A,0)),IF(M163="Critical",6,IF(M163="Significant",5,IF(M163="Moderate",3,2))))</f>
        <v>4</v>
      </c>
    </row>
    <row r="164" spans="1:27" ht="57" customHeight="1" x14ac:dyDescent="0.25">
      <c r="A164" s="82" t="s">
        <v>1668</v>
      </c>
      <c r="B164" s="82" t="s">
        <v>457</v>
      </c>
      <c r="C164" s="300" t="s">
        <v>458</v>
      </c>
      <c r="D164" s="82" t="s">
        <v>219</v>
      </c>
      <c r="E164" s="82" t="s">
        <v>1669</v>
      </c>
      <c r="F164" s="82" t="s">
        <v>1670</v>
      </c>
      <c r="G164" s="82" t="s">
        <v>4842</v>
      </c>
      <c r="H164" s="82" t="s">
        <v>1671</v>
      </c>
      <c r="I164" s="66"/>
      <c r="J164" s="71"/>
      <c r="K164" s="82" t="s">
        <v>1672</v>
      </c>
      <c r="L164" s="66"/>
      <c r="M164" s="134" t="s">
        <v>151</v>
      </c>
      <c r="N164" s="213" t="s">
        <v>464</v>
      </c>
      <c r="O164" s="213" t="s">
        <v>465</v>
      </c>
      <c r="P164" s="330"/>
      <c r="Q164" s="66" t="s">
        <v>1633</v>
      </c>
      <c r="R164" s="66" t="s">
        <v>1673</v>
      </c>
      <c r="S164" s="82" t="s">
        <v>1674</v>
      </c>
      <c r="T164" s="82" t="s">
        <v>4843</v>
      </c>
      <c r="U164" s="82" t="s">
        <v>4844</v>
      </c>
      <c r="V164" s="82"/>
      <c r="W164" s="166"/>
      <c r="X164" s="166"/>
      <c r="Y164" s="166"/>
      <c r="AA164" s="165">
        <f>IF(OR(J164="Fail",ISBLANK(J164)),INDEX('Issue Code Table'!C:C,MATCH(N:N,'Issue Code Table'!A:A,0)),IF(M164="Critical",6,IF(M164="Significant",5,IF(M164="Moderate",3,2))))</f>
        <v>4</v>
      </c>
    </row>
    <row r="165" spans="1:27" ht="57" customHeight="1" x14ac:dyDescent="0.25">
      <c r="A165" s="82" t="s">
        <v>1675</v>
      </c>
      <c r="B165" s="82" t="s">
        <v>457</v>
      </c>
      <c r="C165" s="300" t="s">
        <v>458</v>
      </c>
      <c r="D165" s="82" t="s">
        <v>219</v>
      </c>
      <c r="E165" s="82" t="s">
        <v>1676</v>
      </c>
      <c r="F165" s="82" t="s">
        <v>1677</v>
      </c>
      <c r="G165" s="82" t="s">
        <v>1678</v>
      </c>
      <c r="H165" s="82" t="s">
        <v>1679</v>
      </c>
      <c r="I165" s="66"/>
      <c r="J165" s="71"/>
      <c r="K165" s="82" t="s">
        <v>1649</v>
      </c>
      <c r="L165" s="66"/>
      <c r="M165" s="134" t="s">
        <v>151</v>
      </c>
      <c r="N165" s="213" t="s">
        <v>464</v>
      </c>
      <c r="O165" s="213" t="s">
        <v>465</v>
      </c>
      <c r="P165" s="330"/>
      <c r="Q165" s="66" t="s">
        <v>1633</v>
      </c>
      <c r="R165" s="66" t="s">
        <v>1680</v>
      </c>
      <c r="S165" s="82" t="s">
        <v>1681</v>
      </c>
      <c r="T165" s="82" t="s">
        <v>1682</v>
      </c>
      <c r="U165" s="82" t="s">
        <v>4845</v>
      </c>
      <c r="V165" s="82"/>
      <c r="W165" s="166"/>
      <c r="X165" s="166"/>
      <c r="Y165" s="166"/>
      <c r="AA165" s="165">
        <f>IF(OR(J165="Fail",ISBLANK(J165)),INDEX('Issue Code Table'!C:C,MATCH(N:N,'Issue Code Table'!A:A,0)),IF(M165="Critical",6,IF(M165="Significant",5,IF(M165="Moderate",3,2))))</f>
        <v>4</v>
      </c>
    </row>
    <row r="166" spans="1:27" ht="57" customHeight="1" x14ac:dyDescent="0.25">
      <c r="A166" s="82" t="s">
        <v>1683</v>
      </c>
      <c r="B166" s="82" t="s">
        <v>457</v>
      </c>
      <c r="C166" s="300" t="s">
        <v>458</v>
      </c>
      <c r="D166" s="82" t="s">
        <v>219</v>
      </c>
      <c r="E166" s="82" t="s">
        <v>1684</v>
      </c>
      <c r="F166" s="82" t="s">
        <v>1685</v>
      </c>
      <c r="G166" s="82" t="s">
        <v>4846</v>
      </c>
      <c r="H166" s="82" t="s">
        <v>1686</v>
      </c>
      <c r="I166" s="66"/>
      <c r="J166" s="71"/>
      <c r="K166" s="82" t="s">
        <v>1687</v>
      </c>
      <c r="L166" s="66"/>
      <c r="M166" s="134" t="s">
        <v>151</v>
      </c>
      <c r="N166" s="213" t="s">
        <v>464</v>
      </c>
      <c r="O166" s="213" t="s">
        <v>465</v>
      </c>
      <c r="P166" s="330"/>
      <c r="Q166" s="66" t="s">
        <v>1633</v>
      </c>
      <c r="R166" s="66" t="s">
        <v>1688</v>
      </c>
      <c r="S166" s="82" t="s">
        <v>1689</v>
      </c>
      <c r="T166" s="82" t="s">
        <v>4847</v>
      </c>
      <c r="U166" s="82" t="s">
        <v>4848</v>
      </c>
      <c r="V166" s="82"/>
      <c r="W166" s="166"/>
      <c r="X166" s="166"/>
      <c r="Y166" s="166"/>
      <c r="AA166" s="165">
        <f>IF(OR(J166="Fail",ISBLANK(J166)),INDEX('Issue Code Table'!C:C,MATCH(N:N,'Issue Code Table'!A:A,0)),IF(M166="Critical",6,IF(M166="Significant",5,IF(M166="Moderate",3,2))))</f>
        <v>4</v>
      </c>
    </row>
    <row r="167" spans="1:27" ht="57" customHeight="1" x14ac:dyDescent="0.25">
      <c r="A167" s="82" t="s">
        <v>1690</v>
      </c>
      <c r="B167" s="82" t="s">
        <v>180</v>
      </c>
      <c r="C167" s="300" t="s">
        <v>181</v>
      </c>
      <c r="D167" s="82" t="s">
        <v>219</v>
      </c>
      <c r="E167" s="82" t="s">
        <v>1691</v>
      </c>
      <c r="F167" s="82" t="s">
        <v>1692</v>
      </c>
      <c r="G167" s="82" t="s">
        <v>1693</v>
      </c>
      <c r="H167" s="82" t="s">
        <v>1694</v>
      </c>
      <c r="I167" s="66"/>
      <c r="J167" s="71"/>
      <c r="K167" s="82" t="s">
        <v>1695</v>
      </c>
      <c r="L167" s="66"/>
      <c r="M167" s="134" t="s">
        <v>151</v>
      </c>
      <c r="N167" s="213" t="s">
        <v>464</v>
      </c>
      <c r="O167" s="213" t="s">
        <v>465</v>
      </c>
      <c r="P167" s="330"/>
      <c r="Q167" s="66" t="s">
        <v>1633</v>
      </c>
      <c r="R167" s="66" t="s">
        <v>1696</v>
      </c>
      <c r="S167" s="82" t="s">
        <v>1697</v>
      </c>
      <c r="T167" s="82" t="s">
        <v>1698</v>
      </c>
      <c r="U167" s="82" t="s">
        <v>4849</v>
      </c>
      <c r="V167" s="82"/>
      <c r="W167" s="166"/>
      <c r="X167" s="166"/>
      <c r="Y167" s="166"/>
      <c r="AA167" s="165">
        <f>IF(OR(J167="Fail",ISBLANK(J167)),INDEX('Issue Code Table'!C:C,MATCH(N:N,'Issue Code Table'!A:A,0)),IF(M167="Critical",6,IF(M167="Significant",5,IF(M167="Moderate",3,2))))</f>
        <v>4</v>
      </c>
    </row>
    <row r="168" spans="1:27" ht="57" customHeight="1" x14ac:dyDescent="0.25">
      <c r="A168" s="82" t="s">
        <v>1699</v>
      </c>
      <c r="B168" s="308" t="s">
        <v>144</v>
      </c>
      <c r="C168" s="332" t="s">
        <v>145</v>
      </c>
      <c r="D168" s="82" t="s">
        <v>219</v>
      </c>
      <c r="E168" s="82" t="s">
        <v>1700</v>
      </c>
      <c r="F168" s="82" t="s">
        <v>1701</v>
      </c>
      <c r="G168" s="82" t="s">
        <v>1702</v>
      </c>
      <c r="H168" s="82" t="s">
        <v>1703</v>
      </c>
      <c r="I168" s="66"/>
      <c r="J168" s="71"/>
      <c r="K168" s="82" t="s">
        <v>1704</v>
      </c>
      <c r="L168" s="66"/>
      <c r="M168" s="134" t="s">
        <v>151</v>
      </c>
      <c r="N168" s="213" t="s">
        <v>464</v>
      </c>
      <c r="O168" s="213" t="s">
        <v>465</v>
      </c>
      <c r="P168" s="330"/>
      <c r="Q168" s="66" t="s">
        <v>1633</v>
      </c>
      <c r="R168" s="66" t="s">
        <v>1705</v>
      </c>
      <c r="S168" s="82" t="s">
        <v>1706</v>
      </c>
      <c r="T168" s="82" t="s">
        <v>1707</v>
      </c>
      <c r="U168" s="82" t="s">
        <v>4850</v>
      </c>
      <c r="V168" s="82"/>
      <c r="W168" s="166"/>
      <c r="X168" s="166"/>
      <c r="Y168" s="166"/>
      <c r="AA168" s="165">
        <f>IF(OR(J168="Fail",ISBLANK(J168)),INDEX('Issue Code Table'!C:C,MATCH(N:N,'Issue Code Table'!A:A,0)),IF(M168="Critical",6,IF(M168="Significant",5,IF(M168="Moderate",3,2))))</f>
        <v>4</v>
      </c>
    </row>
    <row r="169" spans="1:27" ht="57" customHeight="1" x14ac:dyDescent="0.25">
      <c r="A169" s="82" t="s">
        <v>1708</v>
      </c>
      <c r="B169" s="308" t="s">
        <v>144</v>
      </c>
      <c r="C169" s="332" t="s">
        <v>145</v>
      </c>
      <c r="D169" s="82" t="s">
        <v>219</v>
      </c>
      <c r="E169" s="82" t="s">
        <v>1709</v>
      </c>
      <c r="F169" s="82" t="s">
        <v>1710</v>
      </c>
      <c r="G169" s="82" t="s">
        <v>1711</v>
      </c>
      <c r="H169" s="82" t="s">
        <v>1712</v>
      </c>
      <c r="I169" s="66"/>
      <c r="J169" s="71"/>
      <c r="K169" s="82" t="s">
        <v>1713</v>
      </c>
      <c r="L169" s="66"/>
      <c r="M169" s="134" t="s">
        <v>151</v>
      </c>
      <c r="N169" s="213" t="s">
        <v>464</v>
      </c>
      <c r="O169" s="213" t="s">
        <v>465</v>
      </c>
      <c r="P169" s="330"/>
      <c r="Q169" s="66" t="s">
        <v>1633</v>
      </c>
      <c r="R169" s="66" t="s">
        <v>1714</v>
      </c>
      <c r="S169" s="82" t="s">
        <v>1706</v>
      </c>
      <c r="T169" s="82" t="s">
        <v>1707</v>
      </c>
      <c r="U169" s="82" t="s">
        <v>4851</v>
      </c>
      <c r="V169" s="82"/>
      <c r="W169" s="166"/>
      <c r="X169" s="166"/>
      <c r="Y169" s="166"/>
      <c r="AA169" s="165">
        <f>IF(OR(J169="Fail",ISBLANK(J169)),INDEX('Issue Code Table'!C:C,MATCH(N:N,'Issue Code Table'!A:A,0)),IF(M169="Critical",6,IF(M169="Significant",5,IF(M169="Moderate",3,2))))</f>
        <v>4</v>
      </c>
    </row>
    <row r="170" spans="1:27" ht="57" customHeight="1" x14ac:dyDescent="0.25">
      <c r="A170" s="82" t="s">
        <v>1715</v>
      </c>
      <c r="B170" s="82" t="s">
        <v>180</v>
      </c>
      <c r="C170" s="300" t="s">
        <v>181</v>
      </c>
      <c r="D170" s="82" t="s">
        <v>206</v>
      </c>
      <c r="E170" s="82" t="s">
        <v>1716</v>
      </c>
      <c r="F170" s="82" t="s">
        <v>1717</v>
      </c>
      <c r="G170" s="82" t="s">
        <v>1718</v>
      </c>
      <c r="H170" s="82" t="s">
        <v>1719</v>
      </c>
      <c r="I170" s="66"/>
      <c r="J170" s="71"/>
      <c r="K170" s="82" t="s">
        <v>1720</v>
      </c>
      <c r="L170" s="66"/>
      <c r="M170" s="134" t="s">
        <v>151</v>
      </c>
      <c r="N170" s="213" t="s">
        <v>464</v>
      </c>
      <c r="O170" s="213" t="s">
        <v>465</v>
      </c>
      <c r="P170" s="330"/>
      <c r="Q170" s="66" t="s">
        <v>1633</v>
      </c>
      <c r="R170" s="66" t="s">
        <v>1721</v>
      </c>
      <c r="S170" s="82" t="s">
        <v>1722</v>
      </c>
      <c r="T170" s="82" t="s">
        <v>1723</v>
      </c>
      <c r="U170" s="82" t="s">
        <v>4852</v>
      </c>
      <c r="V170" s="82"/>
      <c r="W170" s="166"/>
      <c r="X170" s="166"/>
      <c r="Y170" s="166"/>
      <c r="AA170" s="165">
        <f>IF(OR(J170="Fail",ISBLANK(J170)),INDEX('Issue Code Table'!C:C,MATCH(N:N,'Issue Code Table'!A:A,0)),IF(M170="Critical",6,IF(M170="Significant",5,IF(M170="Moderate",3,2))))</f>
        <v>4</v>
      </c>
    </row>
    <row r="171" spans="1:27" ht="57" customHeight="1" x14ac:dyDescent="0.25">
      <c r="A171" s="82" t="s">
        <v>1724</v>
      </c>
      <c r="B171" s="82" t="s">
        <v>180</v>
      </c>
      <c r="C171" s="300" t="s">
        <v>181</v>
      </c>
      <c r="D171" s="82" t="s">
        <v>206</v>
      </c>
      <c r="E171" s="82" t="s">
        <v>1725</v>
      </c>
      <c r="F171" s="82" t="s">
        <v>1726</v>
      </c>
      <c r="G171" s="82" t="s">
        <v>1727</v>
      </c>
      <c r="H171" s="82" t="s">
        <v>1728</v>
      </c>
      <c r="I171" s="66"/>
      <c r="J171" s="71"/>
      <c r="K171" s="82" t="s">
        <v>1729</v>
      </c>
      <c r="L171" s="66"/>
      <c r="M171" s="134" t="s">
        <v>151</v>
      </c>
      <c r="N171" s="213" t="s">
        <v>464</v>
      </c>
      <c r="O171" s="213" t="s">
        <v>465</v>
      </c>
      <c r="P171" s="330"/>
      <c r="Q171" s="66" t="s">
        <v>1633</v>
      </c>
      <c r="R171" s="66" t="s">
        <v>1730</v>
      </c>
      <c r="S171" s="82" t="s">
        <v>1731</v>
      </c>
      <c r="T171" s="82" t="s">
        <v>1732</v>
      </c>
      <c r="U171" s="82" t="s">
        <v>4853</v>
      </c>
      <c r="V171" s="82"/>
      <c r="W171" s="166"/>
      <c r="X171" s="166"/>
      <c r="Y171" s="166"/>
      <c r="AA171" s="165">
        <f>IF(OR(J171="Fail",ISBLANK(J171)),INDEX('Issue Code Table'!C:C,MATCH(N:N,'Issue Code Table'!A:A,0)),IF(M171="Critical",6,IF(M171="Significant",5,IF(M171="Moderate",3,2))))</f>
        <v>4</v>
      </c>
    </row>
    <row r="172" spans="1:27" ht="57" customHeight="1" x14ac:dyDescent="0.25">
      <c r="A172" s="82" t="s">
        <v>1733</v>
      </c>
      <c r="B172" s="308" t="s">
        <v>144</v>
      </c>
      <c r="C172" s="332" t="s">
        <v>145</v>
      </c>
      <c r="D172" s="82" t="s">
        <v>219</v>
      </c>
      <c r="E172" s="82" t="s">
        <v>1734</v>
      </c>
      <c r="F172" s="82" t="s">
        <v>1735</v>
      </c>
      <c r="G172" s="82" t="s">
        <v>1736</v>
      </c>
      <c r="H172" s="82" t="s">
        <v>1737</v>
      </c>
      <c r="I172" s="66"/>
      <c r="J172" s="71"/>
      <c r="K172" s="82" t="s">
        <v>1738</v>
      </c>
      <c r="L172" s="66"/>
      <c r="M172" s="132" t="s">
        <v>140</v>
      </c>
      <c r="N172" s="213" t="s">
        <v>1557</v>
      </c>
      <c r="O172" s="213" t="s">
        <v>1558</v>
      </c>
      <c r="P172" s="330"/>
      <c r="Q172" s="66" t="s">
        <v>1739</v>
      </c>
      <c r="R172" s="66" t="s">
        <v>1740</v>
      </c>
      <c r="S172" s="82" t="s">
        <v>1741</v>
      </c>
      <c r="T172" s="82" t="s">
        <v>1742</v>
      </c>
      <c r="U172" s="82" t="s">
        <v>4854</v>
      </c>
      <c r="V172" s="82" t="s">
        <v>1743</v>
      </c>
      <c r="W172" s="166"/>
      <c r="X172" s="166"/>
      <c r="Y172" s="166"/>
      <c r="AA172" s="165">
        <f>IF(OR(J172="Fail",ISBLANK(J172)),INDEX('Issue Code Table'!C:C,MATCH(N:N,'Issue Code Table'!A:A,0)),IF(M172="Critical",6,IF(M172="Significant",5,IF(M172="Moderate",3,2))))</f>
        <v>7</v>
      </c>
    </row>
    <row r="173" spans="1:27" ht="57" customHeight="1" x14ac:dyDescent="0.25">
      <c r="A173" s="82" t="s">
        <v>1744</v>
      </c>
      <c r="B173" s="308" t="s">
        <v>144</v>
      </c>
      <c r="C173" s="332" t="s">
        <v>145</v>
      </c>
      <c r="D173" s="82" t="s">
        <v>219</v>
      </c>
      <c r="E173" s="82" t="s">
        <v>1745</v>
      </c>
      <c r="F173" s="82" t="s">
        <v>1746</v>
      </c>
      <c r="G173" s="82" t="s">
        <v>1747</v>
      </c>
      <c r="H173" s="82" t="s">
        <v>1748</v>
      </c>
      <c r="I173" s="66"/>
      <c r="J173" s="71"/>
      <c r="K173" s="82" t="s">
        <v>1749</v>
      </c>
      <c r="L173" s="66"/>
      <c r="M173" s="132" t="s">
        <v>140</v>
      </c>
      <c r="N173" s="212" t="s">
        <v>185</v>
      </c>
      <c r="O173" s="213" t="s">
        <v>186</v>
      </c>
      <c r="P173" s="330"/>
      <c r="Q173" s="66" t="s">
        <v>1739</v>
      </c>
      <c r="R173" s="66" t="s">
        <v>1750</v>
      </c>
      <c r="S173" s="82" t="s">
        <v>1751</v>
      </c>
      <c r="T173" s="82" t="s">
        <v>1752</v>
      </c>
      <c r="U173" s="82" t="s">
        <v>1753</v>
      </c>
      <c r="V173" s="82" t="s">
        <v>1754</v>
      </c>
      <c r="W173" s="166"/>
      <c r="X173" s="166"/>
      <c r="Y173" s="166"/>
      <c r="AA173" s="165">
        <f>IF(OR(J173="Fail",ISBLANK(J173)),INDEX('Issue Code Table'!C:C,MATCH(N:N,'Issue Code Table'!A:A,0)),IF(M173="Critical",6,IF(M173="Significant",5,IF(M173="Moderate",3,2))))</f>
        <v>5</v>
      </c>
    </row>
    <row r="174" spans="1:27" ht="57" customHeight="1" x14ac:dyDescent="0.25">
      <c r="A174" s="82" t="s">
        <v>1755</v>
      </c>
      <c r="B174" s="308" t="s">
        <v>144</v>
      </c>
      <c r="C174" s="332" t="s">
        <v>145</v>
      </c>
      <c r="D174" s="82" t="s">
        <v>219</v>
      </c>
      <c r="E174" s="82" t="s">
        <v>1756</v>
      </c>
      <c r="F174" s="82" t="s">
        <v>1746</v>
      </c>
      <c r="G174" s="82" t="s">
        <v>1757</v>
      </c>
      <c r="H174" s="82" t="s">
        <v>1758</v>
      </c>
      <c r="I174" s="66"/>
      <c r="J174" s="71"/>
      <c r="K174" s="82" t="s">
        <v>1759</v>
      </c>
      <c r="L174" s="66"/>
      <c r="M174" s="132" t="s">
        <v>140</v>
      </c>
      <c r="N174" s="212" t="s">
        <v>185</v>
      </c>
      <c r="O174" s="213" t="s">
        <v>186</v>
      </c>
      <c r="P174" s="330"/>
      <c r="Q174" s="66" t="s">
        <v>1739</v>
      </c>
      <c r="R174" s="66" t="s">
        <v>1760</v>
      </c>
      <c r="S174" s="82" t="s">
        <v>1751</v>
      </c>
      <c r="T174" s="82" t="s">
        <v>1752</v>
      </c>
      <c r="U174" s="82" t="s">
        <v>1761</v>
      </c>
      <c r="V174" s="82" t="s">
        <v>1743</v>
      </c>
      <c r="W174" s="166"/>
      <c r="X174" s="166"/>
      <c r="Y174" s="166"/>
      <c r="AA174" s="165">
        <f>IF(OR(J174="Fail",ISBLANK(J174)),INDEX('Issue Code Table'!C:C,MATCH(N:N,'Issue Code Table'!A:A,0)),IF(M174="Critical",6,IF(M174="Significant",5,IF(M174="Moderate",3,2))))</f>
        <v>5</v>
      </c>
    </row>
    <row r="175" spans="1:27" ht="57" customHeight="1" x14ac:dyDescent="0.25">
      <c r="A175" s="82" t="s">
        <v>1762</v>
      </c>
      <c r="B175" s="308" t="s">
        <v>144</v>
      </c>
      <c r="C175" s="332" t="s">
        <v>145</v>
      </c>
      <c r="D175" s="82" t="s">
        <v>219</v>
      </c>
      <c r="E175" s="82" t="s">
        <v>1763</v>
      </c>
      <c r="F175" s="82" t="s">
        <v>1746</v>
      </c>
      <c r="G175" s="82" t="s">
        <v>1764</v>
      </c>
      <c r="H175" s="82" t="s">
        <v>1765</v>
      </c>
      <c r="I175" s="66"/>
      <c r="J175" s="71"/>
      <c r="K175" s="82" t="s">
        <v>1766</v>
      </c>
      <c r="L175" s="66"/>
      <c r="M175" s="132" t="s">
        <v>140</v>
      </c>
      <c r="N175" s="212" t="s">
        <v>185</v>
      </c>
      <c r="O175" s="213" t="s">
        <v>186</v>
      </c>
      <c r="P175" s="330"/>
      <c r="Q175" s="66" t="s">
        <v>1739</v>
      </c>
      <c r="R175" s="66" t="s">
        <v>1767</v>
      </c>
      <c r="S175" s="82" t="s">
        <v>1751</v>
      </c>
      <c r="T175" s="82" t="s">
        <v>1768</v>
      </c>
      <c r="U175" s="82" t="s">
        <v>1769</v>
      </c>
      <c r="V175" s="82" t="s">
        <v>1770</v>
      </c>
      <c r="W175" s="166"/>
      <c r="X175" s="166"/>
      <c r="Y175" s="166"/>
      <c r="AA175" s="165">
        <f>IF(OR(J175="Fail",ISBLANK(J175)),INDEX('Issue Code Table'!C:C,MATCH(N:N,'Issue Code Table'!A:A,0)),IF(M175="Critical",6,IF(M175="Significant",5,IF(M175="Moderate",3,2))))</f>
        <v>5</v>
      </c>
    </row>
    <row r="176" spans="1:27" ht="57" customHeight="1" x14ac:dyDescent="0.25">
      <c r="A176" s="82" t="s">
        <v>1771</v>
      </c>
      <c r="B176" s="308" t="s">
        <v>144</v>
      </c>
      <c r="C176" s="332" t="s">
        <v>145</v>
      </c>
      <c r="D176" s="82" t="s">
        <v>219</v>
      </c>
      <c r="E176" s="82" t="s">
        <v>1772</v>
      </c>
      <c r="F176" s="82" t="s">
        <v>1773</v>
      </c>
      <c r="G176" s="82" t="s">
        <v>1774</v>
      </c>
      <c r="H176" s="82" t="s">
        <v>1775</v>
      </c>
      <c r="I176" s="66"/>
      <c r="J176" s="71"/>
      <c r="K176" s="82" t="s">
        <v>1776</v>
      </c>
      <c r="L176" s="66"/>
      <c r="M176" s="132" t="s">
        <v>140</v>
      </c>
      <c r="N176" s="212" t="s">
        <v>185</v>
      </c>
      <c r="O176" s="213" t="s">
        <v>186</v>
      </c>
      <c r="P176" s="330"/>
      <c r="Q176" s="66" t="s">
        <v>1739</v>
      </c>
      <c r="R176" s="66" t="s">
        <v>1777</v>
      </c>
      <c r="S176" s="82" t="s">
        <v>1778</v>
      </c>
      <c r="T176" s="82" t="s">
        <v>1779</v>
      </c>
      <c r="U176" s="82" t="s">
        <v>1780</v>
      </c>
      <c r="V176" s="82" t="s">
        <v>1781</v>
      </c>
      <c r="W176" s="166"/>
      <c r="X176" s="166"/>
      <c r="Y176" s="166"/>
      <c r="AA176" s="165">
        <f>IF(OR(J176="Fail",ISBLANK(J176)),INDEX('Issue Code Table'!C:C,MATCH(N:N,'Issue Code Table'!A:A,0)),IF(M176="Critical",6,IF(M176="Significant",5,IF(M176="Moderate",3,2))))</f>
        <v>5</v>
      </c>
    </row>
    <row r="177" spans="1:27" ht="57" customHeight="1" x14ac:dyDescent="0.25">
      <c r="A177" s="82" t="s">
        <v>1782</v>
      </c>
      <c r="B177" s="308" t="s">
        <v>144</v>
      </c>
      <c r="C177" s="332" t="s">
        <v>145</v>
      </c>
      <c r="D177" s="82" t="s">
        <v>206</v>
      </c>
      <c r="E177" s="82" t="s">
        <v>1783</v>
      </c>
      <c r="F177" s="82" t="s">
        <v>1784</v>
      </c>
      <c r="G177" s="82" t="s">
        <v>1785</v>
      </c>
      <c r="H177" s="82" t="s">
        <v>1786</v>
      </c>
      <c r="I177" s="66"/>
      <c r="J177" s="71"/>
      <c r="K177" s="82" t="s">
        <v>1787</v>
      </c>
      <c r="L177" s="66"/>
      <c r="M177" s="132" t="s">
        <v>140</v>
      </c>
      <c r="N177" s="212" t="s">
        <v>185</v>
      </c>
      <c r="O177" s="213" t="s">
        <v>186</v>
      </c>
      <c r="P177" s="330"/>
      <c r="Q177" s="66" t="s">
        <v>1739</v>
      </c>
      <c r="R177" s="66" t="s">
        <v>1788</v>
      </c>
      <c r="S177" s="82" t="s">
        <v>1789</v>
      </c>
      <c r="T177" s="82" t="s">
        <v>1790</v>
      </c>
      <c r="U177" s="82" t="s">
        <v>1791</v>
      </c>
      <c r="V177" s="82" t="s">
        <v>1792</v>
      </c>
      <c r="W177" s="166"/>
      <c r="X177" s="166"/>
      <c r="Y177" s="166"/>
      <c r="AA177" s="165">
        <f>IF(OR(J177="Fail",ISBLANK(J177)),INDEX('Issue Code Table'!C:C,MATCH(N:N,'Issue Code Table'!A:A,0)),IF(M177="Critical",6,IF(M177="Significant",5,IF(M177="Moderate",3,2))))</f>
        <v>5</v>
      </c>
    </row>
    <row r="178" spans="1:27" ht="57" customHeight="1" x14ac:dyDescent="0.25">
      <c r="A178" s="82" t="s">
        <v>1793</v>
      </c>
      <c r="B178" s="82" t="s">
        <v>457</v>
      </c>
      <c r="C178" s="300" t="s">
        <v>458</v>
      </c>
      <c r="D178" s="82" t="s">
        <v>219</v>
      </c>
      <c r="E178" s="82" t="s">
        <v>1794</v>
      </c>
      <c r="F178" s="82" t="s">
        <v>1795</v>
      </c>
      <c r="G178" s="82" t="s">
        <v>1796</v>
      </c>
      <c r="H178" s="82" t="s">
        <v>1797</v>
      </c>
      <c r="I178" s="66"/>
      <c r="J178" s="71"/>
      <c r="K178" s="82" t="s">
        <v>1798</v>
      </c>
      <c r="L178" s="66"/>
      <c r="M178" s="132" t="s">
        <v>140</v>
      </c>
      <c r="N178" s="212" t="s">
        <v>185</v>
      </c>
      <c r="O178" s="213" t="s">
        <v>186</v>
      </c>
      <c r="P178" s="330"/>
      <c r="Q178" s="66" t="s">
        <v>1739</v>
      </c>
      <c r="R178" s="66" t="s">
        <v>1799</v>
      </c>
      <c r="S178" s="82" t="s">
        <v>1800</v>
      </c>
      <c r="T178" s="82" t="s">
        <v>1801</v>
      </c>
      <c r="U178" s="82" t="s">
        <v>1802</v>
      </c>
      <c r="V178" s="82" t="s">
        <v>1803</v>
      </c>
      <c r="W178" s="166"/>
      <c r="X178" s="166"/>
      <c r="Y178" s="166"/>
      <c r="AA178" s="165">
        <f>IF(OR(J178="Fail",ISBLANK(J178)),INDEX('Issue Code Table'!C:C,MATCH(N:N,'Issue Code Table'!A:A,0)),IF(M178="Critical",6,IF(M178="Significant",5,IF(M178="Moderate",3,2))))</f>
        <v>5</v>
      </c>
    </row>
    <row r="179" spans="1:27" ht="57" customHeight="1" x14ac:dyDescent="0.25">
      <c r="A179" s="82" t="s">
        <v>1804</v>
      </c>
      <c r="B179" s="82" t="s">
        <v>457</v>
      </c>
      <c r="C179" s="300" t="s">
        <v>458</v>
      </c>
      <c r="D179" s="82" t="s">
        <v>219</v>
      </c>
      <c r="E179" s="82" t="s">
        <v>1805</v>
      </c>
      <c r="F179" s="82" t="s">
        <v>1806</v>
      </c>
      <c r="G179" s="82" t="s">
        <v>1807</v>
      </c>
      <c r="H179" s="82" t="s">
        <v>1808</v>
      </c>
      <c r="I179" s="66"/>
      <c r="J179" s="71"/>
      <c r="K179" s="82" t="s">
        <v>1809</v>
      </c>
      <c r="L179" s="66"/>
      <c r="M179" s="132" t="s">
        <v>140</v>
      </c>
      <c r="N179" s="212" t="s">
        <v>1576</v>
      </c>
      <c r="O179" s="213" t="s">
        <v>1577</v>
      </c>
      <c r="P179" s="330"/>
      <c r="Q179" s="66" t="s">
        <v>1739</v>
      </c>
      <c r="R179" s="66" t="s">
        <v>1810</v>
      </c>
      <c r="S179" s="82" t="s">
        <v>1811</v>
      </c>
      <c r="T179" s="82" t="s">
        <v>1812</v>
      </c>
      <c r="U179" s="82" t="s">
        <v>1813</v>
      </c>
      <c r="V179" s="82" t="s">
        <v>4855</v>
      </c>
      <c r="W179" s="166"/>
      <c r="X179" s="166"/>
      <c r="Y179" s="166"/>
      <c r="AA179" s="165">
        <f>IF(OR(J179="Fail",ISBLANK(J179)),INDEX('Issue Code Table'!C:C,MATCH(N:N,'Issue Code Table'!A:A,0)),IF(M179="Critical",6,IF(M179="Significant",5,IF(M179="Moderate",3,2))))</f>
        <v>5</v>
      </c>
    </row>
    <row r="180" spans="1:27" ht="57" customHeight="1" x14ac:dyDescent="0.25">
      <c r="A180" s="82" t="s">
        <v>1814</v>
      </c>
      <c r="B180" s="308" t="s">
        <v>144</v>
      </c>
      <c r="C180" s="332" t="s">
        <v>145</v>
      </c>
      <c r="D180" s="82" t="s">
        <v>219</v>
      </c>
      <c r="E180" s="82" t="s">
        <v>1815</v>
      </c>
      <c r="F180" s="82" t="s">
        <v>1816</v>
      </c>
      <c r="G180" s="82" t="s">
        <v>1817</v>
      </c>
      <c r="H180" s="82" t="s">
        <v>1818</v>
      </c>
      <c r="I180" s="66"/>
      <c r="J180" s="71"/>
      <c r="K180" s="82" t="s">
        <v>1819</v>
      </c>
      <c r="L180" s="66"/>
      <c r="M180" s="132" t="s">
        <v>140</v>
      </c>
      <c r="N180" s="212" t="s">
        <v>185</v>
      </c>
      <c r="O180" s="213" t="s">
        <v>186</v>
      </c>
      <c r="P180" s="330"/>
      <c r="Q180" s="66" t="s">
        <v>1739</v>
      </c>
      <c r="R180" s="66" t="s">
        <v>1820</v>
      </c>
      <c r="S180" s="82" t="s">
        <v>1821</v>
      </c>
      <c r="T180" s="82" t="s">
        <v>1822</v>
      </c>
      <c r="U180" s="82" t="s">
        <v>1822</v>
      </c>
      <c r="V180" s="82" t="s">
        <v>1823</v>
      </c>
      <c r="W180" s="166"/>
      <c r="X180" s="166"/>
      <c r="Y180" s="166"/>
      <c r="AA180" s="165">
        <f>IF(OR(J180="Fail",ISBLANK(J180)),INDEX('Issue Code Table'!C:C,MATCH(N:N,'Issue Code Table'!A:A,0)),IF(M180="Critical",6,IF(M180="Significant",5,IF(M180="Moderate",3,2))))</f>
        <v>5</v>
      </c>
    </row>
    <row r="181" spans="1:27" ht="57" customHeight="1" x14ac:dyDescent="0.25">
      <c r="A181" s="82" t="s">
        <v>1824</v>
      </c>
      <c r="B181" s="308" t="s">
        <v>457</v>
      </c>
      <c r="C181" s="300" t="s">
        <v>458</v>
      </c>
      <c r="D181" s="82" t="s">
        <v>206</v>
      </c>
      <c r="E181" s="82" t="s">
        <v>1825</v>
      </c>
      <c r="F181" s="82" t="s">
        <v>1826</v>
      </c>
      <c r="G181" s="82" t="s">
        <v>1827</v>
      </c>
      <c r="H181" s="82" t="s">
        <v>1828</v>
      </c>
      <c r="I181" s="66"/>
      <c r="J181" s="71"/>
      <c r="K181" s="82" t="s">
        <v>1829</v>
      </c>
      <c r="L181" s="66"/>
      <c r="M181" s="134" t="s">
        <v>151</v>
      </c>
      <c r="N181" s="213" t="s">
        <v>464</v>
      </c>
      <c r="O181" s="213" t="s">
        <v>465</v>
      </c>
      <c r="P181" s="330"/>
      <c r="Q181" s="66" t="s">
        <v>1739</v>
      </c>
      <c r="R181" s="66" t="s">
        <v>1830</v>
      </c>
      <c r="S181" s="82" t="s">
        <v>1831</v>
      </c>
      <c r="T181" s="82" t="s">
        <v>1832</v>
      </c>
      <c r="U181" s="82" t="s">
        <v>1833</v>
      </c>
      <c r="V181" s="82"/>
      <c r="W181" s="166"/>
      <c r="X181" s="166"/>
      <c r="Y181" s="166"/>
      <c r="AA181" s="165">
        <f>IF(OR(J181="Fail",ISBLANK(J181)),INDEX('Issue Code Table'!C:C,MATCH(N:N,'Issue Code Table'!A:A,0)),IF(M181="Critical",6,IF(M181="Significant",5,IF(M181="Moderate",3,2))))</f>
        <v>4</v>
      </c>
    </row>
    <row r="182" spans="1:27" ht="57" customHeight="1" x14ac:dyDescent="0.25">
      <c r="A182" s="82" t="s">
        <v>1834</v>
      </c>
      <c r="B182" s="308" t="s">
        <v>457</v>
      </c>
      <c r="C182" s="300" t="s">
        <v>458</v>
      </c>
      <c r="D182" s="82" t="s">
        <v>219</v>
      </c>
      <c r="E182" s="82" t="s">
        <v>1835</v>
      </c>
      <c r="F182" s="82" t="s">
        <v>1836</v>
      </c>
      <c r="G182" s="82" t="s">
        <v>1837</v>
      </c>
      <c r="H182" s="82" t="s">
        <v>1838</v>
      </c>
      <c r="I182" s="66"/>
      <c r="J182" s="71"/>
      <c r="K182" s="82" t="s">
        <v>1839</v>
      </c>
      <c r="L182" s="66"/>
      <c r="M182" s="134" t="s">
        <v>140</v>
      </c>
      <c r="N182" s="213" t="s">
        <v>1840</v>
      </c>
      <c r="O182" s="213" t="s">
        <v>1841</v>
      </c>
      <c r="P182" s="330"/>
      <c r="Q182" s="66" t="s">
        <v>1739</v>
      </c>
      <c r="R182" s="66" t="s">
        <v>1842</v>
      </c>
      <c r="S182" s="82" t="s">
        <v>1843</v>
      </c>
      <c r="T182" s="82" t="s">
        <v>1844</v>
      </c>
      <c r="U182" s="82" t="s">
        <v>1845</v>
      </c>
      <c r="V182" s="82" t="s">
        <v>1846</v>
      </c>
      <c r="W182" s="166"/>
      <c r="X182" s="166"/>
      <c r="Y182" s="166"/>
      <c r="AA182" s="165">
        <f>IF(OR(J182="Fail",ISBLANK(J182)),INDEX('Issue Code Table'!C:C,MATCH(N:N,'Issue Code Table'!A:A,0)),IF(M182="Critical",6,IF(M182="Significant",5,IF(M182="Moderate",3,2))))</f>
        <v>5</v>
      </c>
    </row>
    <row r="183" spans="1:27" ht="57" customHeight="1" x14ac:dyDescent="0.25">
      <c r="A183" s="82" t="s">
        <v>1847</v>
      </c>
      <c r="B183" s="308" t="s">
        <v>457</v>
      </c>
      <c r="C183" s="300" t="s">
        <v>458</v>
      </c>
      <c r="D183" s="82" t="s">
        <v>219</v>
      </c>
      <c r="E183" s="82" t="s">
        <v>1848</v>
      </c>
      <c r="F183" s="82" t="s">
        <v>1849</v>
      </c>
      <c r="G183" s="82" t="s">
        <v>1850</v>
      </c>
      <c r="H183" s="82" t="s">
        <v>1851</v>
      </c>
      <c r="I183" s="66"/>
      <c r="J183" s="71"/>
      <c r="K183" s="82" t="s">
        <v>1852</v>
      </c>
      <c r="L183" s="66"/>
      <c r="M183" s="134" t="s">
        <v>140</v>
      </c>
      <c r="N183" s="213" t="s">
        <v>1840</v>
      </c>
      <c r="O183" s="213" t="s">
        <v>1841</v>
      </c>
      <c r="P183" s="330"/>
      <c r="Q183" s="66" t="s">
        <v>1739</v>
      </c>
      <c r="R183" s="66" t="s">
        <v>1853</v>
      </c>
      <c r="S183" s="82" t="s">
        <v>1854</v>
      </c>
      <c r="T183" s="82" t="s">
        <v>1855</v>
      </c>
      <c r="U183" s="82" t="s">
        <v>4856</v>
      </c>
      <c r="V183" s="82" t="s">
        <v>1856</v>
      </c>
      <c r="W183" s="166"/>
      <c r="X183" s="166"/>
      <c r="Y183" s="166"/>
      <c r="AA183" s="165">
        <f>IF(OR(J183="Fail",ISBLANK(J183)),INDEX('Issue Code Table'!C:C,MATCH(N:N,'Issue Code Table'!A:A,0)),IF(M183="Critical",6,IF(M183="Significant",5,IF(M183="Moderate",3,2))))</f>
        <v>5</v>
      </c>
    </row>
    <row r="184" spans="1:27" ht="57" customHeight="1" x14ac:dyDescent="0.25">
      <c r="A184" s="82" t="s">
        <v>1857</v>
      </c>
      <c r="B184" s="308" t="s">
        <v>457</v>
      </c>
      <c r="C184" s="300" t="s">
        <v>458</v>
      </c>
      <c r="D184" s="82" t="s">
        <v>219</v>
      </c>
      <c r="E184" s="82" t="s">
        <v>1858</v>
      </c>
      <c r="F184" s="82" t="s">
        <v>1859</v>
      </c>
      <c r="G184" s="82" t="s">
        <v>1860</v>
      </c>
      <c r="H184" s="82" t="s">
        <v>1851</v>
      </c>
      <c r="I184" s="66"/>
      <c r="J184" s="71"/>
      <c r="K184" s="82" t="s">
        <v>1852</v>
      </c>
      <c r="L184" s="66"/>
      <c r="M184" s="134" t="s">
        <v>140</v>
      </c>
      <c r="N184" s="213" t="s">
        <v>1840</v>
      </c>
      <c r="O184" s="213" t="s">
        <v>1841</v>
      </c>
      <c r="P184" s="330"/>
      <c r="Q184" s="66" t="s">
        <v>1739</v>
      </c>
      <c r="R184" s="66" t="s">
        <v>1861</v>
      </c>
      <c r="S184" s="82" t="s">
        <v>1862</v>
      </c>
      <c r="T184" s="82" t="s">
        <v>1863</v>
      </c>
      <c r="U184" s="82" t="s">
        <v>1864</v>
      </c>
      <c r="V184" s="82" t="s">
        <v>1865</v>
      </c>
      <c r="W184" s="166"/>
      <c r="X184" s="166"/>
      <c r="Y184" s="166"/>
      <c r="AA184" s="165">
        <f>IF(OR(J184="Fail",ISBLANK(J184)),INDEX('Issue Code Table'!C:C,MATCH(N:N,'Issue Code Table'!A:A,0)),IF(M184="Critical",6,IF(M184="Significant",5,IF(M184="Moderate",3,2))))</f>
        <v>5</v>
      </c>
    </row>
    <row r="185" spans="1:27" ht="57" customHeight="1" x14ac:dyDescent="0.25">
      <c r="A185" s="82" t="s">
        <v>1866</v>
      </c>
      <c r="B185" s="308" t="s">
        <v>457</v>
      </c>
      <c r="C185" s="300" t="s">
        <v>458</v>
      </c>
      <c r="D185" s="82" t="s">
        <v>219</v>
      </c>
      <c r="E185" s="82" t="s">
        <v>1867</v>
      </c>
      <c r="F185" s="82" t="s">
        <v>1868</v>
      </c>
      <c r="G185" s="82" t="s">
        <v>1869</v>
      </c>
      <c r="H185" s="82" t="s">
        <v>1870</v>
      </c>
      <c r="I185" s="66"/>
      <c r="J185" s="71"/>
      <c r="K185" s="82" t="s">
        <v>1871</v>
      </c>
      <c r="L185" s="66"/>
      <c r="M185" s="134" t="s">
        <v>140</v>
      </c>
      <c r="N185" s="213" t="s">
        <v>487</v>
      </c>
      <c r="O185" s="213" t="s">
        <v>488</v>
      </c>
      <c r="P185" s="330"/>
      <c r="Q185" s="66" t="s">
        <v>1739</v>
      </c>
      <c r="R185" s="66" t="s">
        <v>1872</v>
      </c>
      <c r="S185" s="82" t="s">
        <v>1873</v>
      </c>
      <c r="T185" s="82" t="s">
        <v>1874</v>
      </c>
      <c r="U185" s="82" t="s">
        <v>1875</v>
      </c>
      <c r="V185" s="82" t="s">
        <v>4857</v>
      </c>
      <c r="W185" s="166"/>
      <c r="X185" s="166"/>
      <c r="Y185" s="166"/>
      <c r="AA185" s="165">
        <f>IF(OR(J185="Fail",ISBLANK(J185)),INDEX('Issue Code Table'!C:C,MATCH(N:N,'Issue Code Table'!A:A,0)),IF(M185="Critical",6,IF(M185="Significant",5,IF(M185="Moderate",3,2))))</f>
        <v>5</v>
      </c>
    </row>
    <row r="186" spans="1:27" ht="57" customHeight="1" x14ac:dyDescent="0.25">
      <c r="A186" s="82" t="s">
        <v>1876</v>
      </c>
      <c r="B186" s="308" t="s">
        <v>457</v>
      </c>
      <c r="C186" s="300" t="s">
        <v>458</v>
      </c>
      <c r="D186" s="82" t="s">
        <v>219</v>
      </c>
      <c r="E186" s="82" t="s">
        <v>1877</v>
      </c>
      <c r="F186" s="82" t="s">
        <v>1878</v>
      </c>
      <c r="G186" s="82" t="s">
        <v>1879</v>
      </c>
      <c r="H186" s="82" t="s">
        <v>1880</v>
      </c>
      <c r="I186" s="66"/>
      <c r="J186" s="71"/>
      <c r="K186" s="82" t="s">
        <v>1881</v>
      </c>
      <c r="L186" s="66"/>
      <c r="M186" s="132" t="s">
        <v>140</v>
      </c>
      <c r="N186" s="212" t="s">
        <v>185</v>
      </c>
      <c r="O186" s="213" t="s">
        <v>186</v>
      </c>
      <c r="P186" s="330"/>
      <c r="Q186" s="66" t="s">
        <v>1739</v>
      </c>
      <c r="R186" s="66" t="s">
        <v>1882</v>
      </c>
      <c r="S186" s="82" t="s">
        <v>1883</v>
      </c>
      <c r="T186" s="82" t="s">
        <v>1884</v>
      </c>
      <c r="U186" s="82" t="s">
        <v>1885</v>
      </c>
      <c r="V186" s="82" t="s">
        <v>1886</v>
      </c>
      <c r="W186" s="166"/>
      <c r="X186" s="166"/>
      <c r="Y186" s="166"/>
      <c r="AA186" s="165">
        <f>IF(OR(J186="Fail",ISBLANK(J186)),INDEX('Issue Code Table'!C:C,MATCH(N:N,'Issue Code Table'!A:A,0)),IF(M186="Critical",6,IF(M186="Significant",5,IF(M186="Moderate",3,2))))</f>
        <v>5</v>
      </c>
    </row>
    <row r="187" spans="1:27" ht="57" customHeight="1" x14ac:dyDescent="0.25">
      <c r="A187" s="82" t="s">
        <v>1887</v>
      </c>
      <c r="B187" s="82" t="s">
        <v>457</v>
      </c>
      <c r="C187" s="300" t="s">
        <v>458</v>
      </c>
      <c r="D187" s="82" t="s">
        <v>219</v>
      </c>
      <c r="E187" s="82" t="s">
        <v>1888</v>
      </c>
      <c r="F187" s="82" t="s">
        <v>1889</v>
      </c>
      <c r="G187" s="82" t="s">
        <v>1890</v>
      </c>
      <c r="H187" s="82" t="s">
        <v>1891</v>
      </c>
      <c r="I187" s="66"/>
      <c r="J187" s="71"/>
      <c r="K187" s="82" t="s">
        <v>1892</v>
      </c>
      <c r="L187" s="66"/>
      <c r="M187" s="132" t="s">
        <v>140</v>
      </c>
      <c r="N187" s="212" t="s">
        <v>185</v>
      </c>
      <c r="O187" s="213" t="s">
        <v>186</v>
      </c>
      <c r="P187" s="330"/>
      <c r="Q187" s="66" t="s">
        <v>1739</v>
      </c>
      <c r="R187" s="66" t="s">
        <v>1893</v>
      </c>
      <c r="S187" s="82" t="s">
        <v>1894</v>
      </c>
      <c r="T187" s="82" t="s">
        <v>1895</v>
      </c>
      <c r="U187" s="82" t="s">
        <v>1888</v>
      </c>
      <c r="V187" s="82" t="s">
        <v>1896</v>
      </c>
      <c r="W187" s="166"/>
      <c r="X187" s="166"/>
      <c r="Y187" s="166"/>
      <c r="AA187" s="165">
        <f>IF(OR(J187="Fail",ISBLANK(J187)),INDEX('Issue Code Table'!C:C,MATCH(N:N,'Issue Code Table'!A:A,0)),IF(M187="Critical",6,IF(M187="Significant",5,IF(M187="Moderate",3,2))))</f>
        <v>5</v>
      </c>
    </row>
    <row r="188" spans="1:27" ht="57" customHeight="1" x14ac:dyDescent="0.25">
      <c r="A188" s="82" t="s">
        <v>1897</v>
      </c>
      <c r="B188" s="308" t="s">
        <v>144</v>
      </c>
      <c r="C188" s="332" t="s">
        <v>145</v>
      </c>
      <c r="D188" s="82" t="s">
        <v>219</v>
      </c>
      <c r="E188" s="82" t="s">
        <v>1898</v>
      </c>
      <c r="F188" s="82" t="s">
        <v>1899</v>
      </c>
      <c r="G188" s="82" t="s">
        <v>1900</v>
      </c>
      <c r="H188" s="82" t="s">
        <v>1901</v>
      </c>
      <c r="I188" s="66"/>
      <c r="J188" s="71"/>
      <c r="K188" s="82" t="s">
        <v>2192</v>
      </c>
      <c r="L188" s="66"/>
      <c r="M188" s="132" t="s">
        <v>140</v>
      </c>
      <c r="N188" s="212" t="s">
        <v>185</v>
      </c>
      <c r="O188" s="213" t="s">
        <v>186</v>
      </c>
      <c r="P188" s="330"/>
      <c r="Q188" s="66" t="s">
        <v>1739</v>
      </c>
      <c r="R188" s="66" t="s">
        <v>1902</v>
      </c>
      <c r="S188" s="82" t="s">
        <v>1903</v>
      </c>
      <c r="T188" s="82" t="s">
        <v>1904</v>
      </c>
      <c r="U188" s="82" t="s">
        <v>1898</v>
      </c>
      <c r="V188" s="82" t="s">
        <v>1905</v>
      </c>
      <c r="W188" s="166"/>
      <c r="X188" s="166"/>
      <c r="Y188" s="166"/>
      <c r="AA188" s="165">
        <f>IF(OR(J188="Fail",ISBLANK(J188)),INDEX('Issue Code Table'!C:C,MATCH(N:N,'Issue Code Table'!A:A,0)),IF(M188="Critical",6,IF(M188="Significant",5,IF(M188="Moderate",3,2))))</f>
        <v>5</v>
      </c>
    </row>
    <row r="189" spans="1:27" ht="57" customHeight="1" x14ac:dyDescent="0.25">
      <c r="A189" s="82" t="s">
        <v>1906</v>
      </c>
      <c r="B189" s="308" t="s">
        <v>144</v>
      </c>
      <c r="C189" s="332" t="s">
        <v>145</v>
      </c>
      <c r="D189" s="82" t="s">
        <v>219</v>
      </c>
      <c r="E189" s="82" t="s">
        <v>1907</v>
      </c>
      <c r="F189" s="82" t="s">
        <v>1908</v>
      </c>
      <c r="G189" s="82" t="s">
        <v>1909</v>
      </c>
      <c r="H189" s="82" t="s">
        <v>1910</v>
      </c>
      <c r="I189" s="66"/>
      <c r="J189" s="71"/>
      <c r="K189" s="82" t="s">
        <v>1911</v>
      </c>
      <c r="L189" s="66"/>
      <c r="M189" s="132" t="s">
        <v>140</v>
      </c>
      <c r="N189" s="212" t="s">
        <v>185</v>
      </c>
      <c r="O189" s="213" t="s">
        <v>186</v>
      </c>
      <c r="P189" s="330"/>
      <c r="Q189" s="66" t="s">
        <v>1739</v>
      </c>
      <c r="R189" s="66" t="s">
        <v>1912</v>
      </c>
      <c r="S189" s="82" t="s">
        <v>1913</v>
      </c>
      <c r="T189" s="82" t="s">
        <v>1914</v>
      </c>
      <c r="U189" s="82" t="s">
        <v>1915</v>
      </c>
      <c r="V189" s="82" t="s">
        <v>1916</v>
      </c>
      <c r="W189" s="166"/>
      <c r="X189" s="166"/>
      <c r="Y189" s="166"/>
      <c r="AA189" s="165">
        <f>IF(OR(J189="Fail",ISBLANK(J189)),INDEX('Issue Code Table'!C:C,MATCH(N:N,'Issue Code Table'!A:A,0)),IF(M189="Critical",6,IF(M189="Significant",5,IF(M189="Moderate",3,2))))</f>
        <v>5</v>
      </c>
    </row>
    <row r="190" spans="1:27" ht="57" customHeight="1" x14ac:dyDescent="0.25">
      <c r="A190" s="82" t="s">
        <v>1917</v>
      </c>
      <c r="B190" s="308" t="s">
        <v>144</v>
      </c>
      <c r="C190" s="332" t="s">
        <v>145</v>
      </c>
      <c r="D190" s="82" t="s">
        <v>219</v>
      </c>
      <c r="E190" s="82" t="s">
        <v>1918</v>
      </c>
      <c r="F190" s="82" t="s">
        <v>1919</v>
      </c>
      <c r="G190" s="82" t="s">
        <v>1920</v>
      </c>
      <c r="H190" s="82" t="s">
        <v>1921</v>
      </c>
      <c r="I190" s="66"/>
      <c r="J190" s="71"/>
      <c r="K190" s="82" t="s">
        <v>1922</v>
      </c>
      <c r="L190" s="66"/>
      <c r="M190" s="132" t="s">
        <v>140</v>
      </c>
      <c r="N190" s="212" t="s">
        <v>185</v>
      </c>
      <c r="O190" s="213" t="s">
        <v>186</v>
      </c>
      <c r="P190" s="330"/>
      <c r="Q190" s="66" t="s">
        <v>1739</v>
      </c>
      <c r="R190" s="66" t="s">
        <v>1923</v>
      </c>
      <c r="S190" s="82" t="s">
        <v>1924</v>
      </c>
      <c r="T190" s="82" t="s">
        <v>1925</v>
      </c>
      <c r="U190" s="82" t="s">
        <v>4858</v>
      </c>
      <c r="V190" s="82" t="s">
        <v>1926</v>
      </c>
      <c r="W190" s="166"/>
      <c r="X190" s="166"/>
      <c r="Y190" s="166"/>
      <c r="AA190" s="165">
        <f>IF(OR(J190="Fail",ISBLANK(J190)),INDEX('Issue Code Table'!C:C,MATCH(N:N,'Issue Code Table'!A:A,0)),IF(M190="Critical",6,IF(M190="Significant",5,IF(M190="Moderate",3,2))))</f>
        <v>5</v>
      </c>
    </row>
    <row r="191" spans="1:27" ht="57" customHeight="1" x14ac:dyDescent="0.25">
      <c r="A191" s="138"/>
      <c r="B191" s="253" t="s">
        <v>195</v>
      </c>
      <c r="C191" s="138"/>
      <c r="D191" s="138"/>
      <c r="E191" s="138"/>
      <c r="F191" s="138"/>
      <c r="G191" s="138"/>
      <c r="H191" s="138"/>
      <c r="I191" s="138"/>
      <c r="J191" s="138"/>
      <c r="K191" s="138"/>
      <c r="L191" s="138"/>
      <c r="M191" s="138"/>
      <c r="N191" s="138"/>
      <c r="O191" s="222"/>
      <c r="P191" s="138"/>
      <c r="Q191" s="138"/>
      <c r="R191" s="138"/>
      <c r="S191" s="138"/>
      <c r="T191" s="138"/>
      <c r="U191" s="138"/>
      <c r="V191" s="138"/>
      <c r="W191" s="166"/>
      <c r="X191" s="166"/>
      <c r="Y191" s="166"/>
      <c r="AA191" s="138"/>
    </row>
    <row r="192" spans="1:27" ht="57" customHeight="1" x14ac:dyDescent="0.25">
      <c r="A192" s="307"/>
      <c r="B192" s="307"/>
      <c r="C192" s="313"/>
      <c r="D192" s="307"/>
      <c r="E192" s="307"/>
      <c r="F192" s="307"/>
      <c r="G192" s="307"/>
      <c r="H192" s="307"/>
      <c r="I192" s="307"/>
      <c r="J192" s="307"/>
      <c r="K192" s="314"/>
      <c r="L192" s="307"/>
      <c r="P192" s="307"/>
      <c r="Q192" s="307"/>
      <c r="R192" s="307"/>
      <c r="S192" s="307"/>
      <c r="T192" s="307"/>
      <c r="U192" s="307"/>
      <c r="V192" s="307"/>
    </row>
    <row r="193" spans="9:12" ht="57" customHeight="1" x14ac:dyDescent="0.25">
      <c r="I193" s="307"/>
      <c r="J193" s="307"/>
      <c r="K193" s="314"/>
      <c r="L193" s="307"/>
    </row>
    <row r="194" spans="9:12" ht="57" hidden="1" customHeight="1" x14ac:dyDescent="0.25">
      <c r="I194" s="72" t="s">
        <v>56</v>
      </c>
      <c r="J194" s="307"/>
      <c r="K194" s="314"/>
      <c r="L194" s="72" t="s">
        <v>197</v>
      </c>
    </row>
    <row r="195" spans="9:12" ht="57" hidden="1" customHeight="1" x14ac:dyDescent="0.25">
      <c r="I195" s="72" t="s">
        <v>57</v>
      </c>
      <c r="J195" s="307"/>
      <c r="K195" s="314"/>
      <c r="L195" s="72" t="s">
        <v>131</v>
      </c>
    </row>
    <row r="196" spans="9:12" ht="57" hidden="1" customHeight="1" x14ac:dyDescent="0.25">
      <c r="I196" s="72" t="s">
        <v>45</v>
      </c>
      <c r="J196" s="307"/>
      <c r="K196" s="307"/>
      <c r="L196" s="72" t="s">
        <v>140</v>
      </c>
    </row>
    <row r="197" spans="9:12" ht="57" hidden="1" customHeight="1" x14ac:dyDescent="0.25">
      <c r="I197" s="72" t="s">
        <v>196</v>
      </c>
      <c r="J197" s="307"/>
      <c r="K197" s="307"/>
      <c r="L197" s="72" t="s">
        <v>151</v>
      </c>
    </row>
    <row r="198" spans="9:12" ht="57" hidden="1" customHeight="1" x14ac:dyDescent="0.25">
      <c r="I198" s="307"/>
      <c r="J198" s="307"/>
      <c r="K198" s="307"/>
      <c r="L198" s="72" t="s">
        <v>198</v>
      </c>
    </row>
    <row r="199" spans="9:12" ht="57" hidden="1" customHeight="1" x14ac:dyDescent="0.25">
      <c r="I199" s="72" t="s">
        <v>197</v>
      </c>
      <c r="J199" s="307"/>
      <c r="K199" s="307"/>
      <c r="L199" s="307"/>
    </row>
    <row r="200" spans="9:12" ht="57" hidden="1" customHeight="1" x14ac:dyDescent="0.25">
      <c r="I200" s="72" t="s">
        <v>131</v>
      </c>
      <c r="J200" s="307"/>
      <c r="K200" s="307"/>
      <c r="L200" s="307"/>
    </row>
    <row r="201" spans="9:12" ht="57" hidden="1" customHeight="1" x14ac:dyDescent="0.25">
      <c r="I201" s="72" t="s">
        <v>140</v>
      </c>
      <c r="J201" s="307"/>
      <c r="K201" s="307"/>
      <c r="L201" s="307"/>
    </row>
    <row r="202" spans="9:12" ht="57" hidden="1" customHeight="1" x14ac:dyDescent="0.25">
      <c r="I202" s="72" t="s">
        <v>151</v>
      </c>
      <c r="J202" s="307"/>
      <c r="K202" s="307"/>
      <c r="L202" s="307"/>
    </row>
    <row r="203" spans="9:12" ht="57" hidden="1" customHeight="1" x14ac:dyDescent="0.25">
      <c r="I203" s="72" t="s">
        <v>198</v>
      </c>
      <c r="J203" s="307"/>
      <c r="K203" s="307"/>
      <c r="L203" s="307"/>
    </row>
  </sheetData>
  <protectedRanges>
    <protectedRange password="E1A2" sqref="N2 X23:Y24 X20:Y20 AA2 X2:Y2" name="Range1"/>
    <protectedRange password="E1A2" sqref="X7:Y7" name="Range1_2"/>
    <protectedRange password="E1A2" sqref="X10:Y10" name="Range1_3"/>
    <protectedRange password="E1A2" sqref="X11:Y11" name="Range1_4"/>
    <protectedRange password="E1A2" sqref="X21:Y22" name="Range1_5"/>
    <protectedRange password="E1A2" sqref="X106:Y107 X97:Y99 X84:Y91 X82:Y82 X76:Y80 X66:Y74 X44:Y51 X29:Y32 X27:Y27" name="Range1_6"/>
    <protectedRange password="E1A2" sqref="X120:Y120 X117:Y117 X113:Y114" name="Range1_7"/>
    <protectedRange password="E1A2" sqref="X122:Y122" name="Range1_8"/>
    <protectedRange password="E1A2" sqref="X126:Y126" name="Range1_9"/>
    <protectedRange password="E1A2" sqref="X132:Y133" name="Range1_10"/>
    <protectedRange password="E1A2" sqref="X152:Y157" name="Range1_11"/>
    <protectedRange password="E1A2" sqref="X161:Y190" name="Range1_12"/>
    <protectedRange password="E1A2" sqref="O195:O199" name="Range1_11_1"/>
    <protectedRange password="E1A2" sqref="O200:O201" name="Range1_11_2"/>
    <protectedRange password="E1A2" sqref="O202" name="Range1_12_2"/>
    <protectedRange password="E1A2" sqref="O208" name="Range1_12_3"/>
    <protectedRange password="E1A2" sqref="O209:O212" name="Range1_12_4"/>
    <protectedRange password="E1A2" sqref="U2" name="Range1_14"/>
    <protectedRange password="E1A2" sqref="L3" name="Range1_1_8_1_3_3"/>
    <protectedRange password="E1A2" sqref="N3" name="Range1_1_2_2_3_3"/>
    <protectedRange password="E1A2" sqref="O3" name="Range1_1_8_1_1_2_3"/>
    <protectedRange password="E1A2" sqref="N6:O6" name="Range1_1_3_19_1"/>
    <protectedRange password="E1A2" sqref="N4:O4" name="Range1_1_3_1_1_1"/>
    <protectedRange password="E1A2" sqref="N5:O5" name="Range1_1_3_2_1_1"/>
    <protectedRange password="E1A2" sqref="N7:O7" name="Range1_1_3_3_1_1"/>
    <protectedRange password="E1A2" sqref="N8:O8" name="Range1_1_3_4_1_1"/>
    <protectedRange password="E1A2" sqref="O9" name="Range1_1_3_5_1_1"/>
    <protectedRange password="E1A2" sqref="N9" name="Range1_1_4_1_1_1"/>
    <protectedRange password="E1A2" sqref="O10" name="Range1_1_3_6_1_1"/>
    <protectedRange password="E1A2" sqref="N10" name="Range1_1_4_2_1_1"/>
    <protectedRange password="E1A2" sqref="O11" name="Range1_1_3_7_1_1"/>
    <protectedRange password="E1A2" sqref="N11" name="Range1_1_4_3_1_1"/>
    <protectedRange password="E1A2" sqref="O12" name="Range1_1_3_8_1_1"/>
    <protectedRange password="E1A2" sqref="N12" name="Range1_1_4_4_1_1"/>
    <protectedRange password="E1A2" sqref="O13" name="Range1_1_3_9_1_1"/>
    <protectedRange password="E1A2" sqref="N13" name="Range1_1_4_5_1_1"/>
    <protectedRange password="E1A2" sqref="O14" name="Range1_1_3_10_1_1"/>
    <protectedRange password="E1A2" sqref="N14" name="Range1_1_4_6_1_1"/>
    <protectedRange password="E1A2" sqref="O15" name="Range1_1_3_11_1_1"/>
    <protectedRange password="E1A2" sqref="N15" name="Range1_1_5_1_1_1"/>
    <protectedRange password="E1A2" sqref="O16" name="Range1_1_3_12_1_1"/>
    <protectedRange password="E1A2" sqref="N16" name="Range1_1_5_2_1_1"/>
    <protectedRange password="E1A2" sqref="O17" name="Range1_1_3_13_1_1"/>
    <protectedRange password="E1A2" sqref="N17" name="Range1_1_6_1_1_1"/>
    <protectedRange password="E1A2" sqref="O18" name="Range1_1_3_14_1_1"/>
    <protectedRange password="E1A2" sqref="N18" name="Range1_1_7_1_1_1"/>
    <protectedRange password="E1A2" sqref="O19" name="Range1_1_3_15_1_1"/>
    <protectedRange password="E1A2" sqref="N19" name="Range1_1_8_2_1_1"/>
    <protectedRange password="E1A2" sqref="O20" name="Range1_1_3_16_1_1"/>
    <protectedRange password="E1A2" sqref="N20" name="Range1_1_8_3_1_1"/>
    <protectedRange password="E1A2" sqref="O21" name="Range1_1_3_17_1_1"/>
    <protectedRange password="E1A2" sqref="N21" name="Range1_1_8_4_1_1"/>
    <protectedRange password="E1A2" sqref="O22" name="Range1_1_3_18_1_1"/>
    <protectedRange password="E1A2" sqref="O27" name="Range1_1_3_23_1_1"/>
    <protectedRange password="E1A2" sqref="N27" name="Range1_5_1_1_1_1"/>
    <protectedRange password="E1A2" sqref="O28" name="Range1_1_3_24_1_1"/>
    <protectedRange password="E1A2" sqref="N28" name="Range1_5_2_1_1_1"/>
    <protectedRange password="E1A2" sqref="O29" name="Range1_1_3_25_1_1"/>
    <protectedRange password="E1A2" sqref="N29" name="Range1_13_1_1_1"/>
    <protectedRange password="E1A2" sqref="O30" name="Range1_1_3_26_1_1"/>
    <protectedRange password="E1A2" sqref="N30" name="Range1_6_16_1_1_1"/>
    <protectedRange password="E1A2" sqref="O31" name="Range1_1_3_27_1_1"/>
    <protectedRange password="E1A2" sqref="N31" name="Range1_6_16_2_1_1"/>
    <protectedRange password="E1A2" sqref="O32" name="Range1_1_3_28_1_1"/>
    <protectedRange password="E1A2" sqref="O33" name="Range1_1_3_29_1_1"/>
    <protectedRange password="E1A2" sqref="N33" name="Range1_6_10_1_1_1"/>
    <protectedRange password="E1A2" sqref="O34" name="Range1_1_3_30_1_1"/>
    <protectedRange password="E1A2" sqref="N35" name="Range1_6_1_1_1"/>
    <protectedRange password="E1A2" sqref="O35" name="Range1_1_2_4_1_1_1"/>
    <protectedRange password="E1A2" sqref="O36" name="Range1_1_3_31_1_1_1"/>
    <protectedRange password="E1A2" sqref="N36" name="Range1_6_1_1_1_1_1"/>
    <protectedRange password="E1A2" sqref="O37" name="Range1_1_3_32_1_1_1"/>
    <protectedRange password="E1A2" sqref="N37" name="Range1_15_1_1_1_1"/>
    <protectedRange password="E1A2" sqref="O38" name="Range1_1_3_33_1_1_1"/>
    <protectedRange password="E1A2" sqref="N38" name="Range1_6_2_1_1_1_1"/>
    <protectedRange password="E1A2" sqref="O39" name="Range1_1_3_34_1_1_1"/>
    <protectedRange password="E1A2" sqref="N39" name="Range1_14_1_1_1_1"/>
    <protectedRange password="E1A2" sqref="O40" name="Range1_1_3_35_1_1_1"/>
    <protectedRange password="E1A2" sqref="O44" name="Range1_1_3_36_1_1"/>
    <protectedRange password="E1A2" sqref="O45" name="Range1_1_3_37_1_1"/>
    <protectedRange password="E1A2" sqref="O46" name="Range1_1_3_38_1_1"/>
    <protectedRange password="E1A2" sqref="O47" name="Range1_1_3_39_1_1"/>
    <protectedRange password="E1A2" sqref="N47" name="Range1_6_4_1_1_1"/>
    <protectedRange password="E1A2" sqref="O48" name="Range1_1_3_40_1_1"/>
    <protectedRange password="E1A2" sqref="N48" name="Range1_6_5_1_1_1"/>
    <protectedRange password="E1A2" sqref="O49" name="Range1_1_3_41_1_1"/>
    <protectedRange password="E1A2" sqref="N49" name="Range1_6_5_2_1_1"/>
    <protectedRange password="E1A2" sqref="O50" name="Range1_1_3_42_1_1"/>
    <protectedRange password="E1A2" sqref="N50" name="Range1_6_5_3_1_1"/>
    <protectedRange password="E1A2" sqref="O51" name="Range1_1_3_43_1_1"/>
    <protectedRange password="E1A2" sqref="N51" name="Range1_6_5_4_1_1"/>
    <protectedRange password="E1A2" sqref="O52" name="Range1_1_3_57_2_1"/>
    <protectedRange password="E1A2" sqref="O53:O54" name="Range1_1_3_57_1_1_1"/>
    <protectedRange password="E1A2" sqref="O55" name="Range1_1_3_58_3_1"/>
    <protectedRange password="E1A2" sqref="O56" name="Range1_1_3_58_1_1_1"/>
    <protectedRange password="E1A2" sqref="O57" name="Range1_1_3_45_1_1"/>
    <protectedRange password="E1A2" sqref="O58" name="Range1_1_3_46_1_1"/>
    <protectedRange password="E1A2" sqref="O59" name="Range1_1_3_47_1_1_1"/>
    <protectedRange password="E1A2" sqref="O60" name="Range1_1_3_48_1_1_1"/>
    <protectedRange password="E1A2" sqref="O61" name="Range1_1_3_49_1_1_1"/>
    <protectedRange password="E1A2" sqref="O62" name="Range1_1_3_50_1_1_1"/>
    <protectedRange password="E1A2" sqref="O63" name="Range1_1_3_51_1_1"/>
    <protectedRange password="E1A2" sqref="O64" name="Range1_1_3_52_1_1"/>
    <protectedRange password="E1A2" sqref="O65" name="Range1_1_3_53_1_1"/>
    <protectedRange password="E1A2" sqref="O66" name="Range1_1_3_54_1_1"/>
    <protectedRange password="E1A2" sqref="O67" name="Range1_1_3_55_1_1"/>
    <protectedRange password="E1A2" sqref="O71:O72" name="Range1_1_3_56_1_1_1"/>
    <protectedRange password="E1A2" sqref="N71" name="Range1_6_18_1_1_1"/>
    <protectedRange password="E1A2" sqref="O73" name="Range1_1_3_58_2_1_1"/>
    <protectedRange password="E1A2" sqref="O74" name="Range1_1_3_59_2_1"/>
    <protectedRange password="E1A2" sqref="O75:O76" name="Range1_1_3_59_1_1_1"/>
    <protectedRange password="E1A2" sqref="O77:O79" name="Range1_1_3_60_1_1"/>
    <protectedRange password="E1A2" sqref="O80:O82" name="Range1_1_3_61_1_1"/>
    <protectedRange password="E1A2" sqref="N82" name="Range1_6_6_1_1_1"/>
    <protectedRange password="E1A2" sqref="O83:O85" name="Range1_1_3_62_1_1"/>
    <protectedRange password="E1A2" sqref="N83:N84" name="Range1_6_6_2_1_1"/>
    <protectedRange password="E1A2" sqref="N85" name="Range1_6_7_1_1_1"/>
    <protectedRange password="E1A2" sqref="O86:O88" name="Range1_1_3_63_1_1"/>
    <protectedRange password="E1A2" sqref="N86" name="Range1_6_8_1_1_1"/>
    <protectedRange password="E1A2" sqref="N87:N88" name="Range1_6_9_1_1_1"/>
    <protectedRange password="E1A2" sqref="O89:O91" name="Range1_1_3_64_1_1"/>
    <protectedRange password="E1A2" sqref="N89:N90" name="Range1_6_9_2_1_1"/>
    <protectedRange password="E1A2" sqref="N91" name="Range1_6_11_1_1_1"/>
    <protectedRange password="E1A2" sqref="O92:O94" name="Range1_1_3_65_1_1"/>
    <protectedRange password="E1A2" sqref="N92:N94" name="Range1_6_12_1_1_1"/>
    <protectedRange password="E1A2" sqref="O95:O97" name="Range1_1_3_66_1_1"/>
    <protectedRange password="E1A2" sqref="N95:N97" name="Range1_6_13_1_1_1"/>
    <protectedRange password="E1A2" sqref="O98:O99" name="Range1_1_3_68_2_1"/>
    <protectedRange password="E1A2" sqref="O100" name="Range1_1_3_68_1_1_1"/>
    <protectedRange password="E1A2" sqref="N100" name="Range1_6_14_2_1_1"/>
    <protectedRange password="E1A2" sqref="O101" name="Range1_1_3_69_2_1"/>
    <protectedRange password="E1A2" sqref="N101" name="Range1_6_14_3_2_1"/>
    <protectedRange password="E1A2" sqref="O102:O103" name="Range1_1_3_69_1_1_1"/>
    <protectedRange password="E1A2" sqref="N102:N103" name="Range1_6_14_3_1_1_1"/>
    <protectedRange password="E1A2" sqref="O104:O105" name="Range1_1_3_70_2_1"/>
    <protectedRange password="E1A2" sqref="N104" name="Range1_6_15_1_1_1"/>
    <protectedRange password="E1A2" sqref="N105" name="Range1_6_16_3_2_1"/>
    <protectedRange password="E1A2" sqref="O106" name="Range1_1_3_70_1_1_1"/>
    <protectedRange password="E1A2" sqref="N106" name="Range1_6_16_3_1_1_1"/>
    <protectedRange password="E1A2" sqref="O107:O109" name="Range1_1_3_71_1_1"/>
    <protectedRange password="E1A2" sqref="N107:N108" name="Range1_6_16_4_1_1"/>
    <protectedRange password="E1A2" sqref="O110:O112" name="Range1_1_3_72_1_1"/>
    <protectedRange password="E1A2" sqref="N112 N110" name="Range1_6_3_1_1_1"/>
    <protectedRange password="E1A2" sqref="O113 O115" name="Range1_1_3_73_1_1"/>
    <protectedRange password="E1A2" sqref="O116" name="Range1_1_3_74_1_1"/>
    <protectedRange password="E1A2" sqref="O118" name="Range1_1_2_1_1_1_1"/>
    <protectedRange password="E1A2" sqref="O119:O120" name="Range1_1_3_75_2_1"/>
    <protectedRange password="E1A2" sqref="O121" name="Range1_1_3_75_1_1_1"/>
    <protectedRange password="E1A2" sqref="O122" name="Range1_1_3_76_2_1"/>
    <protectedRange password="E1A2" sqref="O123:O124" name="Range1_1_3_76_1_1_1"/>
    <protectedRange password="E1A2" sqref="O125:O127" name="Range1_1_3_77_1_1"/>
    <protectedRange password="E1A2" sqref="O128:O130" name="Range1_1_3_78_1_1"/>
    <protectedRange password="E1A2" sqref="O131:O133 O142" name="Range1_1_3_79_1_1"/>
    <protectedRange password="E1A2" sqref="N131" name="Range1_6_17_1_1_1"/>
    <protectedRange password="E1A2" sqref="O134:O136" name="Range1_1_3_80_1_1"/>
    <protectedRange password="E1A2" sqref="O137" name="Range1_1_3_81_2_1"/>
    <protectedRange password="E1A2" sqref="N137" name="Range1_7_2_1_2_1"/>
    <protectedRange password="E1A2" sqref="O138:O139" name="Range1_1_3_81_1_1_1"/>
    <protectedRange password="E1A2" sqref="N138" name="Range1_7_2_1_1_1_1"/>
    <protectedRange password="E1A2" sqref="O140" name="Range1_1_3_85_2_1"/>
    <protectedRange password="E1A2" sqref="O141" name="Range1_1_3_85_1_1_1"/>
    <protectedRange password="E1A2" sqref="N141" name="Range1_7_2_4_1_1"/>
    <protectedRange password="E1A2" sqref="O145" name="Range1_1_3_87_1_1_1"/>
    <protectedRange password="E1A2" sqref="N145" name="Range1_7_3_1_1_1"/>
    <protectedRange password="E1A2" sqref="O147:O148" name="Range1_1_3_88_1_1"/>
    <protectedRange password="E1A2" sqref="O149" name="Range1_1_3_89_2_1"/>
    <protectedRange password="E1A2" sqref="O150:O151" name="Range1_1_3_89_1_1_1"/>
    <protectedRange password="E1A2" sqref="N150" name="Range1_8_1_1_1_1"/>
    <protectedRange password="E1A2" sqref="O152" name="Range1_1_3_92_2_1"/>
    <protectedRange password="E1A2" sqref="N152" name="Range1_10_1_3_2_1"/>
    <protectedRange password="E1A2" sqref="O155:O156" name="Range1_1_3_93_1_1"/>
    <protectedRange password="E1A2" sqref="O157" name="Range1_1_3_94_1_1"/>
    <protectedRange password="E1A2" sqref="O159:O161" name="Range1_1_3_95_2_1"/>
    <protectedRange password="E1A2" sqref="O162" name="Range1_1_3_95_1_1_1"/>
    <protectedRange password="E1A2" sqref="O163" name="Range1_1_3_96_2_1"/>
    <protectedRange password="E1A2" sqref="O164:O166" name="Range1_1_3_96_1_1_1"/>
    <protectedRange password="E1A2" sqref="O167:O168" name="Range1_1_3_97_1_1"/>
    <protectedRange password="E1A2" sqref="O169" name="Range1_1_3_98_2_1"/>
    <protectedRange password="E1A2" sqref="O170:O171" name="Range1_1_3_98_1_1_1"/>
    <protectedRange password="E1A2" sqref="O172" name="Range1_1_3_99_2_1"/>
    <protectedRange password="E1A2" sqref="O176" name="Range1_1_3_67_1_1"/>
    <protectedRange password="E1A2" sqref="O173:O175" name="Range1_1_3_99_1_1_1"/>
    <protectedRange password="E1A2" sqref="N173:N175" name="Range1_11_1_1_1_1"/>
    <protectedRange password="E1A2" sqref="N176" name="Range1_11_1_2_2_1"/>
    <protectedRange password="E1A2" sqref="O177:O178" name="Range1_1_3_82_1_1"/>
    <protectedRange password="E1A2" sqref="N177" name="Range1_11_1_2_1_1_1"/>
    <protectedRange password="E1A2" sqref="N178" name="Range1_11_2_1_2_1"/>
    <protectedRange password="E1A2" sqref="O180:O181" name="Range1_1_3_83_1_1"/>
    <protectedRange password="E1A2" sqref="N180" name="Range1_12_2_1_1_1"/>
    <protectedRange password="E1A2" sqref="O182:O184" name="Range1_1_3_84_1_1"/>
    <protectedRange password="E1A2" sqref="O185:O190" name="Range1_1_3_90_1_1"/>
    <protectedRange password="E1A2" sqref="N186" name="Range1_12_3_1_1_1"/>
    <protectedRange password="E1A2" sqref="N187:N189" name="Range1_12_4_1_1_1"/>
    <protectedRange password="E1A2" sqref="N190" name="Range1_12_4_2_1_1"/>
    <protectedRange password="E1A2" sqref="O158" name="Range1_1_3_91_1_1"/>
    <protectedRange password="E1A2" sqref="O154" name="Range1_1_2_1_1"/>
    <protectedRange password="E1A2" sqref="O114" name="Range1_1_3_73_3"/>
    <protectedRange password="E1A2" sqref="O117" name="Range1_1_3_72_3"/>
    <protectedRange password="E1A2" sqref="O153" name="Range1_1_3_83_1_1_2"/>
    <protectedRange password="E1A2" sqref="N153" name="Range1_11_2_1_1_1_1_1"/>
    <protectedRange password="E1A2" sqref="O179" name="Range1_1_3_83_1_1_1_2"/>
    <protectedRange password="E1A2" sqref="N179" name="Range1_11_2_1_1_1_2_1"/>
  </protectedRanges>
  <autoFilter ref="A2:AB191" xr:uid="{6E0CAC7C-7FEB-4CA4-B860-87894BBAB201}"/>
  <conditionalFormatting sqref="J3">
    <cfRule type="cellIs" dxfId="536" priority="43" stopIfTrue="1" operator="equal">
      <formula>"Fail"</formula>
    </cfRule>
    <cfRule type="cellIs" dxfId="535" priority="44" stopIfTrue="1" operator="equal">
      <formula>"Pass"</formula>
    </cfRule>
    <cfRule type="cellIs" dxfId="534" priority="45" stopIfTrue="1" operator="equal">
      <formula>"Info"</formula>
    </cfRule>
  </conditionalFormatting>
  <conditionalFormatting sqref="L3">
    <cfRule type="expression" dxfId="533" priority="42" stopIfTrue="1">
      <formula>ISERROR(Z3)</formula>
    </cfRule>
  </conditionalFormatting>
  <conditionalFormatting sqref="O3">
    <cfRule type="expression" dxfId="532" priority="41" stopIfTrue="1">
      <formula>ISERROR(AC3)</formula>
    </cfRule>
  </conditionalFormatting>
  <conditionalFormatting sqref="L46:L47">
    <cfRule type="expression" dxfId="531" priority="13" stopIfTrue="1">
      <formula>ISERROR(Y46)</formula>
    </cfRule>
  </conditionalFormatting>
  <conditionalFormatting sqref="N3:N190">
    <cfRule type="expression" dxfId="530" priority="12" stopIfTrue="1">
      <formula>ISERROR(AA3)</formula>
    </cfRule>
  </conditionalFormatting>
  <conditionalFormatting sqref="O118">
    <cfRule type="expression" dxfId="529" priority="11" stopIfTrue="1">
      <formula>ISERROR(AC118)</formula>
    </cfRule>
  </conditionalFormatting>
  <conditionalFormatting sqref="O154">
    <cfRule type="expression" dxfId="528" priority="10" stopIfTrue="1">
      <formula>ISERROR(AC154)</formula>
    </cfRule>
  </conditionalFormatting>
  <conditionalFormatting sqref="J4:J190">
    <cfRule type="cellIs" dxfId="527" priority="7" stopIfTrue="1" operator="equal">
      <formula>"Fail"</formula>
    </cfRule>
    <cfRule type="cellIs" dxfId="526" priority="8" stopIfTrue="1" operator="equal">
      <formula>"Pass"</formula>
    </cfRule>
    <cfRule type="cellIs" dxfId="525" priority="9" stopIfTrue="1" operator="equal">
      <formula>"Info"</formula>
    </cfRule>
  </conditionalFormatting>
  <conditionalFormatting sqref="O114">
    <cfRule type="expression" dxfId="524" priority="6" stopIfTrue="1">
      <formula>ISERROR(AC114)</formula>
    </cfRule>
  </conditionalFormatting>
  <conditionalFormatting sqref="O117">
    <cfRule type="expression" dxfId="523" priority="5" stopIfTrue="1">
      <formula>ISERROR(AC117)</formula>
    </cfRule>
  </conditionalFormatting>
  <conditionalFormatting sqref="O144">
    <cfRule type="expression" dxfId="522" priority="4" stopIfTrue="1">
      <formula>ISERROR(AC144)</formula>
    </cfRule>
  </conditionalFormatting>
  <conditionalFormatting sqref="O143">
    <cfRule type="expression" dxfId="521" priority="1" stopIfTrue="1">
      <formula>ISERROR(AC143)</formula>
    </cfRule>
  </conditionalFormatting>
  <dataValidations count="2">
    <dataValidation type="list" allowBlank="1" showInputMessage="1" showErrorMessage="1" sqref="J3:J190" xr:uid="{00000000-0002-0000-0400-000000000000}">
      <formula1>$I$194:$I$197</formula1>
    </dataValidation>
    <dataValidation type="list" allowBlank="1" showInputMessage="1" showErrorMessage="1" sqref="M3:M190" xr:uid="{00000000-0002-0000-0400-000001000000}">
      <formula1>$L$195:$L$198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A457"/>
  <sheetViews>
    <sheetView zoomScale="90" zoomScaleNormal="90" workbookViewId="0">
      <pane ySplit="2" topLeftCell="A3" activePane="bottomLeft" state="frozen"/>
      <selection activeCell="H1" sqref="H1"/>
      <selection pane="bottomLeft" activeCell="L4" sqref="L4"/>
    </sheetView>
  </sheetViews>
  <sheetFormatPr defaultColWidth="9.28515625" defaultRowHeight="51.75" customHeight="1" x14ac:dyDescent="0.25"/>
  <cols>
    <col min="1" max="1" width="9.28515625" style="60" customWidth="1"/>
    <col min="2" max="2" width="10" style="60" customWidth="1"/>
    <col min="3" max="3" width="14" style="70" customWidth="1"/>
    <col min="4" max="4" width="12.28515625" style="60" customWidth="1"/>
    <col min="5" max="5" width="22.28515625" style="60" customWidth="1"/>
    <col min="6" max="6" width="36.28515625" style="60" customWidth="1"/>
    <col min="7" max="7" width="39" style="60" customWidth="1"/>
    <col min="8" max="8" width="38.28515625" style="60" customWidth="1"/>
    <col min="9" max="10" width="23" style="60" customWidth="1"/>
    <col min="11" max="11" width="29.28515625" style="60" hidden="1" customWidth="1"/>
    <col min="12" max="12" width="23" style="60" customWidth="1"/>
    <col min="13" max="14" width="12.7109375" style="131" customWidth="1"/>
    <col min="15" max="15" width="40" style="221" customWidth="1"/>
    <col min="16" max="16" width="4.28515625" style="60" customWidth="1"/>
    <col min="17" max="17" width="14.7109375" style="60" customWidth="1"/>
    <col min="18" max="18" width="23" style="60" customWidth="1"/>
    <col min="19" max="19" width="43.7109375" style="60" customWidth="1"/>
    <col min="20" max="20" width="43.28515625" style="60" customWidth="1"/>
    <col min="21" max="21" width="50" style="266" hidden="1" customWidth="1"/>
    <col min="22" max="22" width="40.5703125" style="266" hidden="1" customWidth="1"/>
    <col min="23" max="23" width="8.7109375" style="261" customWidth="1"/>
    <col min="24" max="24" width="33.85546875" style="263" customWidth="1"/>
    <col min="25" max="25" width="9.28515625" customWidth="1"/>
    <col min="26" max="26" width="8.7109375" customWidth="1"/>
    <col min="27" max="27" width="11" style="1" hidden="1" customWidth="1"/>
    <col min="28" max="16384" width="9.28515625" style="60"/>
  </cols>
  <sheetData>
    <row r="1" spans="1:27" s="1" customFormat="1" ht="15" x14ac:dyDescent="0.25">
      <c r="A1" s="36" t="s">
        <v>55</v>
      </c>
      <c r="B1" s="37"/>
      <c r="C1" s="37"/>
      <c r="D1" s="37"/>
      <c r="E1" s="37"/>
      <c r="F1" s="37"/>
      <c r="G1" s="37"/>
      <c r="H1" s="37"/>
      <c r="I1" s="37"/>
      <c r="J1" s="37"/>
      <c r="K1" s="185"/>
      <c r="L1" s="186"/>
      <c r="M1" s="186"/>
      <c r="N1" s="186"/>
      <c r="O1" s="219"/>
      <c r="P1" s="186"/>
      <c r="Q1" s="186"/>
      <c r="R1" s="186"/>
      <c r="S1" s="186"/>
      <c r="T1" s="186"/>
      <c r="U1" s="273"/>
      <c r="V1" s="273"/>
      <c r="W1" s="276"/>
      <c r="X1" s="262"/>
      <c r="Z1" s="33"/>
      <c r="AA1" s="37"/>
    </row>
    <row r="2" spans="1:27" ht="38.25" x14ac:dyDescent="0.25">
      <c r="A2" s="59" t="s">
        <v>112</v>
      </c>
      <c r="B2" s="59" t="s">
        <v>113</v>
      </c>
      <c r="C2" s="59" t="s">
        <v>4859</v>
      </c>
      <c r="D2" s="59" t="s">
        <v>114</v>
      </c>
      <c r="E2" s="59" t="s">
        <v>199</v>
      </c>
      <c r="F2" s="59" t="s">
        <v>115</v>
      </c>
      <c r="G2" s="59" t="s">
        <v>4860</v>
      </c>
      <c r="H2" s="61" t="s">
        <v>116</v>
      </c>
      <c r="I2" s="61" t="s">
        <v>117</v>
      </c>
      <c r="J2" s="61" t="s">
        <v>118</v>
      </c>
      <c r="K2" s="69" t="s">
        <v>4912</v>
      </c>
      <c r="L2" s="61" t="s">
        <v>119</v>
      </c>
      <c r="M2" s="130" t="s">
        <v>120</v>
      </c>
      <c r="N2" s="130" t="s">
        <v>121</v>
      </c>
      <c r="O2" s="130" t="s">
        <v>122</v>
      </c>
      <c r="P2" s="312"/>
      <c r="Q2" s="304" t="s">
        <v>200</v>
      </c>
      <c r="R2" s="304" t="s">
        <v>201</v>
      </c>
      <c r="S2" s="304" t="s">
        <v>202</v>
      </c>
      <c r="T2" s="304" t="s">
        <v>203</v>
      </c>
      <c r="U2" s="265" t="s">
        <v>4911</v>
      </c>
      <c r="V2" s="268" t="s">
        <v>204</v>
      </c>
      <c r="W2" s="276"/>
      <c r="AA2" s="130" t="s">
        <v>123</v>
      </c>
    </row>
    <row r="3" spans="1:27" ht="127.5" x14ac:dyDescent="0.25">
      <c r="A3" s="82" t="s">
        <v>1927</v>
      </c>
      <c r="B3" s="301" t="s">
        <v>135</v>
      </c>
      <c r="C3" s="333" t="s">
        <v>136</v>
      </c>
      <c r="D3" s="82" t="s">
        <v>206</v>
      </c>
      <c r="E3" s="294" t="s">
        <v>4915</v>
      </c>
      <c r="F3" s="294" t="s">
        <v>4916</v>
      </c>
      <c r="G3" s="294" t="s">
        <v>4917</v>
      </c>
      <c r="H3" s="294" t="s">
        <v>4918</v>
      </c>
      <c r="I3" s="301"/>
      <c r="J3" s="301"/>
      <c r="K3" s="301" t="s">
        <v>4919</v>
      </c>
      <c r="L3" s="66"/>
      <c r="M3" s="66" t="s">
        <v>140</v>
      </c>
      <c r="N3" s="260" t="s">
        <v>141</v>
      </c>
      <c r="O3" s="215" t="s">
        <v>142</v>
      </c>
      <c r="P3" s="334"/>
      <c r="Q3" s="66" t="s">
        <v>213</v>
      </c>
      <c r="R3" s="66" t="s">
        <v>4920</v>
      </c>
      <c r="S3" s="294" t="s">
        <v>215</v>
      </c>
      <c r="T3" s="294" t="s">
        <v>4921</v>
      </c>
      <c r="U3" s="82" t="s">
        <v>4922</v>
      </c>
      <c r="V3" s="82" t="s">
        <v>6400</v>
      </c>
      <c r="W3" s="277"/>
      <c r="X3" s="267"/>
      <c r="AA3" s="270" t="e">
        <f>IF(OR(J3="Fail",ISBLANK(J3)),INDEX('Issue Code Table'!C:C,MATCH(N:N,'Issue Code Table'!A:A,0)),IF(M3="Critical",6,IF(M3="Significant",5,IF(M3="Moderate",3,2))))</f>
        <v>#N/A</v>
      </c>
    </row>
    <row r="4" spans="1:27" ht="409.5" x14ac:dyDescent="0.25">
      <c r="A4" s="82" t="s">
        <v>1928</v>
      </c>
      <c r="B4" s="301" t="s">
        <v>313</v>
      </c>
      <c r="C4" s="302" t="s">
        <v>314</v>
      </c>
      <c r="D4" s="82" t="s">
        <v>219</v>
      </c>
      <c r="E4" s="294" t="s">
        <v>2214</v>
      </c>
      <c r="F4" s="294" t="s">
        <v>2215</v>
      </c>
      <c r="G4" s="294" t="s">
        <v>4923</v>
      </c>
      <c r="H4" s="294" t="s">
        <v>4924</v>
      </c>
      <c r="I4" s="301"/>
      <c r="J4" s="301"/>
      <c r="K4" s="301" t="s">
        <v>4925</v>
      </c>
      <c r="L4" s="66"/>
      <c r="M4" s="66" t="s">
        <v>140</v>
      </c>
      <c r="N4" s="260" t="s">
        <v>185</v>
      </c>
      <c r="O4" s="215" t="s">
        <v>186</v>
      </c>
      <c r="P4" s="334"/>
      <c r="Q4" s="66" t="s">
        <v>225</v>
      </c>
      <c r="R4" s="66" t="s">
        <v>2219</v>
      </c>
      <c r="S4" s="294" t="s">
        <v>2220</v>
      </c>
      <c r="T4" s="294" t="s">
        <v>4926</v>
      </c>
      <c r="U4" s="82" t="s">
        <v>4927</v>
      </c>
      <c r="V4" s="82" t="s">
        <v>2223</v>
      </c>
      <c r="W4" s="276"/>
      <c r="AA4" s="270">
        <f>IF(OR(J4="Fail",ISBLANK(J4)),INDEX('Issue Code Table'!C:C,MATCH(N:N,'Issue Code Table'!A:A,0)),IF(M4="Critical",6,IF(M4="Significant",5,IF(M4="Moderate",3,2))))</f>
        <v>5</v>
      </c>
    </row>
    <row r="5" spans="1:27" ht="395.25" x14ac:dyDescent="0.25">
      <c r="A5" s="82" t="s">
        <v>1930</v>
      </c>
      <c r="B5" s="301" t="s">
        <v>180</v>
      </c>
      <c r="C5" s="302" t="s">
        <v>181</v>
      </c>
      <c r="D5" s="82" t="s">
        <v>219</v>
      </c>
      <c r="E5" s="294" t="s">
        <v>4928</v>
      </c>
      <c r="F5" s="294" t="s">
        <v>240</v>
      </c>
      <c r="G5" s="294" t="s">
        <v>4929</v>
      </c>
      <c r="H5" s="294" t="s">
        <v>4930</v>
      </c>
      <c r="I5" s="301"/>
      <c r="J5" s="301"/>
      <c r="K5" s="301" t="s">
        <v>4931</v>
      </c>
      <c r="L5" s="66"/>
      <c r="M5" s="66" t="s">
        <v>140</v>
      </c>
      <c r="N5" s="260" t="s">
        <v>185</v>
      </c>
      <c r="O5" s="215" t="s">
        <v>186</v>
      </c>
      <c r="P5" s="334"/>
      <c r="Q5" s="66" t="s">
        <v>225</v>
      </c>
      <c r="R5" s="66" t="s">
        <v>226</v>
      </c>
      <c r="S5" s="294" t="s">
        <v>4932</v>
      </c>
      <c r="T5" s="294" t="s">
        <v>4933</v>
      </c>
      <c r="U5" s="82" t="s">
        <v>4934</v>
      </c>
      <c r="V5" s="82" t="s">
        <v>2241</v>
      </c>
      <c r="W5" s="276"/>
      <c r="AA5" s="270">
        <f>IF(OR(J5="Fail",ISBLANK(J5)),INDEX('Issue Code Table'!C:C,MATCH(N:N,'Issue Code Table'!A:A,0)),IF(M5="Critical",6,IF(M5="Significant",5,IF(M5="Moderate",3,2))))</f>
        <v>5</v>
      </c>
    </row>
    <row r="6" spans="1:27" ht="395.25" x14ac:dyDescent="0.25">
      <c r="A6" s="82" t="s">
        <v>1932</v>
      </c>
      <c r="B6" s="301" t="s">
        <v>180</v>
      </c>
      <c r="C6" s="302" t="s">
        <v>181</v>
      </c>
      <c r="D6" s="82" t="s">
        <v>219</v>
      </c>
      <c r="E6" s="294" t="s">
        <v>4935</v>
      </c>
      <c r="F6" s="294" t="s">
        <v>221</v>
      </c>
      <c r="G6" s="294" t="s">
        <v>4936</v>
      </c>
      <c r="H6" s="294" t="s">
        <v>4937</v>
      </c>
      <c r="I6" s="301"/>
      <c r="J6" s="301"/>
      <c r="K6" s="301" t="s">
        <v>4938</v>
      </c>
      <c r="L6" s="66"/>
      <c r="M6" s="66" t="s">
        <v>140</v>
      </c>
      <c r="N6" s="260" t="s">
        <v>185</v>
      </c>
      <c r="O6" s="215" t="s">
        <v>186</v>
      </c>
      <c r="P6" s="334"/>
      <c r="Q6" s="66" t="s">
        <v>225</v>
      </c>
      <c r="R6" s="66" t="s">
        <v>235</v>
      </c>
      <c r="S6" s="294" t="s">
        <v>227</v>
      </c>
      <c r="T6" s="294" t="s">
        <v>4939</v>
      </c>
      <c r="U6" s="82" t="s">
        <v>4940</v>
      </c>
      <c r="V6" s="82" t="s">
        <v>2229</v>
      </c>
      <c r="W6" s="276"/>
      <c r="AA6" s="270">
        <f>IF(OR(J6="Fail",ISBLANK(J6)),INDEX('Issue Code Table'!C:C,MATCH(N:N,'Issue Code Table'!A:A,0)),IF(M6="Critical",6,IF(M6="Significant",5,IF(M6="Moderate",3,2))))</f>
        <v>5</v>
      </c>
    </row>
    <row r="7" spans="1:27" ht="344.25" x14ac:dyDescent="0.25">
      <c r="A7" s="82" t="s">
        <v>1934</v>
      </c>
      <c r="B7" s="301" t="s">
        <v>313</v>
      </c>
      <c r="C7" s="302" t="s">
        <v>314</v>
      </c>
      <c r="D7" s="82" t="s">
        <v>219</v>
      </c>
      <c r="E7" s="294" t="s">
        <v>4941</v>
      </c>
      <c r="F7" s="294" t="s">
        <v>231</v>
      </c>
      <c r="G7" s="294" t="s">
        <v>4942</v>
      </c>
      <c r="H7" s="294" t="s">
        <v>4943</v>
      </c>
      <c r="I7" s="301"/>
      <c r="J7" s="301"/>
      <c r="K7" s="301" t="s">
        <v>4944</v>
      </c>
      <c r="L7" s="66"/>
      <c r="M7" s="66" t="s">
        <v>140</v>
      </c>
      <c r="N7" s="260" t="s">
        <v>185</v>
      </c>
      <c r="O7" s="215" t="s">
        <v>186</v>
      </c>
      <c r="P7" s="334"/>
      <c r="Q7" s="66" t="s">
        <v>225</v>
      </c>
      <c r="R7" s="66" t="s">
        <v>244</v>
      </c>
      <c r="S7" s="294" t="s">
        <v>4945</v>
      </c>
      <c r="T7" s="294" t="s">
        <v>4946</v>
      </c>
      <c r="U7" s="82" t="s">
        <v>4947</v>
      </c>
      <c r="V7" s="82" t="s">
        <v>2235</v>
      </c>
      <c r="W7" s="276"/>
      <c r="AA7" s="270">
        <f>IF(OR(J7="Fail",ISBLANK(J7)),INDEX('Issue Code Table'!C:C,MATCH(N:N,'Issue Code Table'!A:A,0)),IF(M7="Critical",6,IF(M7="Significant",5,IF(M7="Moderate",3,2))))</f>
        <v>5</v>
      </c>
    </row>
    <row r="8" spans="1:27" ht="191.25" x14ac:dyDescent="0.25">
      <c r="A8" s="82" t="s">
        <v>1936</v>
      </c>
      <c r="B8" s="82" t="s">
        <v>2959</v>
      </c>
      <c r="C8" s="300" t="s">
        <v>2960</v>
      </c>
      <c r="D8" s="82" t="s">
        <v>219</v>
      </c>
      <c r="E8" s="294" t="s">
        <v>4948</v>
      </c>
      <c r="F8" s="294" t="s">
        <v>4949</v>
      </c>
      <c r="G8" s="294" t="s">
        <v>4950</v>
      </c>
      <c r="H8" s="294" t="s">
        <v>4951</v>
      </c>
      <c r="I8" s="301"/>
      <c r="J8" s="301"/>
      <c r="K8" s="301" t="s">
        <v>4952</v>
      </c>
      <c r="L8" s="66"/>
      <c r="M8" s="66" t="s">
        <v>140</v>
      </c>
      <c r="N8" s="260" t="s">
        <v>185</v>
      </c>
      <c r="O8" s="215" t="s">
        <v>186</v>
      </c>
      <c r="P8" s="334"/>
      <c r="Q8" s="66" t="s">
        <v>225</v>
      </c>
      <c r="R8" s="66" t="s">
        <v>4953</v>
      </c>
      <c r="S8" s="294" t="s">
        <v>4954</v>
      </c>
      <c r="T8" s="294" t="s">
        <v>4955</v>
      </c>
      <c r="U8" s="82" t="s">
        <v>4956</v>
      </c>
      <c r="V8" s="82" t="s">
        <v>4957</v>
      </c>
      <c r="W8" s="276"/>
      <c r="AA8" s="270">
        <f>IF(OR(J8="Fail",ISBLANK(J8)),INDEX('Issue Code Table'!C:C,MATCH(N:N,'Issue Code Table'!A:A,0)),IF(M8="Critical",6,IF(M8="Significant",5,IF(M8="Moderate",3,2))))</f>
        <v>5</v>
      </c>
    </row>
    <row r="9" spans="1:27" ht="127.5" x14ac:dyDescent="0.25">
      <c r="A9" s="82" t="s">
        <v>1937</v>
      </c>
      <c r="B9" s="82" t="s">
        <v>2959</v>
      </c>
      <c r="C9" s="300" t="s">
        <v>2960</v>
      </c>
      <c r="D9" s="82" t="s">
        <v>219</v>
      </c>
      <c r="E9" s="294" t="s">
        <v>4958</v>
      </c>
      <c r="F9" s="294" t="s">
        <v>240</v>
      </c>
      <c r="G9" s="294" t="s">
        <v>4959</v>
      </c>
      <c r="H9" s="294" t="s">
        <v>4960</v>
      </c>
      <c r="I9" s="301"/>
      <c r="J9" s="301"/>
      <c r="K9" s="301" t="s">
        <v>4961</v>
      </c>
      <c r="L9" s="66"/>
      <c r="M9" s="66" t="s">
        <v>140</v>
      </c>
      <c r="N9" s="260" t="s">
        <v>185</v>
      </c>
      <c r="O9" s="215" t="s">
        <v>186</v>
      </c>
      <c r="P9" s="334"/>
      <c r="Q9" s="66" t="s">
        <v>225</v>
      </c>
      <c r="R9" s="66" t="s">
        <v>4962</v>
      </c>
      <c r="S9" s="294" t="s">
        <v>293</v>
      </c>
      <c r="T9" s="294" t="s">
        <v>4963</v>
      </c>
      <c r="U9" s="82" t="s">
        <v>4964</v>
      </c>
      <c r="V9" s="82" t="s">
        <v>2280</v>
      </c>
      <c r="W9" s="276"/>
      <c r="AA9" s="270">
        <f>IF(OR(J9="Fail",ISBLANK(J9)),INDEX('Issue Code Table'!C:C,MATCH(N:N,'Issue Code Table'!A:A,0)),IF(M9="Critical",6,IF(M9="Significant",5,IF(M9="Moderate",3,2))))</f>
        <v>5</v>
      </c>
    </row>
    <row r="10" spans="1:27" ht="114.75" x14ac:dyDescent="0.25">
      <c r="A10" s="82" t="s">
        <v>1939</v>
      </c>
      <c r="B10" s="82" t="s">
        <v>2959</v>
      </c>
      <c r="C10" s="300" t="s">
        <v>2960</v>
      </c>
      <c r="D10" s="82" t="s">
        <v>219</v>
      </c>
      <c r="E10" s="294" t="s">
        <v>4965</v>
      </c>
      <c r="F10" s="294" t="s">
        <v>221</v>
      </c>
      <c r="G10" s="294" t="s">
        <v>4966</v>
      </c>
      <c r="H10" s="294" t="s">
        <v>4967</v>
      </c>
      <c r="I10" s="301"/>
      <c r="J10" s="301"/>
      <c r="K10" s="301" t="s">
        <v>4968</v>
      </c>
      <c r="L10" s="66"/>
      <c r="M10" s="66" t="s">
        <v>140</v>
      </c>
      <c r="N10" s="260" t="s">
        <v>185</v>
      </c>
      <c r="O10" s="215" t="s">
        <v>186</v>
      </c>
      <c r="P10" s="334"/>
      <c r="Q10" s="66" t="s">
        <v>225</v>
      </c>
      <c r="R10" s="66" t="s">
        <v>251</v>
      </c>
      <c r="S10" s="294" t="s">
        <v>280</v>
      </c>
      <c r="T10" s="294" t="s">
        <v>4969</v>
      </c>
      <c r="U10" s="82" t="s">
        <v>4970</v>
      </c>
      <c r="V10" s="82" t="s">
        <v>2269</v>
      </c>
      <c r="W10" s="276"/>
      <c r="AA10" s="270">
        <f>IF(OR(J10="Fail",ISBLANK(J10)),INDEX('Issue Code Table'!C:C,MATCH(N:N,'Issue Code Table'!A:A,0)),IF(M10="Critical",6,IF(M10="Significant",5,IF(M10="Moderate",3,2))))</f>
        <v>5</v>
      </c>
    </row>
    <row r="11" spans="1:27" ht="114.75" x14ac:dyDescent="0.25">
      <c r="A11" s="82" t="s">
        <v>1941</v>
      </c>
      <c r="B11" s="82" t="s">
        <v>399</v>
      </c>
      <c r="C11" s="300" t="s">
        <v>400</v>
      </c>
      <c r="D11" s="82" t="s">
        <v>219</v>
      </c>
      <c r="E11" s="294" t="s">
        <v>4971</v>
      </c>
      <c r="F11" s="294" t="s">
        <v>231</v>
      </c>
      <c r="G11" s="294" t="s">
        <v>4972</v>
      </c>
      <c r="H11" s="294" t="s">
        <v>4973</v>
      </c>
      <c r="I11" s="301"/>
      <c r="J11" s="301"/>
      <c r="K11" s="301" t="s">
        <v>4974</v>
      </c>
      <c r="L11" s="66"/>
      <c r="M11" s="66" t="s">
        <v>140</v>
      </c>
      <c r="N11" s="260" t="s">
        <v>185</v>
      </c>
      <c r="O11" s="215" t="s">
        <v>186</v>
      </c>
      <c r="P11" s="334"/>
      <c r="Q11" s="66" t="s">
        <v>225</v>
      </c>
      <c r="R11" s="66" t="s">
        <v>258</v>
      </c>
      <c r="S11" s="294" t="s">
        <v>287</v>
      </c>
      <c r="T11" s="294" t="s">
        <v>4975</v>
      </c>
      <c r="U11" s="82" t="s">
        <v>4976</v>
      </c>
      <c r="V11" s="82" t="s">
        <v>2275</v>
      </c>
      <c r="W11" s="276"/>
      <c r="AA11" s="270">
        <f>IF(OR(J11="Fail",ISBLANK(J11)),INDEX('Issue Code Table'!C:C,MATCH(N:N,'Issue Code Table'!A:A,0)),IF(M11="Critical",6,IF(M11="Significant",5,IF(M11="Moderate",3,2))))</f>
        <v>5</v>
      </c>
    </row>
    <row r="12" spans="1:27" ht="140.25" x14ac:dyDescent="0.25">
      <c r="A12" s="82" t="s">
        <v>1943</v>
      </c>
      <c r="B12" s="82" t="s">
        <v>2959</v>
      </c>
      <c r="C12" s="300" t="s">
        <v>2960</v>
      </c>
      <c r="D12" s="82" t="s">
        <v>219</v>
      </c>
      <c r="E12" s="294" t="s">
        <v>4977</v>
      </c>
      <c r="F12" s="294" t="s">
        <v>240</v>
      </c>
      <c r="G12" s="294" t="s">
        <v>4978</v>
      </c>
      <c r="H12" s="294" t="s">
        <v>4979</v>
      </c>
      <c r="I12" s="301"/>
      <c r="J12" s="301"/>
      <c r="K12" s="301" t="s">
        <v>4980</v>
      </c>
      <c r="L12" s="66"/>
      <c r="M12" s="66" t="s">
        <v>140</v>
      </c>
      <c r="N12" s="260" t="s">
        <v>185</v>
      </c>
      <c r="O12" s="215" t="s">
        <v>186</v>
      </c>
      <c r="P12" s="334"/>
      <c r="Q12" s="66" t="s">
        <v>225</v>
      </c>
      <c r="R12" s="66" t="s">
        <v>4981</v>
      </c>
      <c r="S12" s="294" t="s">
        <v>4982</v>
      </c>
      <c r="T12" s="294" t="s">
        <v>4983</v>
      </c>
      <c r="U12" s="82" t="s">
        <v>4984</v>
      </c>
      <c r="V12" s="82" t="s">
        <v>2257</v>
      </c>
      <c r="W12" s="276"/>
      <c r="AA12" s="270">
        <f>IF(OR(J12="Fail",ISBLANK(J12)),INDEX('Issue Code Table'!C:C,MATCH(N:N,'Issue Code Table'!A:A,0)),IF(M12="Critical",6,IF(M12="Significant",5,IF(M12="Moderate",3,2))))</f>
        <v>5</v>
      </c>
    </row>
    <row r="13" spans="1:27" ht="140.25" x14ac:dyDescent="0.25">
      <c r="A13" s="82" t="s">
        <v>1945</v>
      </c>
      <c r="B13" s="82" t="s">
        <v>2959</v>
      </c>
      <c r="C13" s="300" t="s">
        <v>2960</v>
      </c>
      <c r="D13" s="82" t="s">
        <v>219</v>
      </c>
      <c r="E13" s="294" t="s">
        <v>4985</v>
      </c>
      <c r="F13" s="294" t="s">
        <v>221</v>
      </c>
      <c r="G13" s="294" t="s">
        <v>4986</v>
      </c>
      <c r="H13" s="294" t="s">
        <v>4979</v>
      </c>
      <c r="I13" s="301"/>
      <c r="J13" s="301"/>
      <c r="K13" s="301" t="s">
        <v>4987</v>
      </c>
      <c r="L13" s="66"/>
      <c r="M13" s="66" t="s">
        <v>140</v>
      </c>
      <c r="N13" s="260" t="s">
        <v>185</v>
      </c>
      <c r="O13" s="215" t="s">
        <v>186</v>
      </c>
      <c r="P13" s="334"/>
      <c r="Q13" s="66" t="s">
        <v>225</v>
      </c>
      <c r="R13" s="66" t="s">
        <v>4988</v>
      </c>
      <c r="S13" s="294" t="s">
        <v>252</v>
      </c>
      <c r="T13" s="294" t="s">
        <v>4989</v>
      </c>
      <c r="U13" s="82" t="s">
        <v>4990</v>
      </c>
      <c r="V13" s="82" t="s">
        <v>2229</v>
      </c>
      <c r="W13" s="276"/>
      <c r="AA13" s="270">
        <f>IF(OR(J13="Fail",ISBLANK(J13)),INDEX('Issue Code Table'!C:C,MATCH(N:N,'Issue Code Table'!A:A,0)),IF(M13="Critical",6,IF(M13="Significant",5,IF(M13="Moderate",3,2))))</f>
        <v>5</v>
      </c>
    </row>
    <row r="14" spans="1:27" ht="140.25" x14ac:dyDescent="0.25">
      <c r="A14" s="82" t="s">
        <v>1947</v>
      </c>
      <c r="B14" s="82" t="s">
        <v>2959</v>
      </c>
      <c r="C14" s="300" t="s">
        <v>2960</v>
      </c>
      <c r="D14" s="82" t="s">
        <v>219</v>
      </c>
      <c r="E14" s="294" t="s">
        <v>4991</v>
      </c>
      <c r="F14" s="294" t="s">
        <v>231</v>
      </c>
      <c r="G14" s="294" t="s">
        <v>4992</v>
      </c>
      <c r="H14" s="294" t="s">
        <v>4979</v>
      </c>
      <c r="I14" s="301"/>
      <c r="J14" s="301"/>
      <c r="K14" s="301" t="s">
        <v>4993</v>
      </c>
      <c r="L14" s="66"/>
      <c r="M14" s="66" t="s">
        <v>140</v>
      </c>
      <c r="N14" s="260" t="s">
        <v>185</v>
      </c>
      <c r="O14" s="215" t="s">
        <v>186</v>
      </c>
      <c r="P14" s="334"/>
      <c r="Q14" s="66" t="s">
        <v>225</v>
      </c>
      <c r="R14" s="66" t="s">
        <v>272</v>
      </c>
      <c r="S14" s="294" t="s">
        <v>259</v>
      </c>
      <c r="T14" s="294" t="s">
        <v>4994</v>
      </c>
      <c r="U14" s="82" t="s">
        <v>4995</v>
      </c>
      <c r="V14" s="82" t="s">
        <v>2235</v>
      </c>
      <c r="W14" s="276"/>
      <c r="AA14" s="270">
        <f>IF(OR(J14="Fail",ISBLANK(J14)),INDEX('Issue Code Table'!C:C,MATCH(N:N,'Issue Code Table'!A:A,0)),IF(M14="Critical",6,IF(M14="Significant",5,IF(M14="Moderate",3,2))))</f>
        <v>5</v>
      </c>
    </row>
    <row r="15" spans="1:27" ht="140.25" x14ac:dyDescent="0.25">
      <c r="A15" s="82" t="s">
        <v>1949</v>
      </c>
      <c r="B15" s="82" t="s">
        <v>2959</v>
      </c>
      <c r="C15" s="300" t="s">
        <v>2960</v>
      </c>
      <c r="D15" s="82" t="s">
        <v>219</v>
      </c>
      <c r="E15" s="294" t="s">
        <v>4996</v>
      </c>
      <c r="F15" s="294" t="s">
        <v>221</v>
      </c>
      <c r="G15" s="294" t="s">
        <v>4997</v>
      </c>
      <c r="H15" s="294" t="s">
        <v>4979</v>
      </c>
      <c r="I15" s="301"/>
      <c r="J15" s="301"/>
      <c r="K15" s="301" t="s">
        <v>4998</v>
      </c>
      <c r="L15" s="66"/>
      <c r="M15" s="66" t="s">
        <v>140</v>
      </c>
      <c r="N15" s="260" t="s">
        <v>185</v>
      </c>
      <c r="O15" s="215" t="s">
        <v>186</v>
      </c>
      <c r="P15" s="334"/>
      <c r="Q15" s="66" t="s">
        <v>225</v>
      </c>
      <c r="R15" s="66" t="s">
        <v>299</v>
      </c>
      <c r="S15" s="294" t="s">
        <v>273</v>
      </c>
      <c r="T15" s="294" t="s">
        <v>4999</v>
      </c>
      <c r="U15" s="82" t="s">
        <v>5000</v>
      </c>
      <c r="V15" s="82" t="s">
        <v>2263</v>
      </c>
      <c r="W15" s="276"/>
      <c r="AA15" s="270">
        <f>IF(OR(J15="Fail",ISBLANK(J15)),INDEX('Issue Code Table'!C:C,MATCH(N:N,'Issue Code Table'!A:A,0)),IF(M15="Critical",6,IF(M15="Significant",5,IF(M15="Moderate",3,2))))</f>
        <v>5</v>
      </c>
    </row>
    <row r="16" spans="1:27" ht="153" x14ac:dyDescent="0.25">
      <c r="A16" s="82" t="s">
        <v>1951</v>
      </c>
      <c r="B16" s="82" t="s">
        <v>2959</v>
      </c>
      <c r="C16" s="300" t="s">
        <v>2960</v>
      </c>
      <c r="D16" s="82" t="s">
        <v>219</v>
      </c>
      <c r="E16" s="294" t="s">
        <v>5001</v>
      </c>
      <c r="F16" s="82" t="s">
        <v>240</v>
      </c>
      <c r="G16" s="82" t="s">
        <v>5002</v>
      </c>
      <c r="H16" s="294" t="s">
        <v>5003</v>
      </c>
      <c r="I16" s="301"/>
      <c r="J16" s="301"/>
      <c r="K16" s="301" t="s">
        <v>5004</v>
      </c>
      <c r="L16" s="66"/>
      <c r="M16" s="66" t="s">
        <v>140</v>
      </c>
      <c r="N16" s="260" t="s">
        <v>185</v>
      </c>
      <c r="O16" s="215" t="s">
        <v>186</v>
      </c>
      <c r="P16" s="334"/>
      <c r="Q16" s="66" t="s">
        <v>225</v>
      </c>
      <c r="R16" s="66" t="s">
        <v>305</v>
      </c>
      <c r="S16" s="294" t="s">
        <v>311</v>
      </c>
      <c r="T16" s="294" t="s">
        <v>2291</v>
      </c>
      <c r="U16" s="82" t="s">
        <v>5005</v>
      </c>
      <c r="V16" s="82" t="s">
        <v>4864</v>
      </c>
      <c r="W16" s="276"/>
      <c r="AA16" s="270">
        <f>IF(OR(J16="Fail",ISBLANK(J16)),INDEX('Issue Code Table'!C:C,MATCH(N:N,'Issue Code Table'!A:A,0)),IF(M16="Critical",6,IF(M16="Significant",5,IF(M16="Moderate",3,2))))</f>
        <v>5</v>
      </c>
    </row>
    <row r="17" spans="1:27" ht="153" x14ac:dyDescent="0.25">
      <c r="A17" s="82" t="s">
        <v>1953</v>
      </c>
      <c r="B17" s="301" t="s">
        <v>180</v>
      </c>
      <c r="C17" s="302" t="s">
        <v>181</v>
      </c>
      <c r="D17" s="82" t="s">
        <v>219</v>
      </c>
      <c r="E17" s="294" t="s">
        <v>5006</v>
      </c>
      <c r="F17" s="294" t="s">
        <v>221</v>
      </c>
      <c r="G17" s="294" t="s">
        <v>5007</v>
      </c>
      <c r="H17" s="294" t="s">
        <v>5008</v>
      </c>
      <c r="I17" s="301"/>
      <c r="J17" s="301"/>
      <c r="K17" s="301" t="s">
        <v>5009</v>
      </c>
      <c r="L17" s="66"/>
      <c r="M17" s="66" t="s">
        <v>140</v>
      </c>
      <c r="N17" s="260" t="s">
        <v>185</v>
      </c>
      <c r="O17" s="215" t="s">
        <v>186</v>
      </c>
      <c r="P17" s="334"/>
      <c r="Q17" s="66" t="s">
        <v>225</v>
      </c>
      <c r="R17" s="66" t="s">
        <v>310</v>
      </c>
      <c r="S17" s="294" t="s">
        <v>300</v>
      </c>
      <c r="T17" s="294" t="s">
        <v>2283</v>
      </c>
      <c r="U17" s="82" t="s">
        <v>5010</v>
      </c>
      <c r="V17" s="82" t="s">
        <v>4862</v>
      </c>
      <c r="W17" s="276"/>
      <c r="AA17" s="270">
        <f>IF(OR(J17="Fail",ISBLANK(J17)),INDEX('Issue Code Table'!C:C,MATCH(N:N,'Issue Code Table'!A:A,0)),IF(M17="Critical",6,IF(M17="Significant",5,IF(M17="Moderate",3,2))))</f>
        <v>5</v>
      </c>
    </row>
    <row r="18" spans="1:27" ht="153" x14ac:dyDescent="0.25">
      <c r="A18" s="82" t="s">
        <v>1954</v>
      </c>
      <c r="B18" s="301" t="s">
        <v>180</v>
      </c>
      <c r="C18" s="302" t="s">
        <v>181</v>
      </c>
      <c r="D18" s="82" t="s">
        <v>219</v>
      </c>
      <c r="E18" s="294" t="s">
        <v>5011</v>
      </c>
      <c r="F18" s="294" t="s">
        <v>231</v>
      </c>
      <c r="G18" s="294" t="s">
        <v>5012</v>
      </c>
      <c r="H18" s="294" t="s">
        <v>5013</v>
      </c>
      <c r="I18" s="301"/>
      <c r="J18" s="301"/>
      <c r="K18" s="301" t="s">
        <v>5014</v>
      </c>
      <c r="L18" s="335"/>
      <c r="M18" s="66" t="s">
        <v>140</v>
      </c>
      <c r="N18" s="260" t="s">
        <v>4177</v>
      </c>
      <c r="O18" s="215" t="s">
        <v>5015</v>
      </c>
      <c r="P18" s="334"/>
      <c r="Q18" s="66" t="s">
        <v>225</v>
      </c>
      <c r="R18" s="66" t="s">
        <v>320</v>
      </c>
      <c r="S18" s="294" t="s">
        <v>287</v>
      </c>
      <c r="T18" s="294" t="s">
        <v>2287</v>
      </c>
      <c r="U18" s="82" t="s">
        <v>5016</v>
      </c>
      <c r="V18" s="82" t="s">
        <v>4863</v>
      </c>
      <c r="W18" s="276"/>
      <c r="AA18" s="270">
        <f>IF(OR(J18="Fail",ISBLANK(J18)),INDEX('Issue Code Table'!C:C,MATCH(N:N,'Issue Code Table'!A:A,0)),IF(M18="Critical",6,IF(M18="Significant",5,IF(M18="Moderate",3,2))))</f>
        <v>6</v>
      </c>
    </row>
    <row r="19" spans="1:27" ht="114.75" x14ac:dyDescent="0.25">
      <c r="A19" s="82" t="s">
        <v>1955</v>
      </c>
      <c r="B19" s="301" t="s">
        <v>313</v>
      </c>
      <c r="C19" s="302" t="s">
        <v>314</v>
      </c>
      <c r="D19" s="82" t="s">
        <v>219</v>
      </c>
      <c r="E19" s="294" t="s">
        <v>5017</v>
      </c>
      <c r="F19" s="294" t="s">
        <v>316</v>
      </c>
      <c r="G19" s="294" t="s">
        <v>5018</v>
      </c>
      <c r="H19" s="294" t="s">
        <v>5019</v>
      </c>
      <c r="I19" s="301"/>
      <c r="J19" s="301"/>
      <c r="K19" s="301" t="s">
        <v>319</v>
      </c>
      <c r="L19" s="66"/>
      <c r="M19" s="66" t="s">
        <v>140</v>
      </c>
      <c r="N19" s="260" t="s">
        <v>1576</v>
      </c>
      <c r="O19" s="215" t="s">
        <v>5020</v>
      </c>
      <c r="P19" s="334"/>
      <c r="Q19" s="66" t="s">
        <v>225</v>
      </c>
      <c r="R19" s="66" t="s">
        <v>330</v>
      </c>
      <c r="S19" s="294" t="s">
        <v>321</v>
      </c>
      <c r="T19" s="294" t="s">
        <v>5021</v>
      </c>
      <c r="U19" s="82" t="s">
        <v>5022</v>
      </c>
      <c r="V19" s="82" t="s">
        <v>2298</v>
      </c>
      <c r="W19" s="276"/>
      <c r="AA19" s="270">
        <f>IF(OR(J19="Fail",ISBLANK(J19)),INDEX('Issue Code Table'!C:C,MATCH(N:N,'Issue Code Table'!A:A,0)),IF(M19="Critical",6,IF(M19="Significant",5,IF(M19="Moderate",3,2))))</f>
        <v>5</v>
      </c>
    </row>
    <row r="20" spans="1:27" ht="127.5" x14ac:dyDescent="0.25">
      <c r="A20" s="82" t="s">
        <v>1956</v>
      </c>
      <c r="B20" s="301" t="s">
        <v>180</v>
      </c>
      <c r="C20" s="302" t="s">
        <v>181</v>
      </c>
      <c r="D20" s="82" t="s">
        <v>219</v>
      </c>
      <c r="E20" s="294" t="s">
        <v>5023</v>
      </c>
      <c r="F20" s="294" t="s">
        <v>326</v>
      </c>
      <c r="G20" s="294" t="s">
        <v>5024</v>
      </c>
      <c r="H20" s="294" t="s">
        <v>5025</v>
      </c>
      <c r="I20" s="301"/>
      <c r="J20" s="301"/>
      <c r="K20" s="301" t="s">
        <v>5026</v>
      </c>
      <c r="L20" s="66"/>
      <c r="M20" s="66" t="s">
        <v>140</v>
      </c>
      <c r="N20" s="260" t="s">
        <v>185</v>
      </c>
      <c r="O20" s="215" t="s">
        <v>186</v>
      </c>
      <c r="P20" s="334"/>
      <c r="Q20" s="66" t="s">
        <v>225</v>
      </c>
      <c r="R20" s="66" t="s">
        <v>2310</v>
      </c>
      <c r="S20" s="294" t="s">
        <v>331</v>
      </c>
      <c r="T20" s="294" t="s">
        <v>5027</v>
      </c>
      <c r="U20" s="82" t="s">
        <v>5028</v>
      </c>
      <c r="V20" s="82" t="s">
        <v>2303</v>
      </c>
      <c r="W20" s="276"/>
      <c r="AA20" s="270">
        <f>IF(OR(J20="Fail",ISBLANK(J20)),INDEX('Issue Code Table'!C:C,MATCH(N:N,'Issue Code Table'!A:A,0)),IF(M20="Critical",6,IF(M20="Significant",5,IF(M20="Moderate",3,2))))</f>
        <v>5</v>
      </c>
    </row>
    <row r="21" spans="1:27" ht="178.5" x14ac:dyDescent="0.25">
      <c r="A21" s="82" t="s">
        <v>1957</v>
      </c>
      <c r="B21" s="301" t="s">
        <v>180</v>
      </c>
      <c r="C21" s="302" t="s">
        <v>181</v>
      </c>
      <c r="D21" s="82" t="s">
        <v>219</v>
      </c>
      <c r="E21" s="294" t="s">
        <v>2305</v>
      </c>
      <c r="F21" s="82" t="s">
        <v>2306</v>
      </c>
      <c r="G21" s="82" t="s">
        <v>5029</v>
      </c>
      <c r="H21" s="82" t="s">
        <v>2308</v>
      </c>
      <c r="I21" s="66"/>
      <c r="J21" s="336"/>
      <c r="K21" s="306" t="s">
        <v>2309</v>
      </c>
      <c r="L21" s="66"/>
      <c r="M21" s="269" t="s">
        <v>140</v>
      </c>
      <c r="N21" s="337" t="s">
        <v>185</v>
      </c>
      <c r="O21" s="337" t="s">
        <v>186</v>
      </c>
      <c r="P21" s="338"/>
      <c r="Q21" s="66" t="s">
        <v>225</v>
      </c>
      <c r="R21" s="66" t="s">
        <v>5030</v>
      </c>
      <c r="S21" s="294" t="s">
        <v>2311</v>
      </c>
      <c r="T21" s="294" t="s">
        <v>5031</v>
      </c>
      <c r="U21" s="82" t="s">
        <v>5032</v>
      </c>
      <c r="V21" s="82" t="s">
        <v>2314</v>
      </c>
      <c r="W21" s="276"/>
      <c r="AA21" s="270">
        <f>IF(OR(J21="Fail",ISBLANK(J21)),INDEX('Issue Code Table'!C:C,MATCH(N:N,'Issue Code Table'!A:A,0)),IF(M21="Critical",6,IF(M21="Significant",5,IF(M21="Moderate",3,2))))</f>
        <v>5</v>
      </c>
    </row>
    <row r="22" spans="1:27" ht="204" x14ac:dyDescent="0.25">
      <c r="A22" s="82" t="s">
        <v>1958</v>
      </c>
      <c r="B22" s="301" t="s">
        <v>180</v>
      </c>
      <c r="C22" s="302" t="s">
        <v>181</v>
      </c>
      <c r="D22" s="82" t="s">
        <v>219</v>
      </c>
      <c r="E22" s="82" t="s">
        <v>3148</v>
      </c>
      <c r="F22" s="82" t="s">
        <v>336</v>
      </c>
      <c r="G22" s="82" t="s">
        <v>5033</v>
      </c>
      <c r="H22" s="82" t="s">
        <v>338</v>
      </c>
      <c r="I22" s="66"/>
      <c r="J22" s="71"/>
      <c r="K22" s="306" t="s">
        <v>339</v>
      </c>
      <c r="L22" s="321"/>
      <c r="M22" s="269" t="s">
        <v>140</v>
      </c>
      <c r="N22" s="271" t="s">
        <v>185</v>
      </c>
      <c r="O22" s="260" t="s">
        <v>186</v>
      </c>
      <c r="P22" s="330"/>
      <c r="Q22" s="66" t="s">
        <v>340</v>
      </c>
      <c r="R22" s="66" t="s">
        <v>341</v>
      </c>
      <c r="S22" s="294" t="s">
        <v>342</v>
      </c>
      <c r="T22" s="294" t="s">
        <v>5034</v>
      </c>
      <c r="U22" s="82" t="s">
        <v>5035</v>
      </c>
      <c r="V22" s="82" t="s">
        <v>3152</v>
      </c>
      <c r="W22" s="276"/>
      <c r="AA22" s="270">
        <f>IF(OR(J22="Fail",ISBLANK(J22)),INDEX('Issue Code Table'!C:C,MATCH(N:N,'Issue Code Table'!A:A,0)),IF(M22="Critical",6,IF(M22="Significant",5,IF(M22="Moderate",3,2))))</f>
        <v>5</v>
      </c>
    </row>
    <row r="23" spans="1:27" ht="178.5" x14ac:dyDescent="0.25">
      <c r="A23" s="82" t="s">
        <v>1959</v>
      </c>
      <c r="B23" s="301" t="s">
        <v>180</v>
      </c>
      <c r="C23" s="302" t="s">
        <v>181</v>
      </c>
      <c r="D23" s="82" t="s">
        <v>219</v>
      </c>
      <c r="E23" s="294" t="s">
        <v>5036</v>
      </c>
      <c r="F23" s="82" t="s">
        <v>391</v>
      </c>
      <c r="G23" s="82" t="s">
        <v>5037</v>
      </c>
      <c r="H23" s="294" t="s">
        <v>5038</v>
      </c>
      <c r="I23" s="301"/>
      <c r="J23" s="301"/>
      <c r="K23" s="301" t="s">
        <v>394</v>
      </c>
      <c r="L23" s="66"/>
      <c r="M23" s="66" t="s">
        <v>140</v>
      </c>
      <c r="N23" s="260" t="s">
        <v>185</v>
      </c>
      <c r="O23" s="215" t="s">
        <v>186</v>
      </c>
      <c r="P23" s="334"/>
      <c r="Q23" s="66" t="s">
        <v>340</v>
      </c>
      <c r="R23" s="66" t="s">
        <v>361</v>
      </c>
      <c r="S23" s="294" t="s">
        <v>352</v>
      </c>
      <c r="T23" s="294" t="s">
        <v>5039</v>
      </c>
      <c r="U23" s="82" t="s">
        <v>5040</v>
      </c>
      <c r="V23" s="82" t="s">
        <v>3161</v>
      </c>
      <c r="W23" s="276"/>
      <c r="AA23" s="270">
        <f>IF(OR(J23="Fail",ISBLANK(J23)),INDEX('Issue Code Table'!C:C,MATCH(N:N,'Issue Code Table'!A:A,0)),IF(M23="Critical",6,IF(M23="Significant",5,IF(M23="Moderate",3,2))))</f>
        <v>5</v>
      </c>
    </row>
    <row r="24" spans="1:27" ht="102" x14ac:dyDescent="0.25">
      <c r="A24" s="82" t="s">
        <v>1960</v>
      </c>
      <c r="B24" s="301" t="s">
        <v>313</v>
      </c>
      <c r="C24" s="302" t="s">
        <v>314</v>
      </c>
      <c r="D24" s="82" t="s">
        <v>206</v>
      </c>
      <c r="E24" s="294" t="s">
        <v>5041</v>
      </c>
      <c r="F24" s="294" t="s">
        <v>1966</v>
      </c>
      <c r="G24" s="294" t="s">
        <v>5042</v>
      </c>
      <c r="H24" s="294" t="s">
        <v>5043</v>
      </c>
      <c r="I24" s="301"/>
      <c r="J24" s="301"/>
      <c r="K24" s="301" t="s">
        <v>5044</v>
      </c>
      <c r="L24" s="66"/>
      <c r="M24" s="66" t="s">
        <v>140</v>
      </c>
      <c r="N24" s="260" t="s">
        <v>419</v>
      </c>
      <c r="O24" s="215" t="s">
        <v>420</v>
      </c>
      <c r="P24" s="334"/>
      <c r="Q24" s="66" t="s">
        <v>408</v>
      </c>
      <c r="R24" s="66" t="s">
        <v>409</v>
      </c>
      <c r="S24" s="294" t="s">
        <v>430</v>
      </c>
      <c r="T24" s="294" t="s">
        <v>431</v>
      </c>
      <c r="U24" s="82" t="s">
        <v>5045</v>
      </c>
      <c r="V24" s="82" t="s">
        <v>2331</v>
      </c>
      <c r="W24" s="276"/>
      <c r="AA24" s="270">
        <f>IF(OR(J24="Fail",ISBLANK(J24)),INDEX('Issue Code Table'!C:C,MATCH(N:N,'Issue Code Table'!A:A,0)),IF(M24="Critical",6,IF(M24="Significant",5,IF(M24="Moderate",3,2))))</f>
        <v>4</v>
      </c>
    </row>
    <row r="25" spans="1:27" ht="51" x14ac:dyDescent="0.25">
      <c r="A25" s="82" t="s">
        <v>1961</v>
      </c>
      <c r="B25" s="82" t="s">
        <v>399</v>
      </c>
      <c r="C25" s="300" t="s">
        <v>400</v>
      </c>
      <c r="D25" s="82" t="s">
        <v>206</v>
      </c>
      <c r="E25" s="294" t="s">
        <v>5046</v>
      </c>
      <c r="F25" s="294" t="s">
        <v>402</v>
      </c>
      <c r="G25" s="294" t="s">
        <v>5047</v>
      </c>
      <c r="H25" s="294" t="s">
        <v>5048</v>
      </c>
      <c r="I25" s="301"/>
      <c r="J25" s="301"/>
      <c r="K25" s="301" t="s">
        <v>405</v>
      </c>
      <c r="L25" s="66"/>
      <c r="M25" s="66" t="s">
        <v>140</v>
      </c>
      <c r="N25" s="260" t="s">
        <v>406</v>
      </c>
      <c r="O25" s="215" t="s">
        <v>407</v>
      </c>
      <c r="P25" s="334"/>
      <c r="Q25" s="66" t="s">
        <v>408</v>
      </c>
      <c r="R25" s="66" t="s">
        <v>421</v>
      </c>
      <c r="S25" s="294" t="s">
        <v>410</v>
      </c>
      <c r="T25" s="294" t="s">
        <v>411</v>
      </c>
      <c r="U25" s="82" t="s">
        <v>5049</v>
      </c>
      <c r="V25" s="82" t="s">
        <v>2342</v>
      </c>
      <c r="W25" s="276"/>
      <c r="AA25" s="270">
        <f>IF(OR(J25="Fail",ISBLANK(J25)),INDEX('Issue Code Table'!C:C,MATCH(N:N,'Issue Code Table'!A:A,0)),IF(M25="Critical",6,IF(M25="Significant",5,IF(M25="Moderate",3,2))))</f>
        <v>5</v>
      </c>
    </row>
    <row r="26" spans="1:27" ht="178.5" x14ac:dyDescent="0.25">
      <c r="A26" s="82" t="s">
        <v>1962</v>
      </c>
      <c r="B26" s="82" t="s">
        <v>399</v>
      </c>
      <c r="C26" s="300" t="s">
        <v>400</v>
      </c>
      <c r="D26" s="82" t="s">
        <v>219</v>
      </c>
      <c r="E26" s="294" t="s">
        <v>5050</v>
      </c>
      <c r="F26" s="294" t="s">
        <v>5051</v>
      </c>
      <c r="G26" s="294" t="s">
        <v>5052</v>
      </c>
      <c r="H26" s="294" t="s">
        <v>5053</v>
      </c>
      <c r="I26" s="301"/>
      <c r="J26" s="301"/>
      <c r="K26" s="301" t="s">
        <v>5054</v>
      </c>
      <c r="L26" s="66"/>
      <c r="M26" s="66" t="s">
        <v>140</v>
      </c>
      <c r="N26" s="260" t="s">
        <v>419</v>
      </c>
      <c r="O26" s="215" t="s">
        <v>5055</v>
      </c>
      <c r="P26" s="334"/>
      <c r="Q26" s="66" t="s">
        <v>408</v>
      </c>
      <c r="R26" s="66" t="s">
        <v>429</v>
      </c>
      <c r="S26" s="294" t="s">
        <v>422</v>
      </c>
      <c r="T26" s="294" t="s">
        <v>5056</v>
      </c>
      <c r="U26" s="82" t="s">
        <v>5057</v>
      </c>
      <c r="V26" s="82" t="s">
        <v>2336</v>
      </c>
      <c r="W26" s="276"/>
      <c r="AA26" s="270">
        <f>IF(OR(J26="Fail",ISBLANK(J26)),INDEX('Issue Code Table'!C:C,MATCH(N:N,'Issue Code Table'!A:A,0)),IF(M26="Critical",6,IF(M26="Significant",5,IF(M26="Moderate",3,2))))</f>
        <v>4</v>
      </c>
    </row>
    <row r="27" spans="1:27" ht="89.25" x14ac:dyDescent="0.25">
      <c r="A27" s="82" t="s">
        <v>1963</v>
      </c>
      <c r="B27" s="82" t="s">
        <v>399</v>
      </c>
      <c r="C27" s="300" t="s">
        <v>400</v>
      </c>
      <c r="D27" s="82" t="s">
        <v>206</v>
      </c>
      <c r="E27" s="82" t="s">
        <v>4866</v>
      </c>
      <c r="F27" s="82" t="s">
        <v>4566</v>
      </c>
      <c r="G27" s="82" t="s">
        <v>5058</v>
      </c>
      <c r="H27" s="82" t="s">
        <v>210</v>
      </c>
      <c r="I27" s="66"/>
      <c r="J27" s="71"/>
      <c r="K27" s="306" t="s">
        <v>2316</v>
      </c>
      <c r="L27" s="66"/>
      <c r="M27" s="269" t="s">
        <v>140</v>
      </c>
      <c r="N27" s="260" t="s">
        <v>406</v>
      </c>
      <c r="O27" s="260" t="s">
        <v>407</v>
      </c>
      <c r="P27" s="330"/>
      <c r="Q27" s="66" t="s">
        <v>408</v>
      </c>
      <c r="R27" s="66" t="s">
        <v>435</v>
      </c>
      <c r="S27" s="294" t="s">
        <v>4868</v>
      </c>
      <c r="T27" s="294" t="s">
        <v>5059</v>
      </c>
      <c r="U27" s="82" t="s">
        <v>5060</v>
      </c>
      <c r="V27" s="82" t="s">
        <v>2318</v>
      </c>
      <c r="W27" s="276"/>
      <c r="AA27" s="270">
        <f>IF(OR(J27="Fail",ISBLANK(J27)),INDEX('Issue Code Table'!C:C,MATCH(N:N,'Issue Code Table'!A:A,0)),IF(M27="Critical",6,IF(M27="Significant",5,IF(M27="Moderate",3,2))))</f>
        <v>5</v>
      </c>
    </row>
    <row r="28" spans="1:27" ht="165.75" x14ac:dyDescent="0.25">
      <c r="A28" s="82" t="s">
        <v>1965</v>
      </c>
      <c r="B28" s="301" t="s">
        <v>180</v>
      </c>
      <c r="C28" s="302" t="s">
        <v>181</v>
      </c>
      <c r="D28" s="82" t="s">
        <v>206</v>
      </c>
      <c r="E28" s="82" t="s">
        <v>2320</v>
      </c>
      <c r="F28" s="82" t="s">
        <v>4870</v>
      </c>
      <c r="G28" s="82" t="s">
        <v>5061</v>
      </c>
      <c r="H28" s="82" t="s">
        <v>2322</v>
      </c>
      <c r="I28" s="66"/>
      <c r="J28" s="71"/>
      <c r="K28" s="306" t="s">
        <v>2323</v>
      </c>
      <c r="L28" s="66"/>
      <c r="M28" s="269" t="s">
        <v>140</v>
      </c>
      <c r="N28" s="260" t="s">
        <v>651</v>
      </c>
      <c r="O28" s="260" t="s">
        <v>652</v>
      </c>
      <c r="P28" s="330"/>
      <c r="Q28" s="66" t="s">
        <v>408</v>
      </c>
      <c r="R28" s="66" t="s">
        <v>2340</v>
      </c>
      <c r="S28" s="294" t="s">
        <v>5062</v>
      </c>
      <c r="T28" s="294" t="s">
        <v>5063</v>
      </c>
      <c r="U28" s="82" t="s">
        <v>5064</v>
      </c>
      <c r="V28" s="82" t="s">
        <v>5065</v>
      </c>
      <c r="W28" s="276"/>
      <c r="AA28" s="270">
        <f>IF(OR(J28="Fail",ISBLANK(J28)),INDEX('Issue Code Table'!C:C,MATCH(N:N,'Issue Code Table'!A:A,0)),IF(M28="Critical",6,IF(M28="Significant",5,IF(M28="Moderate",3,2))))</f>
        <v>5</v>
      </c>
    </row>
    <row r="29" spans="1:27" ht="216.75" x14ac:dyDescent="0.25">
      <c r="A29" s="82" t="s">
        <v>1967</v>
      </c>
      <c r="B29" s="301" t="s">
        <v>180</v>
      </c>
      <c r="C29" s="302" t="s">
        <v>181</v>
      </c>
      <c r="D29" s="82" t="s">
        <v>219</v>
      </c>
      <c r="E29" s="294" t="s">
        <v>5066</v>
      </c>
      <c r="F29" s="294" t="s">
        <v>5067</v>
      </c>
      <c r="G29" s="294" t="s">
        <v>5068</v>
      </c>
      <c r="H29" s="294" t="s">
        <v>5069</v>
      </c>
      <c r="I29" s="301"/>
      <c r="J29" s="301"/>
      <c r="K29" s="301" t="s">
        <v>441</v>
      </c>
      <c r="L29" s="66"/>
      <c r="M29" s="66" t="s">
        <v>140</v>
      </c>
      <c r="N29" s="260" t="s">
        <v>442</v>
      </c>
      <c r="O29" s="215" t="s">
        <v>443</v>
      </c>
      <c r="P29" s="334"/>
      <c r="Q29" s="66" t="s">
        <v>444</v>
      </c>
      <c r="R29" s="66" t="s">
        <v>445</v>
      </c>
      <c r="S29" s="294" t="s">
        <v>446</v>
      </c>
      <c r="T29" s="294" t="s">
        <v>5070</v>
      </c>
      <c r="U29" s="82" t="s">
        <v>5071</v>
      </c>
      <c r="V29" s="82" t="s">
        <v>4874</v>
      </c>
      <c r="W29" s="276"/>
      <c r="AA29" s="270">
        <f>IF(OR(J29="Fail",ISBLANK(J29)),INDEX('Issue Code Table'!C:C,MATCH(N:N,'Issue Code Table'!A:A,0)),IF(M29="Critical",6,IF(M29="Significant",5,IF(M29="Moderate",3,2))))</f>
        <v>5</v>
      </c>
    </row>
    <row r="30" spans="1:27" ht="409.5" x14ac:dyDescent="0.25">
      <c r="A30" s="82" t="s">
        <v>1968</v>
      </c>
      <c r="B30" s="82" t="s">
        <v>399</v>
      </c>
      <c r="C30" s="300" t="s">
        <v>400</v>
      </c>
      <c r="D30" s="82" t="s">
        <v>219</v>
      </c>
      <c r="E30" s="294" t="s">
        <v>5072</v>
      </c>
      <c r="F30" s="294" t="s">
        <v>450</v>
      </c>
      <c r="G30" s="294" t="s">
        <v>5073</v>
      </c>
      <c r="H30" s="294" t="s">
        <v>5074</v>
      </c>
      <c r="I30" s="301"/>
      <c r="J30" s="301"/>
      <c r="K30" s="301" t="s">
        <v>5075</v>
      </c>
      <c r="L30" s="66"/>
      <c r="M30" s="66" t="s">
        <v>140</v>
      </c>
      <c r="N30" s="260" t="s">
        <v>442</v>
      </c>
      <c r="O30" s="215" t="s">
        <v>443</v>
      </c>
      <c r="P30" s="334"/>
      <c r="Q30" s="66" t="s">
        <v>444</v>
      </c>
      <c r="R30" s="66" t="s">
        <v>452</v>
      </c>
      <c r="S30" s="294" t="s">
        <v>453</v>
      </c>
      <c r="T30" s="294" t="s">
        <v>5076</v>
      </c>
      <c r="U30" s="82" t="s">
        <v>5077</v>
      </c>
      <c r="V30" s="82" t="s">
        <v>5078</v>
      </c>
      <c r="W30" s="276"/>
      <c r="AA30" s="270">
        <f>IF(OR(J30="Fail",ISBLANK(J30)),INDEX('Issue Code Table'!C:C,MATCH(N:N,'Issue Code Table'!A:A,0)),IF(M30="Critical",6,IF(M30="Significant",5,IF(M30="Moderate",3,2))))</f>
        <v>5</v>
      </c>
    </row>
    <row r="31" spans="1:27" ht="409.5" x14ac:dyDescent="0.25">
      <c r="A31" s="82" t="s">
        <v>1969</v>
      </c>
      <c r="B31" s="82" t="s">
        <v>399</v>
      </c>
      <c r="C31" s="300" t="s">
        <v>400</v>
      </c>
      <c r="D31" s="82" t="s">
        <v>219</v>
      </c>
      <c r="E31" s="294" t="s">
        <v>5079</v>
      </c>
      <c r="F31" s="82" t="s">
        <v>474</v>
      </c>
      <c r="G31" s="82" t="s">
        <v>5080</v>
      </c>
      <c r="H31" s="294" t="s">
        <v>5081</v>
      </c>
      <c r="I31" s="301"/>
      <c r="J31" s="301"/>
      <c r="K31" s="301" t="s">
        <v>5082</v>
      </c>
      <c r="L31" s="66" t="s">
        <v>5083</v>
      </c>
      <c r="M31" s="66" t="s">
        <v>140</v>
      </c>
      <c r="N31" s="260" t="s">
        <v>1557</v>
      </c>
      <c r="O31" s="215" t="s">
        <v>1558</v>
      </c>
      <c r="P31" s="334"/>
      <c r="Q31" s="66" t="s">
        <v>466</v>
      </c>
      <c r="R31" s="66" t="s">
        <v>467</v>
      </c>
      <c r="S31" s="294" t="s">
        <v>479</v>
      </c>
      <c r="T31" s="294" t="s">
        <v>5084</v>
      </c>
      <c r="U31" s="82" t="s">
        <v>5085</v>
      </c>
      <c r="V31" s="82" t="s">
        <v>2397</v>
      </c>
      <c r="W31" s="276"/>
      <c r="AA31" s="270">
        <f>IF(OR(J31="Fail",ISBLANK(J31)),INDEX('Issue Code Table'!C:C,MATCH(N:N,'Issue Code Table'!A:A,0)),IF(M31="Critical",6,IF(M31="Significant",5,IF(M31="Moderate",3,2))))</f>
        <v>7</v>
      </c>
    </row>
    <row r="32" spans="1:27" ht="409.5" x14ac:dyDescent="0.25">
      <c r="A32" s="82" t="s">
        <v>1970</v>
      </c>
      <c r="B32" s="82" t="s">
        <v>399</v>
      </c>
      <c r="C32" s="300" t="s">
        <v>400</v>
      </c>
      <c r="D32" s="82" t="s">
        <v>219</v>
      </c>
      <c r="E32" s="294" t="s">
        <v>5086</v>
      </c>
      <c r="F32" s="294" t="s">
        <v>5087</v>
      </c>
      <c r="G32" s="294" t="s">
        <v>5088</v>
      </c>
      <c r="H32" s="294" t="s">
        <v>5089</v>
      </c>
      <c r="I32" s="301"/>
      <c r="J32" s="301"/>
      <c r="K32" s="301" t="s">
        <v>5090</v>
      </c>
      <c r="L32" s="66"/>
      <c r="M32" s="66" t="s">
        <v>140</v>
      </c>
      <c r="N32" s="260" t="s">
        <v>1557</v>
      </c>
      <c r="O32" s="215" t="s">
        <v>1558</v>
      </c>
      <c r="P32" s="334"/>
      <c r="Q32" s="66" t="s">
        <v>466</v>
      </c>
      <c r="R32" s="66" t="s">
        <v>478</v>
      </c>
      <c r="S32" s="294" t="s">
        <v>468</v>
      </c>
      <c r="T32" s="294" t="s">
        <v>5091</v>
      </c>
      <c r="U32" s="82" t="s">
        <v>5092</v>
      </c>
      <c r="V32" s="82" t="s">
        <v>2397</v>
      </c>
      <c r="W32" s="276"/>
      <c r="AA32" s="270">
        <f>IF(OR(J32="Fail",ISBLANK(J32)),INDEX('Issue Code Table'!C:C,MATCH(N:N,'Issue Code Table'!A:A,0)),IF(M32="Critical",6,IF(M32="Significant",5,IF(M32="Moderate",3,2))))</f>
        <v>7</v>
      </c>
    </row>
    <row r="33" spans="1:27" ht="191.25" x14ac:dyDescent="0.25">
      <c r="A33" s="82" t="s">
        <v>1971</v>
      </c>
      <c r="B33" s="82" t="s">
        <v>399</v>
      </c>
      <c r="C33" s="300" t="s">
        <v>400</v>
      </c>
      <c r="D33" s="82" t="s">
        <v>219</v>
      </c>
      <c r="E33" s="294" t="s">
        <v>5093</v>
      </c>
      <c r="F33" s="294" t="s">
        <v>5094</v>
      </c>
      <c r="G33" s="294" t="s">
        <v>5095</v>
      </c>
      <c r="H33" s="294" t="s">
        <v>5096</v>
      </c>
      <c r="I33" s="301"/>
      <c r="J33" s="301"/>
      <c r="K33" s="301" t="s">
        <v>5097</v>
      </c>
      <c r="L33" s="66"/>
      <c r="M33" s="66" t="s">
        <v>140</v>
      </c>
      <c r="N33" s="260" t="s">
        <v>185</v>
      </c>
      <c r="O33" s="215" t="s">
        <v>186</v>
      </c>
      <c r="P33" s="334"/>
      <c r="Q33" s="66" t="s">
        <v>466</v>
      </c>
      <c r="R33" s="66" t="s">
        <v>489</v>
      </c>
      <c r="S33" s="294" t="s">
        <v>1973</v>
      </c>
      <c r="T33" s="294" t="s">
        <v>5098</v>
      </c>
      <c r="U33" s="82" t="s">
        <v>5099</v>
      </c>
      <c r="V33" s="82" t="s">
        <v>2405</v>
      </c>
      <c r="W33" s="276"/>
      <c r="AA33" s="270">
        <f>IF(OR(J33="Fail",ISBLANK(J33)),INDEX('Issue Code Table'!C:C,MATCH(N:N,'Issue Code Table'!A:A,0)),IF(M33="Critical",6,IF(M33="Significant",5,IF(M33="Moderate",3,2))))</f>
        <v>5</v>
      </c>
    </row>
    <row r="34" spans="1:27" ht="331.5" x14ac:dyDescent="0.25">
      <c r="A34" s="82" t="s">
        <v>1972</v>
      </c>
      <c r="B34" s="82" t="s">
        <v>2959</v>
      </c>
      <c r="C34" s="300" t="s">
        <v>2960</v>
      </c>
      <c r="D34" s="82" t="s">
        <v>219</v>
      </c>
      <c r="E34" s="294" t="s">
        <v>5100</v>
      </c>
      <c r="F34" s="294" t="s">
        <v>508</v>
      </c>
      <c r="G34" s="294" t="s">
        <v>5101</v>
      </c>
      <c r="H34" s="294" t="s">
        <v>5102</v>
      </c>
      <c r="I34" s="301"/>
      <c r="J34" s="301"/>
      <c r="K34" s="301" t="s">
        <v>5103</v>
      </c>
      <c r="L34" s="66"/>
      <c r="M34" s="66" t="s">
        <v>140</v>
      </c>
      <c r="N34" s="260" t="s">
        <v>185</v>
      </c>
      <c r="O34" s="215" t="s">
        <v>186</v>
      </c>
      <c r="P34" s="334"/>
      <c r="Q34" s="66" t="s">
        <v>512</v>
      </c>
      <c r="R34" s="66" t="s">
        <v>513</v>
      </c>
      <c r="S34" s="294" t="s">
        <v>514</v>
      </c>
      <c r="T34" s="294" t="s">
        <v>5104</v>
      </c>
      <c r="U34" s="82" t="s">
        <v>5105</v>
      </c>
      <c r="V34" s="82" t="s">
        <v>2413</v>
      </c>
      <c r="W34" s="276"/>
      <c r="AA34" s="270">
        <f>IF(OR(J34="Fail",ISBLANK(J34)),INDEX('Issue Code Table'!C:C,MATCH(N:N,'Issue Code Table'!A:A,0)),IF(M34="Critical",6,IF(M34="Significant",5,IF(M34="Moderate",3,2))))</f>
        <v>5</v>
      </c>
    </row>
    <row r="35" spans="1:27" ht="229.5" x14ac:dyDescent="0.25">
      <c r="A35" s="82" t="s">
        <v>1974</v>
      </c>
      <c r="B35" s="301" t="s">
        <v>517</v>
      </c>
      <c r="C35" s="302" t="s">
        <v>518</v>
      </c>
      <c r="D35" s="82" t="s">
        <v>219</v>
      </c>
      <c r="E35" s="294" t="s">
        <v>5106</v>
      </c>
      <c r="F35" s="294" t="s">
        <v>520</v>
      </c>
      <c r="G35" s="294" t="s">
        <v>5107</v>
      </c>
      <c r="H35" s="294" t="s">
        <v>5108</v>
      </c>
      <c r="I35" s="301"/>
      <c r="J35" s="301"/>
      <c r="K35" s="301" t="s">
        <v>5109</v>
      </c>
      <c r="L35" s="66" t="s">
        <v>5110</v>
      </c>
      <c r="M35" s="66" t="s">
        <v>151</v>
      </c>
      <c r="N35" s="260" t="s">
        <v>4240</v>
      </c>
      <c r="O35" s="215" t="s">
        <v>5111</v>
      </c>
      <c r="P35" s="334"/>
      <c r="Q35" s="66" t="s">
        <v>512</v>
      </c>
      <c r="R35" s="66" t="s">
        <v>524</v>
      </c>
      <c r="S35" s="294" t="s">
        <v>5112</v>
      </c>
      <c r="T35" s="294" t="s">
        <v>5113</v>
      </c>
      <c r="U35" s="82" t="s">
        <v>5114</v>
      </c>
      <c r="V35" s="82"/>
      <c r="W35" s="276"/>
      <c r="AA35" s="270">
        <f>IF(OR(J35="Fail",ISBLANK(J35)),INDEX('Issue Code Table'!C:C,MATCH(N:N,'Issue Code Table'!A:A,0)),IF(M35="Critical",6,IF(M35="Significant",5,IF(M35="Moderate",3,2))))</f>
        <v>5</v>
      </c>
    </row>
    <row r="36" spans="1:27" ht="165.75" x14ac:dyDescent="0.25">
      <c r="A36" s="82" t="s">
        <v>1975</v>
      </c>
      <c r="B36" s="82" t="s">
        <v>517</v>
      </c>
      <c r="C36" s="302" t="s">
        <v>518</v>
      </c>
      <c r="D36" s="82" t="s">
        <v>219</v>
      </c>
      <c r="E36" s="294" t="s">
        <v>5115</v>
      </c>
      <c r="F36" s="294" t="s">
        <v>530</v>
      </c>
      <c r="G36" s="294" t="s">
        <v>5116</v>
      </c>
      <c r="H36" s="294" t="s">
        <v>5117</v>
      </c>
      <c r="I36" s="301"/>
      <c r="J36" s="301"/>
      <c r="K36" s="301" t="s">
        <v>5118</v>
      </c>
      <c r="L36" s="66"/>
      <c r="M36" s="66" t="s">
        <v>151</v>
      </c>
      <c r="N36" s="260" t="s">
        <v>4240</v>
      </c>
      <c r="O36" s="215" t="s">
        <v>5111</v>
      </c>
      <c r="P36" s="334"/>
      <c r="Q36" s="66" t="s">
        <v>512</v>
      </c>
      <c r="R36" s="66" t="s">
        <v>534</v>
      </c>
      <c r="S36" s="294" t="s">
        <v>535</v>
      </c>
      <c r="T36" s="294" t="s">
        <v>5119</v>
      </c>
      <c r="U36" s="82" t="s">
        <v>5120</v>
      </c>
      <c r="V36" s="82"/>
      <c r="W36" s="276"/>
      <c r="AA36" s="270">
        <f>IF(OR(J36="Fail",ISBLANK(J36)),INDEX('Issue Code Table'!C:C,MATCH(N:N,'Issue Code Table'!A:A,0)),IF(M36="Critical",6,IF(M36="Significant",5,IF(M36="Moderate",3,2))))</f>
        <v>5</v>
      </c>
    </row>
    <row r="37" spans="1:27" ht="114.75" x14ac:dyDescent="0.25">
      <c r="A37" s="82" t="s">
        <v>1976</v>
      </c>
      <c r="B37" s="301" t="s">
        <v>180</v>
      </c>
      <c r="C37" s="302" t="s">
        <v>181</v>
      </c>
      <c r="D37" s="82" t="s">
        <v>219</v>
      </c>
      <c r="E37" s="294" t="s">
        <v>5121</v>
      </c>
      <c r="F37" s="294" t="s">
        <v>539</v>
      </c>
      <c r="G37" s="294" t="s">
        <v>5122</v>
      </c>
      <c r="H37" s="294" t="s">
        <v>5123</v>
      </c>
      <c r="I37" s="301"/>
      <c r="J37" s="301"/>
      <c r="K37" s="301" t="s">
        <v>5124</v>
      </c>
      <c r="L37" s="66"/>
      <c r="M37" s="66" t="s">
        <v>140</v>
      </c>
      <c r="N37" s="260" t="s">
        <v>185</v>
      </c>
      <c r="O37" s="215" t="s">
        <v>186</v>
      </c>
      <c r="P37" s="334"/>
      <c r="Q37" s="66" t="s">
        <v>512</v>
      </c>
      <c r="R37" s="66" t="s">
        <v>543</v>
      </c>
      <c r="S37" s="294" t="s">
        <v>544</v>
      </c>
      <c r="T37" s="294" t="s">
        <v>5125</v>
      </c>
      <c r="U37" s="82" t="s">
        <v>5126</v>
      </c>
      <c r="V37" s="82" t="s">
        <v>536</v>
      </c>
      <c r="W37" s="276"/>
      <c r="AA37" s="270">
        <f>IF(OR(J37="Fail",ISBLANK(J37)),INDEX('Issue Code Table'!C:C,MATCH(N:N,'Issue Code Table'!A:A,0)),IF(M37="Critical",6,IF(M37="Significant",5,IF(M37="Moderate",3,2))))</f>
        <v>5</v>
      </c>
    </row>
    <row r="38" spans="1:27" ht="89.25" x14ac:dyDescent="0.25">
      <c r="A38" s="82" t="s">
        <v>1977</v>
      </c>
      <c r="B38" s="301" t="s">
        <v>180</v>
      </c>
      <c r="C38" s="302" t="s">
        <v>181</v>
      </c>
      <c r="D38" s="82" t="s">
        <v>219</v>
      </c>
      <c r="E38" s="82" t="s">
        <v>5127</v>
      </c>
      <c r="F38" s="82" t="s">
        <v>5128</v>
      </c>
      <c r="G38" s="82" t="s">
        <v>5129</v>
      </c>
      <c r="H38" s="82" t="s">
        <v>5130</v>
      </c>
      <c r="I38" s="66"/>
      <c r="J38" s="71"/>
      <c r="K38" s="66" t="s">
        <v>5131</v>
      </c>
      <c r="L38" s="66"/>
      <c r="M38" s="269" t="s">
        <v>151</v>
      </c>
      <c r="N38" s="271" t="s">
        <v>3955</v>
      </c>
      <c r="O38" s="260" t="s">
        <v>5132</v>
      </c>
      <c r="P38" s="330"/>
      <c r="Q38" s="66" t="s">
        <v>2410</v>
      </c>
      <c r="R38" s="66" t="s">
        <v>5133</v>
      </c>
      <c r="S38" s="294" t="s">
        <v>5134</v>
      </c>
      <c r="T38" s="294" t="s">
        <v>5135</v>
      </c>
      <c r="U38" s="82" t="s">
        <v>5136</v>
      </c>
      <c r="V38" s="82"/>
      <c r="W38" s="276"/>
      <c r="AA38" s="270">
        <f>IF(OR(J38="Fail",ISBLANK(J38)),INDEX('Issue Code Table'!C:C,MATCH(N:N,'Issue Code Table'!A:A,0)),IF(M38="Critical",6,IF(M38="Significant",5,IF(M38="Moderate",3,2))))</f>
        <v>4</v>
      </c>
    </row>
    <row r="39" spans="1:27" ht="255" x14ac:dyDescent="0.25">
      <c r="A39" s="82" t="s">
        <v>1978</v>
      </c>
      <c r="B39" s="82" t="s">
        <v>457</v>
      </c>
      <c r="C39" s="300" t="s">
        <v>458</v>
      </c>
      <c r="D39" s="82" t="s">
        <v>219</v>
      </c>
      <c r="E39" s="82" t="s">
        <v>5137</v>
      </c>
      <c r="F39" s="82" t="s">
        <v>5138</v>
      </c>
      <c r="G39" s="82" t="s">
        <v>5139</v>
      </c>
      <c r="H39" s="82" t="s">
        <v>5140</v>
      </c>
      <c r="I39" s="66"/>
      <c r="J39" s="71"/>
      <c r="K39" s="66" t="s">
        <v>5141</v>
      </c>
      <c r="L39" s="66"/>
      <c r="M39" s="66" t="s">
        <v>140</v>
      </c>
      <c r="N39" s="260" t="s">
        <v>185</v>
      </c>
      <c r="O39" s="215" t="s">
        <v>186</v>
      </c>
      <c r="P39" s="330"/>
      <c r="Q39" s="66" t="s">
        <v>2410</v>
      </c>
      <c r="R39" s="66" t="s">
        <v>5142</v>
      </c>
      <c r="S39" s="294" t="s">
        <v>5143</v>
      </c>
      <c r="T39" s="294" t="s">
        <v>5144</v>
      </c>
      <c r="U39" s="82" t="s">
        <v>5145</v>
      </c>
      <c r="V39" s="82" t="s">
        <v>5146</v>
      </c>
      <c r="W39" s="276"/>
      <c r="AA39" s="270">
        <f>IF(OR(J39="Fail",ISBLANK(J39)),INDEX('Issue Code Table'!C:C,MATCH(N:N,'Issue Code Table'!A:A,0)),IF(M39="Critical",6,IF(M39="Significant",5,IF(M39="Moderate",3,2))))</f>
        <v>5</v>
      </c>
    </row>
    <row r="40" spans="1:27" ht="140.25" x14ac:dyDescent="0.25">
      <c r="A40" s="82" t="s">
        <v>1980</v>
      </c>
      <c r="B40" s="82" t="s">
        <v>457</v>
      </c>
      <c r="C40" s="300" t="s">
        <v>458</v>
      </c>
      <c r="D40" s="82" t="s">
        <v>219</v>
      </c>
      <c r="E40" s="82" t="s">
        <v>5147</v>
      </c>
      <c r="F40" s="82" t="s">
        <v>5148</v>
      </c>
      <c r="G40" s="82" t="s">
        <v>5149</v>
      </c>
      <c r="H40" s="82" t="s">
        <v>5150</v>
      </c>
      <c r="I40" s="66"/>
      <c r="J40" s="71"/>
      <c r="K40" s="66" t="s">
        <v>5151</v>
      </c>
      <c r="L40" s="66"/>
      <c r="M40" s="66" t="s">
        <v>140</v>
      </c>
      <c r="N40" s="260" t="s">
        <v>185</v>
      </c>
      <c r="O40" s="215" t="s">
        <v>186</v>
      </c>
      <c r="P40" s="330"/>
      <c r="Q40" s="66" t="s">
        <v>2410</v>
      </c>
      <c r="R40" s="66" t="s">
        <v>5152</v>
      </c>
      <c r="S40" s="294" t="s">
        <v>5153</v>
      </c>
      <c r="T40" s="294" t="s">
        <v>5154</v>
      </c>
      <c r="U40" s="82" t="s">
        <v>5155</v>
      </c>
      <c r="V40" s="82" t="s">
        <v>5156</v>
      </c>
      <c r="W40" s="276"/>
      <c r="AA40" s="270">
        <f>IF(OR(J40="Fail",ISBLANK(J40)),INDEX('Issue Code Table'!C:C,MATCH(N:N,'Issue Code Table'!A:A,0)),IF(M40="Critical",6,IF(M40="Significant",5,IF(M40="Moderate",3,2))))</f>
        <v>5</v>
      </c>
    </row>
    <row r="41" spans="1:27" ht="369.75" x14ac:dyDescent="0.25">
      <c r="A41" s="82" t="s">
        <v>1981</v>
      </c>
      <c r="B41" s="82" t="s">
        <v>457</v>
      </c>
      <c r="C41" s="300" t="s">
        <v>458</v>
      </c>
      <c r="D41" s="82" t="s">
        <v>219</v>
      </c>
      <c r="E41" s="82" t="s">
        <v>5157</v>
      </c>
      <c r="F41" s="82" t="s">
        <v>5158</v>
      </c>
      <c r="G41" s="82" t="s">
        <v>5159</v>
      </c>
      <c r="H41" s="82" t="s">
        <v>5160</v>
      </c>
      <c r="I41" s="66"/>
      <c r="J41" s="71"/>
      <c r="K41" s="66" t="s">
        <v>5161</v>
      </c>
      <c r="L41" s="66"/>
      <c r="M41" s="66" t="s">
        <v>140</v>
      </c>
      <c r="N41" s="260" t="s">
        <v>185</v>
      </c>
      <c r="O41" s="215" t="s">
        <v>186</v>
      </c>
      <c r="P41" s="330"/>
      <c r="Q41" s="66" t="s">
        <v>2410</v>
      </c>
      <c r="R41" s="66" t="s">
        <v>5162</v>
      </c>
      <c r="S41" s="294" t="s">
        <v>5163</v>
      </c>
      <c r="T41" s="294" t="s">
        <v>5164</v>
      </c>
      <c r="U41" s="82" t="s">
        <v>5165</v>
      </c>
      <c r="V41" s="82" t="s">
        <v>5166</v>
      </c>
      <c r="W41" s="276"/>
      <c r="AA41" s="270">
        <f>IF(OR(J41="Fail",ISBLANK(J41)),INDEX('Issue Code Table'!C:C,MATCH(N:N,'Issue Code Table'!A:A,0)),IF(M41="Critical",6,IF(M41="Significant",5,IF(M41="Moderate",3,2))))</f>
        <v>5</v>
      </c>
    </row>
    <row r="42" spans="1:27" ht="140.25" x14ac:dyDescent="0.25">
      <c r="A42" s="82" t="s">
        <v>1982</v>
      </c>
      <c r="B42" s="82" t="s">
        <v>457</v>
      </c>
      <c r="C42" s="300" t="s">
        <v>458</v>
      </c>
      <c r="D42" s="82" t="s">
        <v>219</v>
      </c>
      <c r="E42" s="294" t="s">
        <v>5167</v>
      </c>
      <c r="F42" s="82" t="s">
        <v>5168</v>
      </c>
      <c r="G42" s="82" t="s">
        <v>5169</v>
      </c>
      <c r="H42" s="82" t="s">
        <v>5170</v>
      </c>
      <c r="I42" s="66"/>
      <c r="J42" s="71"/>
      <c r="K42" s="66" t="s">
        <v>5171</v>
      </c>
      <c r="L42" s="66"/>
      <c r="M42" s="66" t="s">
        <v>151</v>
      </c>
      <c r="N42" s="260" t="s">
        <v>464</v>
      </c>
      <c r="O42" s="215" t="s">
        <v>465</v>
      </c>
      <c r="P42" s="330"/>
      <c r="Q42" s="66" t="s">
        <v>2410</v>
      </c>
      <c r="R42" s="66" t="s">
        <v>5172</v>
      </c>
      <c r="S42" s="294" t="s">
        <v>5173</v>
      </c>
      <c r="T42" s="294" t="s">
        <v>5174</v>
      </c>
      <c r="U42" s="82" t="s">
        <v>5175</v>
      </c>
      <c r="V42" s="82"/>
      <c r="W42" s="276"/>
      <c r="AA42" s="270">
        <f>IF(OR(J42="Fail",ISBLANK(J42)),INDEX('Issue Code Table'!C:C,MATCH(N:N,'Issue Code Table'!A:A,0)),IF(M42="Critical",6,IF(M42="Significant",5,IF(M42="Moderate",3,2))))</f>
        <v>4</v>
      </c>
    </row>
    <row r="43" spans="1:27" ht="89.25" x14ac:dyDescent="0.25">
      <c r="A43" s="82" t="s">
        <v>1983</v>
      </c>
      <c r="B43" s="301" t="s">
        <v>180</v>
      </c>
      <c r="C43" s="302" t="s">
        <v>181</v>
      </c>
      <c r="D43" s="82" t="s">
        <v>219</v>
      </c>
      <c r="E43" s="82" t="s">
        <v>5176</v>
      </c>
      <c r="F43" s="82" t="s">
        <v>5177</v>
      </c>
      <c r="G43" s="82" t="s">
        <v>5178</v>
      </c>
      <c r="H43" s="82" t="s">
        <v>5179</v>
      </c>
      <c r="I43" s="66"/>
      <c r="J43" s="71"/>
      <c r="K43" s="67" t="s">
        <v>5180</v>
      </c>
      <c r="L43" s="66"/>
      <c r="M43" s="132" t="s">
        <v>140</v>
      </c>
      <c r="N43" s="212" t="s">
        <v>651</v>
      </c>
      <c r="O43" s="213" t="s">
        <v>652</v>
      </c>
      <c r="P43" s="330"/>
      <c r="Q43" s="66" t="s">
        <v>2410</v>
      </c>
      <c r="R43" s="66" t="s">
        <v>5181</v>
      </c>
      <c r="S43" s="294" t="s">
        <v>5182</v>
      </c>
      <c r="T43" s="294" t="s">
        <v>5183</v>
      </c>
      <c r="U43" s="82" t="s">
        <v>5184</v>
      </c>
      <c r="V43" s="82" t="s">
        <v>5185</v>
      </c>
      <c r="W43" s="276"/>
      <c r="AA43" s="270">
        <f>IF(OR(J43="Fail",ISBLANK(J43)),INDEX('Issue Code Table'!C:C,MATCH(N:N,'Issue Code Table'!A:A,0)),IF(M43="Critical",6,IF(M43="Significant",5,IF(M43="Moderate",3,2))))</f>
        <v>5</v>
      </c>
    </row>
    <row r="44" spans="1:27" ht="89.25" x14ac:dyDescent="0.25">
      <c r="A44" s="82" t="s">
        <v>1984</v>
      </c>
      <c r="B44" s="301" t="s">
        <v>180</v>
      </c>
      <c r="C44" s="302" t="s">
        <v>181</v>
      </c>
      <c r="D44" s="82" t="s">
        <v>219</v>
      </c>
      <c r="E44" s="82" t="s">
        <v>5186</v>
      </c>
      <c r="F44" s="82" t="s">
        <v>5187</v>
      </c>
      <c r="G44" s="82" t="s">
        <v>5188</v>
      </c>
      <c r="H44" s="301" t="s">
        <v>5189</v>
      </c>
      <c r="I44" s="66"/>
      <c r="J44" s="71"/>
      <c r="K44" s="67" t="s">
        <v>5190</v>
      </c>
      <c r="L44" s="66"/>
      <c r="M44" s="132" t="s">
        <v>140</v>
      </c>
      <c r="N44" s="212" t="s">
        <v>651</v>
      </c>
      <c r="O44" s="213" t="s">
        <v>652</v>
      </c>
      <c r="P44" s="330"/>
      <c r="Q44" s="66" t="s">
        <v>2410</v>
      </c>
      <c r="R44" s="66" t="s">
        <v>5191</v>
      </c>
      <c r="S44" s="294" t="s">
        <v>5192</v>
      </c>
      <c r="T44" s="294" t="s">
        <v>5193</v>
      </c>
      <c r="U44" s="82" t="s">
        <v>5194</v>
      </c>
      <c r="V44" s="82" t="s">
        <v>5195</v>
      </c>
      <c r="W44" s="276"/>
      <c r="AA44" s="270">
        <f>IF(OR(J44="Fail",ISBLANK(J44)),INDEX('Issue Code Table'!C:C,MATCH(N:N,'Issue Code Table'!A:A,0)),IF(M44="Critical",6,IF(M44="Significant",5,IF(M44="Moderate",3,2))))</f>
        <v>5</v>
      </c>
    </row>
    <row r="45" spans="1:27" ht="216.75" x14ac:dyDescent="0.25">
      <c r="A45" s="82" t="s">
        <v>1985</v>
      </c>
      <c r="B45" s="301" t="s">
        <v>313</v>
      </c>
      <c r="C45" s="302" t="s">
        <v>314</v>
      </c>
      <c r="D45" s="82" t="s">
        <v>219</v>
      </c>
      <c r="E45" s="294" t="s">
        <v>5196</v>
      </c>
      <c r="F45" s="294" t="s">
        <v>561</v>
      </c>
      <c r="G45" s="294" t="s">
        <v>5197</v>
      </c>
      <c r="H45" s="294" t="s">
        <v>563</v>
      </c>
      <c r="I45" s="301"/>
      <c r="J45" s="301"/>
      <c r="K45" s="82" t="s">
        <v>564</v>
      </c>
      <c r="L45" s="66"/>
      <c r="M45" s="66" t="s">
        <v>151</v>
      </c>
      <c r="N45" s="260" t="s">
        <v>464</v>
      </c>
      <c r="O45" s="215" t="s">
        <v>3640</v>
      </c>
      <c r="P45" s="334"/>
      <c r="Q45" s="66" t="s">
        <v>555</v>
      </c>
      <c r="R45" s="66" t="s">
        <v>567</v>
      </c>
      <c r="S45" s="294" t="s">
        <v>569</v>
      </c>
      <c r="T45" s="294" t="s">
        <v>5198</v>
      </c>
      <c r="U45" s="82" t="s">
        <v>5199</v>
      </c>
      <c r="V45" s="82"/>
      <c r="W45" s="276"/>
      <c r="AA45" s="270">
        <f>IF(OR(J45="Fail",ISBLANK(J45)),INDEX('Issue Code Table'!C:C,MATCH(N:N,'Issue Code Table'!A:A,0)),IF(M45="Critical",6,IF(M45="Significant",5,IF(M45="Moderate",3,2))))</f>
        <v>4</v>
      </c>
    </row>
    <row r="46" spans="1:27" ht="267.75" x14ac:dyDescent="0.25">
      <c r="A46" s="82" t="s">
        <v>1986</v>
      </c>
      <c r="B46" s="82" t="s">
        <v>546</v>
      </c>
      <c r="C46" s="82" t="s">
        <v>547</v>
      </c>
      <c r="D46" s="82" t="s">
        <v>219</v>
      </c>
      <c r="E46" s="294" t="s">
        <v>5200</v>
      </c>
      <c r="F46" s="294" t="s">
        <v>3170</v>
      </c>
      <c r="G46" s="294" t="s">
        <v>5201</v>
      </c>
      <c r="H46" s="294" t="s">
        <v>563</v>
      </c>
      <c r="I46" s="301"/>
      <c r="J46" s="301"/>
      <c r="K46" s="82" t="s">
        <v>564</v>
      </c>
      <c r="L46" s="213"/>
      <c r="M46" s="66" t="s">
        <v>151</v>
      </c>
      <c r="N46" s="260" t="s">
        <v>464</v>
      </c>
      <c r="O46" s="215" t="s">
        <v>465</v>
      </c>
      <c r="P46" s="334"/>
      <c r="Q46" s="66" t="s">
        <v>555</v>
      </c>
      <c r="R46" s="66" t="s">
        <v>556</v>
      </c>
      <c r="S46" s="294" t="s">
        <v>569</v>
      </c>
      <c r="T46" s="294" t="s">
        <v>5202</v>
      </c>
      <c r="U46" s="82" t="s">
        <v>5203</v>
      </c>
      <c r="V46" s="82"/>
      <c r="W46" s="276"/>
      <c r="AA46" s="270">
        <f>IF(OR(J46="Fail",ISBLANK(J46)),INDEX('Issue Code Table'!C:C,MATCH(N:N,'Issue Code Table'!A:A,0)),IF(M46="Critical",6,IF(M46="Significant",5,IF(M46="Moderate",3,2))))</f>
        <v>4</v>
      </c>
    </row>
    <row r="47" spans="1:27" ht="242.25" x14ac:dyDescent="0.25">
      <c r="A47" s="82" t="s">
        <v>1987</v>
      </c>
      <c r="B47" s="301" t="s">
        <v>546</v>
      </c>
      <c r="C47" s="302" t="s">
        <v>547</v>
      </c>
      <c r="D47" s="82" t="s">
        <v>219</v>
      </c>
      <c r="E47" s="294" t="s">
        <v>5204</v>
      </c>
      <c r="F47" s="294" t="s">
        <v>578</v>
      </c>
      <c r="G47" s="294" t="s">
        <v>5205</v>
      </c>
      <c r="H47" s="294" t="s">
        <v>563</v>
      </c>
      <c r="I47" s="301"/>
      <c r="J47" s="301"/>
      <c r="K47" s="82" t="s">
        <v>564</v>
      </c>
      <c r="L47" s="213"/>
      <c r="M47" s="66" t="s">
        <v>151</v>
      </c>
      <c r="N47" s="260" t="s">
        <v>464</v>
      </c>
      <c r="O47" s="215" t="s">
        <v>465</v>
      </c>
      <c r="P47" s="334"/>
      <c r="Q47" s="66" t="s">
        <v>555</v>
      </c>
      <c r="R47" s="66" t="s">
        <v>5206</v>
      </c>
      <c r="S47" s="294" t="s">
        <v>569</v>
      </c>
      <c r="T47" s="294" t="s">
        <v>5207</v>
      </c>
      <c r="U47" s="82" t="s">
        <v>5208</v>
      </c>
      <c r="V47" s="82"/>
      <c r="W47" s="276"/>
      <c r="AA47" s="270">
        <f>IF(OR(J47="Fail",ISBLANK(J47)),INDEX('Issue Code Table'!C:C,MATCH(N:N,'Issue Code Table'!A:A,0)),IF(M47="Critical",6,IF(M47="Significant",5,IF(M47="Moderate",3,2))))</f>
        <v>4</v>
      </c>
    </row>
    <row r="48" spans="1:27" ht="102" x14ac:dyDescent="0.25">
      <c r="A48" s="82" t="s">
        <v>1988</v>
      </c>
      <c r="B48" s="301" t="s">
        <v>313</v>
      </c>
      <c r="C48" s="302" t="s">
        <v>314</v>
      </c>
      <c r="D48" s="82" t="s">
        <v>219</v>
      </c>
      <c r="E48" s="294" t="s">
        <v>5209</v>
      </c>
      <c r="F48" s="294" t="s">
        <v>582</v>
      </c>
      <c r="G48" s="294" t="s">
        <v>5210</v>
      </c>
      <c r="H48" s="294" t="s">
        <v>5211</v>
      </c>
      <c r="I48" s="301"/>
      <c r="J48" s="301"/>
      <c r="K48" s="301" t="s">
        <v>5212</v>
      </c>
      <c r="L48" s="66"/>
      <c r="M48" s="66" t="s">
        <v>140</v>
      </c>
      <c r="N48" s="260" t="s">
        <v>1576</v>
      </c>
      <c r="O48" s="215" t="s">
        <v>5020</v>
      </c>
      <c r="P48" s="334"/>
      <c r="Q48" s="66" t="s">
        <v>555</v>
      </c>
      <c r="R48" s="66" t="s">
        <v>5213</v>
      </c>
      <c r="S48" s="294" t="s">
        <v>587</v>
      </c>
      <c r="T48" s="294" t="s">
        <v>5214</v>
      </c>
      <c r="U48" s="82" t="s">
        <v>6518</v>
      </c>
      <c r="V48" s="82" t="s">
        <v>5215</v>
      </c>
      <c r="W48" s="276"/>
      <c r="AA48" s="270">
        <f>IF(OR(J48="Fail",ISBLANK(J48)),INDEX('Issue Code Table'!C:C,MATCH(N:N,'Issue Code Table'!A:A,0)),IF(M48="Critical",6,IF(M48="Significant",5,IF(M48="Moderate",3,2))))</f>
        <v>5</v>
      </c>
    </row>
    <row r="49" spans="1:27" ht="102" x14ac:dyDescent="0.25">
      <c r="A49" s="82" t="s">
        <v>1989</v>
      </c>
      <c r="B49" s="301" t="s">
        <v>313</v>
      </c>
      <c r="C49" s="302" t="s">
        <v>314</v>
      </c>
      <c r="D49" s="82" t="s">
        <v>219</v>
      </c>
      <c r="E49" s="294" t="s">
        <v>5216</v>
      </c>
      <c r="F49" s="294" t="s">
        <v>590</v>
      </c>
      <c r="G49" s="294" t="s">
        <v>5217</v>
      </c>
      <c r="H49" s="294" t="s">
        <v>5218</v>
      </c>
      <c r="I49" s="301"/>
      <c r="J49" s="301"/>
      <c r="K49" s="301" t="s">
        <v>5219</v>
      </c>
      <c r="L49" s="66"/>
      <c r="M49" s="66" t="s">
        <v>140</v>
      </c>
      <c r="N49" s="260" t="s">
        <v>1576</v>
      </c>
      <c r="O49" s="215" t="s">
        <v>5020</v>
      </c>
      <c r="P49" s="334"/>
      <c r="Q49" s="66" t="s">
        <v>555</v>
      </c>
      <c r="R49" s="66" t="s">
        <v>5220</v>
      </c>
      <c r="S49" s="294" t="s">
        <v>595</v>
      </c>
      <c r="T49" s="294" t="s">
        <v>5221</v>
      </c>
      <c r="U49" s="82" t="s">
        <v>5222</v>
      </c>
      <c r="V49" s="82" t="s">
        <v>5215</v>
      </c>
      <c r="W49" s="276"/>
      <c r="AA49" s="270">
        <f>IF(OR(J49="Fail",ISBLANK(J49)),INDEX('Issue Code Table'!C:C,MATCH(N:N,'Issue Code Table'!A:A,0)),IF(M49="Critical",6,IF(M49="Significant",5,IF(M49="Moderate",3,2))))</f>
        <v>5</v>
      </c>
    </row>
    <row r="50" spans="1:27" ht="102" x14ac:dyDescent="0.25">
      <c r="A50" s="82" t="s">
        <v>1990</v>
      </c>
      <c r="B50" s="301" t="s">
        <v>313</v>
      </c>
      <c r="C50" s="302" t="s">
        <v>314</v>
      </c>
      <c r="D50" s="82" t="s">
        <v>219</v>
      </c>
      <c r="E50" s="294" t="s">
        <v>5223</v>
      </c>
      <c r="F50" s="294" t="s">
        <v>598</v>
      </c>
      <c r="G50" s="294" t="s">
        <v>5224</v>
      </c>
      <c r="H50" s="294" t="s">
        <v>5225</v>
      </c>
      <c r="I50" s="301"/>
      <c r="J50" s="301"/>
      <c r="K50" s="301" t="s">
        <v>5226</v>
      </c>
      <c r="L50" s="66"/>
      <c r="M50" s="66" t="s">
        <v>140</v>
      </c>
      <c r="N50" s="260" t="s">
        <v>1576</v>
      </c>
      <c r="O50" s="215" t="s">
        <v>5020</v>
      </c>
      <c r="P50" s="334"/>
      <c r="Q50" s="66" t="s">
        <v>555</v>
      </c>
      <c r="R50" s="66" t="s">
        <v>5227</v>
      </c>
      <c r="S50" s="294" t="s">
        <v>603</v>
      </c>
      <c r="T50" s="294" t="s">
        <v>5228</v>
      </c>
      <c r="U50" s="82" t="s">
        <v>5229</v>
      </c>
      <c r="V50" s="82" t="s">
        <v>5215</v>
      </c>
      <c r="W50" s="276"/>
      <c r="AA50" s="270">
        <f>IF(OR(J50="Fail",ISBLANK(J50)),INDEX('Issue Code Table'!C:C,MATCH(N:N,'Issue Code Table'!A:A,0)),IF(M50="Critical",6,IF(M50="Significant",5,IF(M50="Moderate",3,2))))</f>
        <v>5</v>
      </c>
    </row>
    <row r="51" spans="1:27" ht="409.5" x14ac:dyDescent="0.25">
      <c r="A51" s="82" t="s">
        <v>1991</v>
      </c>
      <c r="B51" s="301" t="s">
        <v>546</v>
      </c>
      <c r="C51" s="333" t="s">
        <v>547</v>
      </c>
      <c r="D51" s="82" t="s">
        <v>219</v>
      </c>
      <c r="E51" s="294" t="s">
        <v>5230</v>
      </c>
      <c r="F51" s="294" t="s">
        <v>549</v>
      </c>
      <c r="G51" s="294" t="s">
        <v>5231</v>
      </c>
      <c r="H51" s="294" t="s">
        <v>5232</v>
      </c>
      <c r="I51" s="301"/>
      <c r="J51" s="301"/>
      <c r="K51" s="82" t="s">
        <v>552</v>
      </c>
      <c r="L51" s="66"/>
      <c r="M51" s="66" t="s">
        <v>198</v>
      </c>
      <c r="N51" s="260" t="s">
        <v>3586</v>
      </c>
      <c r="O51" s="215" t="s">
        <v>5233</v>
      </c>
      <c r="P51" s="334"/>
      <c r="Q51" s="66" t="s">
        <v>214</v>
      </c>
      <c r="R51" s="66" t="s">
        <v>2425</v>
      </c>
      <c r="S51" s="294" t="s">
        <v>5234</v>
      </c>
      <c r="T51" s="294" t="s">
        <v>5235</v>
      </c>
      <c r="U51" s="82" t="s">
        <v>5236</v>
      </c>
      <c r="V51" s="82"/>
      <c r="W51" s="276"/>
      <c r="AA51" s="270">
        <f>IF(OR(J51="Fail",ISBLANK(J51)),INDEX('Issue Code Table'!C:C,MATCH(N:N,'Issue Code Table'!A:A,0)),IF(M51="Critical",6,IF(M51="Significant",5,IF(M51="Moderate",3,2))))</f>
        <v>5</v>
      </c>
    </row>
    <row r="52" spans="1:27" ht="293.25" x14ac:dyDescent="0.25">
      <c r="A52" s="82" t="s">
        <v>1992</v>
      </c>
      <c r="B52" s="301" t="s">
        <v>546</v>
      </c>
      <c r="C52" s="333" t="s">
        <v>547</v>
      </c>
      <c r="D52" s="82" t="s">
        <v>219</v>
      </c>
      <c r="E52" s="82" t="s">
        <v>5237</v>
      </c>
      <c r="F52" s="82" t="s">
        <v>549</v>
      </c>
      <c r="G52" s="82" t="s">
        <v>5238</v>
      </c>
      <c r="H52" s="82" t="s">
        <v>5239</v>
      </c>
      <c r="I52" s="66"/>
      <c r="J52" s="71"/>
      <c r="K52" s="66" t="s">
        <v>5240</v>
      </c>
      <c r="L52" s="66"/>
      <c r="M52" s="132" t="s">
        <v>140</v>
      </c>
      <c r="N52" s="212" t="s">
        <v>651</v>
      </c>
      <c r="O52" s="213" t="s">
        <v>652</v>
      </c>
      <c r="P52" s="330"/>
      <c r="Q52" s="66" t="s">
        <v>214</v>
      </c>
      <c r="R52" s="66" t="s">
        <v>5241</v>
      </c>
      <c r="S52" s="294" t="s">
        <v>5242</v>
      </c>
      <c r="T52" s="294" t="s">
        <v>5243</v>
      </c>
      <c r="U52" s="82" t="s">
        <v>5244</v>
      </c>
      <c r="V52" s="82" t="s">
        <v>5245</v>
      </c>
      <c r="W52" s="276"/>
      <c r="AA52" s="270">
        <f>IF(OR(J52="Fail",ISBLANK(J52)),INDEX('Issue Code Table'!C:C,MATCH(N:N,'Issue Code Table'!A:A,0)),IF(M52="Critical",6,IF(M52="Significant",5,IF(M52="Moderate",3,2))))</f>
        <v>5</v>
      </c>
    </row>
    <row r="53" spans="1:27" ht="102" x14ac:dyDescent="0.25">
      <c r="A53" s="82" t="s">
        <v>1993</v>
      </c>
      <c r="B53" s="301" t="s">
        <v>5246</v>
      </c>
      <c r="C53" s="302" t="s">
        <v>5247</v>
      </c>
      <c r="D53" s="82" t="s">
        <v>219</v>
      </c>
      <c r="E53" s="82" t="s">
        <v>5248</v>
      </c>
      <c r="F53" s="82" t="s">
        <v>5249</v>
      </c>
      <c r="G53" s="82" t="s">
        <v>5250</v>
      </c>
      <c r="H53" s="82" t="s">
        <v>5251</v>
      </c>
      <c r="I53" s="66"/>
      <c r="J53" s="71"/>
      <c r="K53" s="66" t="s">
        <v>5252</v>
      </c>
      <c r="L53" s="66"/>
      <c r="M53" s="132" t="s">
        <v>140</v>
      </c>
      <c r="N53" s="212" t="s">
        <v>651</v>
      </c>
      <c r="O53" s="213" t="s">
        <v>652</v>
      </c>
      <c r="P53" s="330"/>
      <c r="Q53" s="66" t="s">
        <v>214</v>
      </c>
      <c r="R53" s="66" t="s">
        <v>5253</v>
      </c>
      <c r="S53" s="294" t="s">
        <v>5254</v>
      </c>
      <c r="T53" s="294" t="s">
        <v>5255</v>
      </c>
      <c r="U53" s="82" t="s">
        <v>5256</v>
      </c>
      <c r="V53" s="82" t="s">
        <v>5257</v>
      </c>
      <c r="W53" s="276"/>
      <c r="AA53" s="270">
        <f>IF(OR(J53="Fail",ISBLANK(J53)),INDEX('Issue Code Table'!C:C,MATCH(N:N,'Issue Code Table'!A:A,0)),IF(M53="Critical",6,IF(M53="Significant",5,IF(M53="Moderate",3,2))))</f>
        <v>5</v>
      </c>
    </row>
    <row r="54" spans="1:27" ht="178.5" x14ac:dyDescent="0.25">
      <c r="A54" s="82" t="s">
        <v>1995</v>
      </c>
      <c r="B54" s="301" t="s">
        <v>180</v>
      </c>
      <c r="C54" s="302" t="s">
        <v>181</v>
      </c>
      <c r="D54" s="82" t="s">
        <v>206</v>
      </c>
      <c r="E54" s="294" t="s">
        <v>5258</v>
      </c>
      <c r="F54" s="294" t="s">
        <v>5259</v>
      </c>
      <c r="G54" s="294" t="s">
        <v>5260</v>
      </c>
      <c r="H54" s="294" t="s">
        <v>5261</v>
      </c>
      <c r="I54" s="301"/>
      <c r="J54" s="301"/>
      <c r="K54" s="301" t="s">
        <v>5262</v>
      </c>
      <c r="L54" s="66"/>
      <c r="M54" s="66" t="s">
        <v>140</v>
      </c>
      <c r="N54" s="260" t="s">
        <v>651</v>
      </c>
      <c r="O54" s="215" t="s">
        <v>652</v>
      </c>
      <c r="P54" s="334"/>
      <c r="Q54" s="66" t="s">
        <v>5263</v>
      </c>
      <c r="R54" s="66" t="s">
        <v>5264</v>
      </c>
      <c r="S54" s="294" t="s">
        <v>5265</v>
      </c>
      <c r="T54" s="294" t="s">
        <v>5266</v>
      </c>
      <c r="U54" s="82" t="s">
        <v>5267</v>
      </c>
      <c r="V54" s="82" t="s">
        <v>5268</v>
      </c>
      <c r="W54" s="276"/>
      <c r="AA54" s="270">
        <f>IF(OR(J54="Fail",ISBLANK(J54)),INDEX('Issue Code Table'!C:C,MATCH(N:N,'Issue Code Table'!A:A,0)),IF(M54="Critical",6,IF(M54="Significant",5,IF(M54="Moderate",3,2))))</f>
        <v>5</v>
      </c>
    </row>
    <row r="55" spans="1:27" ht="89.25" x14ac:dyDescent="0.25">
      <c r="A55" s="82" t="s">
        <v>1997</v>
      </c>
      <c r="B55" s="301" t="s">
        <v>180</v>
      </c>
      <c r="C55" s="302" t="s">
        <v>181</v>
      </c>
      <c r="D55" s="82" t="s">
        <v>219</v>
      </c>
      <c r="E55" s="294" t="s">
        <v>5269</v>
      </c>
      <c r="F55" s="294" t="s">
        <v>690</v>
      </c>
      <c r="G55" s="294" t="s">
        <v>5270</v>
      </c>
      <c r="H55" s="294" t="s">
        <v>5271</v>
      </c>
      <c r="I55" s="301"/>
      <c r="J55" s="301"/>
      <c r="K55" s="301" t="s">
        <v>5272</v>
      </c>
      <c r="L55" s="66"/>
      <c r="M55" s="66" t="s">
        <v>140</v>
      </c>
      <c r="N55" s="260" t="s">
        <v>185</v>
      </c>
      <c r="O55" s="215" t="s">
        <v>186</v>
      </c>
      <c r="P55" s="334"/>
      <c r="Q55" s="66" t="s">
        <v>610</v>
      </c>
      <c r="R55" s="66" t="s">
        <v>611</v>
      </c>
      <c r="S55" s="294" t="s">
        <v>5273</v>
      </c>
      <c r="T55" s="294" t="s">
        <v>5274</v>
      </c>
      <c r="U55" s="82" t="s">
        <v>5275</v>
      </c>
      <c r="V55" s="82" t="s">
        <v>2435</v>
      </c>
      <c r="W55" s="276"/>
      <c r="AA55" s="270">
        <f>IF(OR(J55="Fail",ISBLANK(J55)),INDEX('Issue Code Table'!C:C,MATCH(N:N,'Issue Code Table'!A:A,0)),IF(M55="Critical",6,IF(M55="Significant",5,IF(M55="Moderate",3,2))))</f>
        <v>5</v>
      </c>
    </row>
    <row r="56" spans="1:27" ht="102" x14ac:dyDescent="0.25">
      <c r="A56" s="82" t="s">
        <v>1999</v>
      </c>
      <c r="B56" s="301" t="s">
        <v>313</v>
      </c>
      <c r="C56" s="302" t="s">
        <v>314</v>
      </c>
      <c r="D56" s="82" t="s">
        <v>219</v>
      </c>
      <c r="E56" s="82" t="s">
        <v>5276</v>
      </c>
      <c r="F56" s="82" t="s">
        <v>699</v>
      </c>
      <c r="G56" s="82" t="s">
        <v>5277</v>
      </c>
      <c r="H56" s="82" t="s">
        <v>5278</v>
      </c>
      <c r="I56" s="66"/>
      <c r="J56" s="71"/>
      <c r="K56" s="66" t="s">
        <v>5279</v>
      </c>
      <c r="L56" s="66"/>
      <c r="M56" s="134" t="s">
        <v>140</v>
      </c>
      <c r="N56" s="213" t="s">
        <v>651</v>
      </c>
      <c r="O56" s="213" t="s">
        <v>652</v>
      </c>
      <c r="P56" s="330"/>
      <c r="Q56" s="66" t="s">
        <v>703</v>
      </c>
      <c r="R56" s="66" t="s">
        <v>704</v>
      </c>
      <c r="S56" s="294" t="s">
        <v>2440</v>
      </c>
      <c r="T56" s="294" t="s">
        <v>5280</v>
      </c>
      <c r="U56" s="82" t="s">
        <v>5281</v>
      </c>
      <c r="V56" s="82" t="s">
        <v>2443</v>
      </c>
      <c r="W56" s="276"/>
      <c r="AA56" s="270">
        <f>IF(OR(J56="Fail",ISBLANK(J56)),INDEX('Issue Code Table'!C:C,MATCH(N:N,'Issue Code Table'!A:A,0)),IF(M56="Critical",6,IF(M56="Significant",5,IF(M56="Moderate",3,2))))</f>
        <v>5</v>
      </c>
    </row>
    <row r="57" spans="1:27" ht="140.25" x14ac:dyDescent="0.25">
      <c r="A57" s="82" t="s">
        <v>2001</v>
      </c>
      <c r="B57" s="301" t="s">
        <v>180</v>
      </c>
      <c r="C57" s="302" t="s">
        <v>181</v>
      </c>
      <c r="D57" s="82" t="s">
        <v>219</v>
      </c>
      <c r="E57" s="294" t="s">
        <v>5282</v>
      </c>
      <c r="F57" s="294" t="s">
        <v>708</v>
      </c>
      <c r="G57" s="294" t="s">
        <v>5283</v>
      </c>
      <c r="H57" s="294" t="s">
        <v>5284</v>
      </c>
      <c r="I57" s="301"/>
      <c r="J57" s="301"/>
      <c r="K57" s="301" t="s">
        <v>5285</v>
      </c>
      <c r="L57" s="66"/>
      <c r="M57" s="66" t="s">
        <v>140</v>
      </c>
      <c r="N57" s="260" t="s">
        <v>185</v>
      </c>
      <c r="O57" s="215" t="s">
        <v>186</v>
      </c>
      <c r="P57" s="334"/>
      <c r="Q57" s="66" t="s">
        <v>703</v>
      </c>
      <c r="R57" s="66" t="s">
        <v>712</v>
      </c>
      <c r="S57" s="294" t="s">
        <v>5286</v>
      </c>
      <c r="T57" s="294" t="s">
        <v>5287</v>
      </c>
      <c r="U57" s="82" t="s">
        <v>5288</v>
      </c>
      <c r="V57" s="82" t="s">
        <v>2458</v>
      </c>
      <c r="W57" s="276"/>
      <c r="AA57" s="270">
        <f>IF(OR(J57="Fail",ISBLANK(J57)),INDEX('Issue Code Table'!C:C,MATCH(N:N,'Issue Code Table'!A:A,0)),IF(M57="Critical",6,IF(M57="Significant",5,IF(M57="Moderate",3,2))))</f>
        <v>5</v>
      </c>
    </row>
    <row r="58" spans="1:27" ht="89.25" x14ac:dyDescent="0.25">
      <c r="A58" s="82" t="s">
        <v>2003</v>
      </c>
      <c r="B58" s="301" t="s">
        <v>180</v>
      </c>
      <c r="C58" s="302" t="s">
        <v>181</v>
      </c>
      <c r="D58" s="82" t="s">
        <v>219</v>
      </c>
      <c r="E58" s="294" t="s">
        <v>5289</v>
      </c>
      <c r="F58" s="294" t="s">
        <v>717</v>
      </c>
      <c r="G58" s="294" t="s">
        <v>5290</v>
      </c>
      <c r="H58" s="294" t="s">
        <v>5291</v>
      </c>
      <c r="I58" s="301"/>
      <c r="J58" s="301"/>
      <c r="K58" s="301" t="s">
        <v>5292</v>
      </c>
      <c r="L58" s="66"/>
      <c r="M58" s="66" t="s">
        <v>140</v>
      </c>
      <c r="N58" s="260" t="s">
        <v>185</v>
      </c>
      <c r="O58" s="215" t="s">
        <v>186</v>
      </c>
      <c r="P58" s="334"/>
      <c r="Q58" s="66" t="s">
        <v>703</v>
      </c>
      <c r="R58" s="66" t="s">
        <v>721</v>
      </c>
      <c r="S58" s="294" t="s">
        <v>5293</v>
      </c>
      <c r="T58" s="294" t="s">
        <v>5294</v>
      </c>
      <c r="U58" s="82" t="s">
        <v>5295</v>
      </c>
      <c r="V58" s="82" t="s">
        <v>2554</v>
      </c>
      <c r="W58" s="276"/>
      <c r="AA58" s="270">
        <f>IF(OR(J58="Fail",ISBLANK(J58)),INDEX('Issue Code Table'!C:C,MATCH(N:N,'Issue Code Table'!A:A,0)),IF(M58="Critical",6,IF(M58="Significant",5,IF(M58="Moderate",3,2))))</f>
        <v>5</v>
      </c>
    </row>
    <row r="59" spans="1:27" ht="89.25" x14ac:dyDescent="0.25">
      <c r="A59" s="82" t="s">
        <v>2004</v>
      </c>
      <c r="B59" s="301" t="s">
        <v>180</v>
      </c>
      <c r="C59" s="302" t="s">
        <v>181</v>
      </c>
      <c r="D59" s="82" t="s">
        <v>219</v>
      </c>
      <c r="E59" s="294" t="s">
        <v>2542</v>
      </c>
      <c r="F59" s="294" t="s">
        <v>726</v>
      </c>
      <c r="G59" s="294" t="s">
        <v>5296</v>
      </c>
      <c r="H59" s="294" t="s">
        <v>5297</v>
      </c>
      <c r="I59" s="301"/>
      <c r="J59" s="301"/>
      <c r="K59" s="301" t="s">
        <v>5298</v>
      </c>
      <c r="L59" s="66"/>
      <c r="M59" s="66" t="s">
        <v>140</v>
      </c>
      <c r="N59" s="260" t="s">
        <v>185</v>
      </c>
      <c r="O59" s="215" t="s">
        <v>186</v>
      </c>
      <c r="P59" s="334"/>
      <c r="Q59" s="66" t="s">
        <v>703</v>
      </c>
      <c r="R59" s="66" t="s">
        <v>730</v>
      </c>
      <c r="S59" s="294" t="s">
        <v>5299</v>
      </c>
      <c r="T59" s="294" t="s">
        <v>5300</v>
      </c>
      <c r="U59" s="82" t="s">
        <v>5301</v>
      </c>
      <c r="V59" s="82" t="s">
        <v>2548</v>
      </c>
      <c r="W59" s="276"/>
      <c r="AA59" s="270">
        <f>IF(OR(J59="Fail",ISBLANK(J59)),INDEX('Issue Code Table'!C:C,MATCH(N:N,'Issue Code Table'!A:A,0)),IF(M59="Critical",6,IF(M59="Significant",5,IF(M59="Moderate",3,2))))</f>
        <v>5</v>
      </c>
    </row>
    <row r="60" spans="1:27" ht="76.5" x14ac:dyDescent="0.25">
      <c r="A60" s="82" t="s">
        <v>2006</v>
      </c>
      <c r="B60" s="301" t="s">
        <v>180</v>
      </c>
      <c r="C60" s="302" t="s">
        <v>181</v>
      </c>
      <c r="D60" s="82" t="s">
        <v>219</v>
      </c>
      <c r="E60" s="294" t="s">
        <v>5302</v>
      </c>
      <c r="F60" s="294" t="s">
        <v>735</v>
      </c>
      <c r="G60" s="294" t="s">
        <v>5303</v>
      </c>
      <c r="H60" s="294" t="s">
        <v>5304</v>
      </c>
      <c r="I60" s="301"/>
      <c r="J60" s="301"/>
      <c r="K60" s="301" t="s">
        <v>5305</v>
      </c>
      <c r="L60" s="335"/>
      <c r="M60" s="66" t="s">
        <v>140</v>
      </c>
      <c r="N60" s="260" t="s">
        <v>185</v>
      </c>
      <c r="O60" s="215" t="s">
        <v>186</v>
      </c>
      <c r="P60" s="334"/>
      <c r="Q60" s="66" t="s">
        <v>703</v>
      </c>
      <c r="R60" s="66" t="s">
        <v>739</v>
      </c>
      <c r="S60" s="294" t="s">
        <v>5306</v>
      </c>
      <c r="T60" s="294" t="s">
        <v>5307</v>
      </c>
      <c r="U60" s="82" t="s">
        <v>5308</v>
      </c>
      <c r="V60" s="82" t="s">
        <v>2540</v>
      </c>
      <c r="W60" s="276"/>
      <c r="AA60" s="270">
        <f>IF(OR(J60="Fail",ISBLANK(J60)),INDEX('Issue Code Table'!C:C,MATCH(N:N,'Issue Code Table'!A:A,0)),IF(M60="Critical",6,IF(M60="Significant",5,IF(M60="Moderate",3,2))))</f>
        <v>5</v>
      </c>
    </row>
    <row r="61" spans="1:27" ht="76.5" x14ac:dyDescent="0.25">
      <c r="A61" s="82" t="s">
        <v>2008</v>
      </c>
      <c r="B61" s="301" t="s">
        <v>180</v>
      </c>
      <c r="C61" s="302" t="s">
        <v>181</v>
      </c>
      <c r="D61" s="82" t="s">
        <v>219</v>
      </c>
      <c r="E61" s="294" t="s">
        <v>5309</v>
      </c>
      <c r="F61" s="294" t="s">
        <v>751</v>
      </c>
      <c r="G61" s="294" t="s">
        <v>5310</v>
      </c>
      <c r="H61" s="294" t="s">
        <v>5311</v>
      </c>
      <c r="I61" s="301"/>
      <c r="J61" s="301"/>
      <c r="K61" s="301" t="s">
        <v>5312</v>
      </c>
      <c r="L61" s="335"/>
      <c r="M61" s="66" t="s">
        <v>140</v>
      </c>
      <c r="N61" s="260" t="s">
        <v>185</v>
      </c>
      <c r="O61" s="215" t="s">
        <v>186</v>
      </c>
      <c r="P61" s="334"/>
      <c r="Q61" s="66" t="s">
        <v>703</v>
      </c>
      <c r="R61" s="66" t="s">
        <v>747</v>
      </c>
      <c r="S61" s="294" t="s">
        <v>5313</v>
      </c>
      <c r="T61" s="294" t="s">
        <v>5314</v>
      </c>
      <c r="U61" s="82" t="s">
        <v>5315</v>
      </c>
      <c r="V61" s="82" t="s">
        <v>2514</v>
      </c>
      <c r="W61" s="276"/>
      <c r="AA61" s="270">
        <f>IF(OR(J61="Fail",ISBLANK(J61)),INDEX('Issue Code Table'!C:C,MATCH(N:N,'Issue Code Table'!A:A,0)),IF(M61="Critical",6,IF(M61="Significant",5,IF(M61="Moderate",3,2))))</f>
        <v>5</v>
      </c>
    </row>
    <row r="62" spans="1:27" ht="127.5" x14ac:dyDescent="0.25">
      <c r="A62" s="82" t="s">
        <v>2010</v>
      </c>
      <c r="B62" s="301" t="s">
        <v>180</v>
      </c>
      <c r="C62" s="302" t="s">
        <v>181</v>
      </c>
      <c r="D62" s="82" t="s">
        <v>219</v>
      </c>
      <c r="E62" s="294" t="s">
        <v>5316</v>
      </c>
      <c r="F62" s="294" t="s">
        <v>5317</v>
      </c>
      <c r="G62" s="294" t="s">
        <v>5318</v>
      </c>
      <c r="H62" s="294" t="s">
        <v>5319</v>
      </c>
      <c r="I62" s="301"/>
      <c r="J62" s="301"/>
      <c r="K62" s="301" t="s">
        <v>5320</v>
      </c>
      <c r="L62" s="335"/>
      <c r="M62" s="66" t="s">
        <v>140</v>
      </c>
      <c r="N62" s="260" t="s">
        <v>185</v>
      </c>
      <c r="O62" s="215" t="s">
        <v>186</v>
      </c>
      <c r="P62" s="334"/>
      <c r="Q62" s="66" t="s">
        <v>703</v>
      </c>
      <c r="R62" s="66" t="s">
        <v>755</v>
      </c>
      <c r="S62" s="294" t="s">
        <v>5321</v>
      </c>
      <c r="T62" s="294" t="s">
        <v>5322</v>
      </c>
      <c r="U62" s="82" t="s">
        <v>5323</v>
      </c>
      <c r="V62" s="82" t="s">
        <v>2506</v>
      </c>
      <c r="W62" s="276"/>
      <c r="AA62" s="270">
        <f>IF(OR(J62="Fail",ISBLANK(J62)),INDEX('Issue Code Table'!C:C,MATCH(N:N,'Issue Code Table'!A:A,0)),IF(M62="Critical",6,IF(M62="Significant",5,IF(M62="Moderate",3,2))))</f>
        <v>5</v>
      </c>
    </row>
    <row r="63" spans="1:27" ht="127.5" x14ac:dyDescent="0.25">
      <c r="A63" s="82" t="s">
        <v>2012</v>
      </c>
      <c r="B63" s="301" t="s">
        <v>180</v>
      </c>
      <c r="C63" s="302" t="s">
        <v>181</v>
      </c>
      <c r="D63" s="82" t="s">
        <v>219</v>
      </c>
      <c r="E63" s="294" t="s">
        <v>5324</v>
      </c>
      <c r="F63" s="294" t="s">
        <v>769</v>
      </c>
      <c r="G63" s="294" t="s">
        <v>5325</v>
      </c>
      <c r="H63" s="294" t="s">
        <v>5326</v>
      </c>
      <c r="I63" s="301"/>
      <c r="J63" s="301"/>
      <c r="K63" s="301" t="s">
        <v>5327</v>
      </c>
      <c r="L63" s="335"/>
      <c r="M63" s="66" t="s">
        <v>140</v>
      </c>
      <c r="N63" s="260" t="s">
        <v>185</v>
      </c>
      <c r="O63" s="215" t="s">
        <v>186</v>
      </c>
      <c r="P63" s="334"/>
      <c r="Q63" s="66" t="s">
        <v>703</v>
      </c>
      <c r="R63" s="66" t="s">
        <v>764</v>
      </c>
      <c r="S63" s="294" t="s">
        <v>5328</v>
      </c>
      <c r="T63" s="294" t="s">
        <v>5329</v>
      </c>
      <c r="U63" s="82" t="s">
        <v>5330</v>
      </c>
      <c r="V63" s="82" t="s">
        <v>2472</v>
      </c>
      <c r="W63" s="276"/>
      <c r="AA63" s="270">
        <f>IF(OR(J63="Fail",ISBLANK(J63)),INDEX('Issue Code Table'!C:C,MATCH(N:N,'Issue Code Table'!A:A,0)),IF(M63="Critical",6,IF(M63="Significant",5,IF(M63="Moderate",3,2))))</f>
        <v>5</v>
      </c>
    </row>
    <row r="64" spans="1:27" ht="165.75" x14ac:dyDescent="0.25">
      <c r="A64" s="82" t="s">
        <v>2014</v>
      </c>
      <c r="B64" s="301" t="s">
        <v>180</v>
      </c>
      <c r="C64" s="302" t="s">
        <v>181</v>
      </c>
      <c r="D64" s="82" t="s">
        <v>219</v>
      </c>
      <c r="E64" s="294" t="s">
        <v>5331</v>
      </c>
      <c r="F64" s="294" t="s">
        <v>2484</v>
      </c>
      <c r="G64" s="294" t="s">
        <v>5332</v>
      </c>
      <c r="H64" s="294" t="s">
        <v>5333</v>
      </c>
      <c r="I64" s="301"/>
      <c r="J64" s="301"/>
      <c r="K64" s="301" t="s">
        <v>5334</v>
      </c>
      <c r="L64" s="335"/>
      <c r="M64" s="66" t="s">
        <v>140</v>
      </c>
      <c r="N64" s="260" t="s">
        <v>185</v>
      </c>
      <c r="O64" s="215" t="s">
        <v>186</v>
      </c>
      <c r="P64" s="334"/>
      <c r="Q64" s="66" t="s">
        <v>703</v>
      </c>
      <c r="R64" s="66" t="s">
        <v>773</v>
      </c>
      <c r="S64" s="294" t="s">
        <v>5335</v>
      </c>
      <c r="T64" s="294" t="s">
        <v>5336</v>
      </c>
      <c r="U64" s="82" t="s">
        <v>5337</v>
      </c>
      <c r="V64" s="82" t="s">
        <v>2490</v>
      </c>
      <c r="W64" s="276"/>
      <c r="AA64" s="270">
        <f>IF(OR(J64="Fail",ISBLANK(J64)),INDEX('Issue Code Table'!C:C,MATCH(N:N,'Issue Code Table'!A:A,0)),IF(M64="Critical",6,IF(M64="Significant",5,IF(M64="Moderate",3,2))))</f>
        <v>5</v>
      </c>
    </row>
    <row r="65" spans="1:27" ht="127.5" x14ac:dyDescent="0.25">
      <c r="A65" s="82" t="s">
        <v>2016</v>
      </c>
      <c r="B65" s="301" t="s">
        <v>180</v>
      </c>
      <c r="C65" s="302" t="s">
        <v>181</v>
      </c>
      <c r="D65" s="82" t="s">
        <v>219</v>
      </c>
      <c r="E65" s="294" t="s">
        <v>5338</v>
      </c>
      <c r="F65" s="294" t="s">
        <v>2475</v>
      </c>
      <c r="G65" s="294" t="s">
        <v>5339</v>
      </c>
      <c r="H65" s="294" t="s">
        <v>5340</v>
      </c>
      <c r="I65" s="301"/>
      <c r="J65" s="301"/>
      <c r="K65" s="301" t="s">
        <v>5341</v>
      </c>
      <c r="L65" s="335"/>
      <c r="M65" s="66" t="s">
        <v>140</v>
      </c>
      <c r="N65" s="260" t="s">
        <v>185</v>
      </c>
      <c r="O65" s="215" t="s">
        <v>186</v>
      </c>
      <c r="P65" s="334"/>
      <c r="Q65" s="66" t="s">
        <v>703</v>
      </c>
      <c r="R65" s="66" t="s">
        <v>781</v>
      </c>
      <c r="S65" s="294" t="s">
        <v>5342</v>
      </c>
      <c r="T65" s="294" t="s">
        <v>5343</v>
      </c>
      <c r="U65" s="82" t="s">
        <v>5344</v>
      </c>
      <c r="V65" s="82" t="s">
        <v>2481</v>
      </c>
      <c r="W65" s="276"/>
      <c r="AA65" s="270">
        <f>IF(OR(J65="Fail",ISBLANK(J65)),INDEX('Issue Code Table'!C:C,MATCH(N:N,'Issue Code Table'!A:A,0)),IF(M65="Critical",6,IF(M65="Significant",5,IF(M65="Moderate",3,2))))</f>
        <v>5</v>
      </c>
    </row>
    <row r="66" spans="1:27" ht="89.25" x14ac:dyDescent="0.25">
      <c r="A66" s="82" t="s">
        <v>2018</v>
      </c>
      <c r="B66" s="301" t="s">
        <v>180</v>
      </c>
      <c r="C66" s="302" t="s">
        <v>181</v>
      </c>
      <c r="D66" s="82" t="s">
        <v>219</v>
      </c>
      <c r="E66" s="294" t="s">
        <v>5345</v>
      </c>
      <c r="F66" s="294" t="s">
        <v>793</v>
      </c>
      <c r="G66" s="294" t="s">
        <v>5346</v>
      </c>
      <c r="H66" s="294" t="s">
        <v>5347</v>
      </c>
      <c r="I66" s="301"/>
      <c r="J66" s="301"/>
      <c r="K66" s="301" t="s">
        <v>5348</v>
      </c>
      <c r="L66" s="66"/>
      <c r="M66" s="66" t="s">
        <v>140</v>
      </c>
      <c r="N66" s="260" t="s">
        <v>185</v>
      </c>
      <c r="O66" s="215" t="s">
        <v>186</v>
      </c>
      <c r="P66" s="334"/>
      <c r="Q66" s="66" t="s">
        <v>703</v>
      </c>
      <c r="R66" s="66" t="s">
        <v>789</v>
      </c>
      <c r="S66" s="294" t="s">
        <v>5349</v>
      </c>
      <c r="T66" s="294" t="s">
        <v>5350</v>
      </c>
      <c r="U66" s="82" t="s">
        <v>5351</v>
      </c>
      <c r="V66" s="82" t="s">
        <v>2472</v>
      </c>
      <c r="W66" s="276"/>
      <c r="AA66" s="270">
        <f>IF(OR(J66="Fail",ISBLANK(J66)),INDEX('Issue Code Table'!C:C,MATCH(N:N,'Issue Code Table'!A:A,0)),IF(M66="Critical",6,IF(M66="Significant",5,IF(M66="Moderate",3,2))))</f>
        <v>5</v>
      </c>
    </row>
    <row r="67" spans="1:27" ht="306" x14ac:dyDescent="0.25">
      <c r="A67" s="82" t="s">
        <v>2019</v>
      </c>
      <c r="B67" s="301" t="s">
        <v>180</v>
      </c>
      <c r="C67" s="302" t="s">
        <v>181</v>
      </c>
      <c r="D67" s="82" t="s">
        <v>219</v>
      </c>
      <c r="E67" s="294" t="s">
        <v>5352</v>
      </c>
      <c r="F67" s="294" t="s">
        <v>5353</v>
      </c>
      <c r="G67" s="294" t="s">
        <v>5354</v>
      </c>
      <c r="H67" s="294" t="s">
        <v>5355</v>
      </c>
      <c r="I67" s="301"/>
      <c r="J67" s="301"/>
      <c r="K67" s="301" t="s">
        <v>5356</v>
      </c>
      <c r="L67" s="66"/>
      <c r="M67" s="66" t="s">
        <v>140</v>
      </c>
      <c r="N67" s="260" t="s">
        <v>185</v>
      </c>
      <c r="O67" s="215" t="s">
        <v>186</v>
      </c>
      <c r="P67" s="334"/>
      <c r="Q67" s="66" t="s">
        <v>703</v>
      </c>
      <c r="R67" s="66" t="s">
        <v>797</v>
      </c>
      <c r="S67" s="294" t="s">
        <v>6521</v>
      </c>
      <c r="T67" s="294" t="s">
        <v>5357</v>
      </c>
      <c r="U67" s="82" t="s">
        <v>5358</v>
      </c>
      <c r="V67" s="82" t="s">
        <v>2465</v>
      </c>
      <c r="W67" s="276"/>
      <c r="AA67" s="270">
        <f>IF(OR(J67="Fail",ISBLANK(J67)),INDEX('Issue Code Table'!C:C,MATCH(N:N,'Issue Code Table'!A:A,0)),IF(M67="Critical",6,IF(M67="Significant",5,IF(M67="Moderate",3,2))))</f>
        <v>5</v>
      </c>
    </row>
    <row r="68" spans="1:27" ht="102" x14ac:dyDescent="0.25">
      <c r="A68" s="82" t="s">
        <v>2021</v>
      </c>
      <c r="B68" s="301" t="s">
        <v>180</v>
      </c>
      <c r="C68" s="302" t="s">
        <v>181</v>
      </c>
      <c r="D68" s="82" t="s">
        <v>219</v>
      </c>
      <c r="E68" s="294" t="s">
        <v>5359</v>
      </c>
      <c r="F68" s="294" t="s">
        <v>5360</v>
      </c>
      <c r="G68" s="294" t="s">
        <v>5361</v>
      </c>
      <c r="H68" s="294" t="s">
        <v>5362</v>
      </c>
      <c r="I68" s="301"/>
      <c r="J68" s="301"/>
      <c r="K68" s="301" t="s">
        <v>5363</v>
      </c>
      <c r="L68" s="66"/>
      <c r="M68" s="66" t="s">
        <v>140</v>
      </c>
      <c r="N68" s="260" t="s">
        <v>651</v>
      </c>
      <c r="O68" s="215" t="s">
        <v>652</v>
      </c>
      <c r="P68" s="334"/>
      <c r="Q68" s="66" t="s">
        <v>703</v>
      </c>
      <c r="R68" s="66" t="s">
        <v>805</v>
      </c>
      <c r="S68" s="294" t="s">
        <v>5364</v>
      </c>
      <c r="T68" s="294" t="s">
        <v>5365</v>
      </c>
      <c r="U68" s="82" t="s">
        <v>5366</v>
      </c>
      <c r="V68" s="82" t="s">
        <v>2574</v>
      </c>
      <c r="W68" s="276"/>
      <c r="AA68" s="270">
        <f>IF(OR(J68="Fail",ISBLANK(J68)),INDEX('Issue Code Table'!C:C,MATCH(N:N,'Issue Code Table'!A:A,0)),IF(M68="Critical",6,IF(M68="Significant",5,IF(M68="Moderate",3,2))))</f>
        <v>5</v>
      </c>
    </row>
    <row r="69" spans="1:27" ht="76.5" x14ac:dyDescent="0.25">
      <c r="A69" s="82" t="s">
        <v>2023</v>
      </c>
      <c r="B69" s="301" t="s">
        <v>180</v>
      </c>
      <c r="C69" s="302" t="s">
        <v>181</v>
      </c>
      <c r="D69" s="82" t="s">
        <v>219</v>
      </c>
      <c r="E69" s="294" t="s">
        <v>5367</v>
      </c>
      <c r="F69" s="294" t="s">
        <v>5368</v>
      </c>
      <c r="G69" s="294" t="s">
        <v>5369</v>
      </c>
      <c r="H69" s="294" t="s">
        <v>5370</v>
      </c>
      <c r="I69" s="301"/>
      <c r="J69" s="301"/>
      <c r="K69" s="301" t="s">
        <v>5371</v>
      </c>
      <c r="L69" s="66"/>
      <c r="M69" s="66" t="s">
        <v>140</v>
      </c>
      <c r="N69" s="260" t="s">
        <v>185</v>
      </c>
      <c r="O69" s="215" t="s">
        <v>186</v>
      </c>
      <c r="P69" s="334"/>
      <c r="Q69" s="66" t="s">
        <v>703</v>
      </c>
      <c r="R69" s="66" t="s">
        <v>815</v>
      </c>
      <c r="S69" s="294" t="s">
        <v>670</v>
      </c>
      <c r="T69" s="294" t="s">
        <v>5372</v>
      </c>
      <c r="U69" s="82" t="s">
        <v>5373</v>
      </c>
      <c r="V69" s="82" t="s">
        <v>2028</v>
      </c>
      <c r="W69" s="276"/>
      <c r="AA69" s="270">
        <f>IF(OR(J69="Fail",ISBLANK(J69)),INDEX('Issue Code Table'!C:C,MATCH(N:N,'Issue Code Table'!A:A,0)),IF(M69="Critical",6,IF(M69="Significant",5,IF(M69="Moderate",3,2))))</f>
        <v>5</v>
      </c>
    </row>
    <row r="70" spans="1:27" ht="216.75" x14ac:dyDescent="0.25">
      <c r="A70" s="82" t="s">
        <v>2025</v>
      </c>
      <c r="B70" s="301" t="s">
        <v>180</v>
      </c>
      <c r="C70" s="302" t="s">
        <v>181</v>
      </c>
      <c r="D70" s="82" t="s">
        <v>219</v>
      </c>
      <c r="E70" s="294" t="s">
        <v>5374</v>
      </c>
      <c r="F70" s="294" t="s">
        <v>811</v>
      </c>
      <c r="G70" s="294" t="s">
        <v>5375</v>
      </c>
      <c r="H70" s="294" t="s">
        <v>5376</v>
      </c>
      <c r="I70" s="301"/>
      <c r="J70" s="301"/>
      <c r="K70" s="301" t="s">
        <v>814</v>
      </c>
      <c r="L70" s="66"/>
      <c r="M70" s="66" t="s">
        <v>151</v>
      </c>
      <c r="N70" s="260" t="s">
        <v>464</v>
      </c>
      <c r="O70" s="215" t="s">
        <v>465</v>
      </c>
      <c r="P70" s="334"/>
      <c r="Q70" s="66" t="s">
        <v>703</v>
      </c>
      <c r="R70" s="66" t="s">
        <v>824</v>
      </c>
      <c r="S70" s="294" t="s">
        <v>5377</v>
      </c>
      <c r="T70" s="294" t="s">
        <v>5378</v>
      </c>
      <c r="U70" s="82" t="s">
        <v>5379</v>
      </c>
      <c r="V70" s="82"/>
      <c r="W70" s="276"/>
      <c r="AA70" s="270">
        <f>IF(OR(J70="Fail",ISBLANK(J70)),INDEX('Issue Code Table'!C:C,MATCH(N:N,'Issue Code Table'!A:A,0)),IF(M70="Critical",6,IF(M70="Significant",5,IF(M70="Moderate",3,2))))</f>
        <v>4</v>
      </c>
    </row>
    <row r="71" spans="1:27" ht="204" x14ac:dyDescent="0.25">
      <c r="A71" s="82" t="s">
        <v>2029</v>
      </c>
      <c r="B71" s="301" t="s">
        <v>180</v>
      </c>
      <c r="C71" s="302" t="s">
        <v>181</v>
      </c>
      <c r="D71" s="82" t="s">
        <v>219</v>
      </c>
      <c r="E71" s="294" t="s">
        <v>5380</v>
      </c>
      <c r="F71" s="294" t="s">
        <v>743</v>
      </c>
      <c r="G71" s="294" t="s">
        <v>5381</v>
      </c>
      <c r="H71" s="294" t="s">
        <v>5382</v>
      </c>
      <c r="I71" s="301"/>
      <c r="J71" s="301"/>
      <c r="K71" s="301" t="s">
        <v>5383</v>
      </c>
      <c r="L71" s="66"/>
      <c r="M71" s="66" t="s">
        <v>140</v>
      </c>
      <c r="N71" s="260" t="s">
        <v>651</v>
      </c>
      <c r="O71" s="215" t="s">
        <v>652</v>
      </c>
      <c r="P71" s="334"/>
      <c r="Q71" s="66" t="s">
        <v>703</v>
      </c>
      <c r="R71" s="66" t="s">
        <v>2022</v>
      </c>
      <c r="S71" s="294" t="s">
        <v>5384</v>
      </c>
      <c r="T71" s="294" t="s">
        <v>5385</v>
      </c>
      <c r="U71" s="82" t="s">
        <v>5386</v>
      </c>
      <c r="V71" s="82" t="s">
        <v>5387</v>
      </c>
      <c r="W71" s="276"/>
      <c r="AA71" s="270">
        <f>IF(OR(J71="Fail",ISBLANK(J71)),INDEX('Issue Code Table'!C:C,MATCH(N:N,'Issue Code Table'!A:A,0)),IF(M71="Critical",6,IF(M71="Significant",5,IF(M71="Moderate",3,2))))</f>
        <v>5</v>
      </c>
    </row>
    <row r="72" spans="1:27" ht="267.75" x14ac:dyDescent="0.25">
      <c r="A72" s="82" t="s">
        <v>2030</v>
      </c>
      <c r="B72" s="301" t="s">
        <v>180</v>
      </c>
      <c r="C72" s="302" t="s">
        <v>181</v>
      </c>
      <c r="D72" s="82" t="s">
        <v>219</v>
      </c>
      <c r="E72" s="294" t="s">
        <v>5388</v>
      </c>
      <c r="F72" s="294" t="s">
        <v>5389</v>
      </c>
      <c r="G72" s="294" t="s">
        <v>5390</v>
      </c>
      <c r="H72" s="294" t="s">
        <v>5391</v>
      </c>
      <c r="I72" s="301"/>
      <c r="J72" s="301"/>
      <c r="K72" s="301" t="s">
        <v>5392</v>
      </c>
      <c r="L72" s="66"/>
      <c r="M72" s="66" t="s">
        <v>140</v>
      </c>
      <c r="N72" s="260" t="s">
        <v>651</v>
      </c>
      <c r="O72" s="215" t="s">
        <v>652</v>
      </c>
      <c r="P72" s="334"/>
      <c r="Q72" s="66" t="s">
        <v>703</v>
      </c>
      <c r="R72" s="66" t="s">
        <v>2024</v>
      </c>
      <c r="S72" s="294" t="s">
        <v>5393</v>
      </c>
      <c r="T72" s="294" t="s">
        <v>5394</v>
      </c>
      <c r="U72" s="82" t="s">
        <v>5395</v>
      </c>
      <c r="V72" s="82" t="s">
        <v>5396</v>
      </c>
      <c r="W72" s="276"/>
      <c r="AA72" s="270">
        <f>IF(OR(J72="Fail",ISBLANK(J72)),INDEX('Issue Code Table'!C:C,MATCH(N:N,'Issue Code Table'!A:A,0)),IF(M72="Critical",6,IF(M72="Significant",5,IF(M72="Moderate",3,2))))</f>
        <v>5</v>
      </c>
    </row>
    <row r="73" spans="1:27" ht="191.25" x14ac:dyDescent="0.25">
      <c r="A73" s="82" t="s">
        <v>2032</v>
      </c>
      <c r="B73" s="301" t="s">
        <v>180</v>
      </c>
      <c r="C73" s="302" t="s">
        <v>181</v>
      </c>
      <c r="D73" s="82" t="s">
        <v>219</v>
      </c>
      <c r="E73" s="294" t="s">
        <v>5397</v>
      </c>
      <c r="F73" s="294" t="s">
        <v>2446</v>
      </c>
      <c r="G73" s="294" t="s">
        <v>5398</v>
      </c>
      <c r="H73" s="294" t="s">
        <v>5399</v>
      </c>
      <c r="I73" s="301"/>
      <c r="J73" s="301"/>
      <c r="K73" s="301" t="s">
        <v>5400</v>
      </c>
      <c r="L73" s="66"/>
      <c r="M73" s="66" t="s">
        <v>140</v>
      </c>
      <c r="N73" s="260" t="s">
        <v>185</v>
      </c>
      <c r="O73" s="215" t="s">
        <v>186</v>
      </c>
      <c r="P73" s="334"/>
      <c r="Q73" s="66" t="s">
        <v>703</v>
      </c>
      <c r="R73" s="66" t="s">
        <v>2027</v>
      </c>
      <c r="S73" s="294" t="s">
        <v>5401</v>
      </c>
      <c r="T73" s="294" t="s">
        <v>5402</v>
      </c>
      <c r="U73" s="82" t="s">
        <v>5403</v>
      </c>
      <c r="V73" s="82" t="s">
        <v>687</v>
      </c>
      <c r="W73" s="276"/>
      <c r="AA73" s="270">
        <f>IF(OR(J73="Fail",ISBLANK(J73)),INDEX('Issue Code Table'!C:C,MATCH(N:N,'Issue Code Table'!A:A,0)),IF(M73="Critical",6,IF(M73="Significant",5,IF(M73="Moderate",3,2))))</f>
        <v>5</v>
      </c>
    </row>
    <row r="74" spans="1:27" ht="165.75" x14ac:dyDescent="0.25">
      <c r="A74" s="82" t="s">
        <v>2033</v>
      </c>
      <c r="B74" s="82" t="s">
        <v>827</v>
      </c>
      <c r="C74" s="300" t="s">
        <v>828</v>
      </c>
      <c r="D74" s="82" t="s">
        <v>206</v>
      </c>
      <c r="E74" s="294" t="s">
        <v>5404</v>
      </c>
      <c r="F74" s="294" t="s">
        <v>5405</v>
      </c>
      <c r="G74" s="294" t="s">
        <v>5406</v>
      </c>
      <c r="H74" s="294" t="s">
        <v>5407</v>
      </c>
      <c r="I74" s="301"/>
      <c r="J74" s="301"/>
      <c r="K74" s="301" t="s">
        <v>5408</v>
      </c>
      <c r="L74" s="66"/>
      <c r="M74" s="66" t="s">
        <v>198</v>
      </c>
      <c r="N74" s="260" t="s">
        <v>843</v>
      </c>
      <c r="O74" s="215" t="s">
        <v>844</v>
      </c>
      <c r="P74" s="334"/>
      <c r="Q74" s="66" t="s">
        <v>833</v>
      </c>
      <c r="R74" s="66" t="s">
        <v>834</v>
      </c>
      <c r="S74" s="294" t="s">
        <v>835</v>
      </c>
      <c r="T74" s="294" t="s">
        <v>5409</v>
      </c>
      <c r="U74" s="82" t="s">
        <v>5410</v>
      </c>
      <c r="V74" s="82"/>
      <c r="W74" s="276"/>
      <c r="AA74" s="270">
        <f>IF(OR(J74="Fail",ISBLANK(J74)),INDEX('Issue Code Table'!C:C,MATCH(N:N,'Issue Code Table'!A:A,0)),IF(M74="Critical",6,IF(M74="Significant",5,IF(M74="Moderate",3,2))))</f>
        <v>3</v>
      </c>
    </row>
    <row r="75" spans="1:27" ht="242.25" x14ac:dyDescent="0.25">
      <c r="A75" s="82" t="s">
        <v>2034</v>
      </c>
      <c r="B75" s="82" t="s">
        <v>827</v>
      </c>
      <c r="C75" s="300" t="s">
        <v>828</v>
      </c>
      <c r="D75" s="82" t="s">
        <v>219</v>
      </c>
      <c r="E75" s="294" t="s">
        <v>3202</v>
      </c>
      <c r="F75" s="294" t="s">
        <v>5411</v>
      </c>
      <c r="G75" s="294" t="s">
        <v>5412</v>
      </c>
      <c r="H75" s="294" t="s">
        <v>5413</v>
      </c>
      <c r="I75" s="301"/>
      <c r="J75" s="301"/>
      <c r="K75" s="301" t="s">
        <v>5414</v>
      </c>
      <c r="L75" s="66"/>
      <c r="M75" s="66" t="s">
        <v>198</v>
      </c>
      <c r="N75" s="260" t="s">
        <v>843</v>
      </c>
      <c r="O75" s="215" t="s">
        <v>844</v>
      </c>
      <c r="P75" s="334"/>
      <c r="Q75" s="66" t="s">
        <v>833</v>
      </c>
      <c r="R75" s="66" t="s">
        <v>845</v>
      </c>
      <c r="S75" s="294" t="s">
        <v>5415</v>
      </c>
      <c r="T75" s="294" t="s">
        <v>5416</v>
      </c>
      <c r="U75" s="82" t="s">
        <v>5417</v>
      </c>
      <c r="V75" s="82"/>
      <c r="W75" s="276"/>
      <c r="AA75" s="270">
        <f>IF(OR(J75="Fail",ISBLANK(J75)),INDEX('Issue Code Table'!C:C,MATCH(N:N,'Issue Code Table'!A:A,0)),IF(M75="Critical",6,IF(M75="Significant",5,IF(M75="Moderate",3,2))))</f>
        <v>3</v>
      </c>
    </row>
    <row r="76" spans="1:27" ht="409.5" x14ac:dyDescent="0.25">
      <c r="A76" s="82" t="s">
        <v>2035</v>
      </c>
      <c r="B76" s="301" t="s">
        <v>827</v>
      </c>
      <c r="C76" s="302" t="s">
        <v>828</v>
      </c>
      <c r="D76" s="82" t="s">
        <v>219</v>
      </c>
      <c r="E76" s="294" t="s">
        <v>5418</v>
      </c>
      <c r="F76" s="294" t="s">
        <v>5419</v>
      </c>
      <c r="G76" s="294" t="s">
        <v>5420</v>
      </c>
      <c r="H76" s="294" t="s">
        <v>5421</v>
      </c>
      <c r="I76" s="301"/>
      <c r="J76" s="301"/>
      <c r="K76" s="301" t="s">
        <v>5422</v>
      </c>
      <c r="L76" s="339" t="s">
        <v>5423</v>
      </c>
      <c r="M76" s="66" t="s">
        <v>198</v>
      </c>
      <c r="N76" s="260" t="s">
        <v>843</v>
      </c>
      <c r="O76" s="215" t="s">
        <v>844</v>
      </c>
      <c r="P76" s="334"/>
      <c r="Q76" s="66" t="s">
        <v>833</v>
      </c>
      <c r="R76" s="66" t="s">
        <v>853</v>
      </c>
      <c r="S76" s="294" t="s">
        <v>846</v>
      </c>
      <c r="T76" s="340" t="s">
        <v>5424</v>
      </c>
      <c r="U76" s="82" t="s">
        <v>5425</v>
      </c>
      <c r="V76" s="82"/>
      <c r="W76" s="276"/>
      <c r="AA76" s="270">
        <f>IF(OR(J76="Fail",ISBLANK(J76)),INDEX('Issue Code Table'!C:C,MATCH(N:N,'Issue Code Table'!A:A,0)),IF(M76="Critical",6,IF(M76="Significant",5,IF(M76="Moderate",3,2))))</f>
        <v>3</v>
      </c>
    </row>
    <row r="77" spans="1:27" ht="89.25" x14ac:dyDescent="0.25">
      <c r="A77" s="82" t="s">
        <v>2036</v>
      </c>
      <c r="B77" s="301" t="s">
        <v>180</v>
      </c>
      <c r="C77" s="302" t="s">
        <v>181</v>
      </c>
      <c r="D77" s="82" t="s">
        <v>219</v>
      </c>
      <c r="E77" s="294" t="s">
        <v>5426</v>
      </c>
      <c r="F77" s="294" t="s">
        <v>2570</v>
      </c>
      <c r="G77" s="294" t="s">
        <v>5427</v>
      </c>
      <c r="H77" s="294" t="s">
        <v>5362</v>
      </c>
      <c r="I77" s="301"/>
      <c r="J77" s="301"/>
      <c r="K77" s="301" t="s">
        <v>5363</v>
      </c>
      <c r="L77" s="66"/>
      <c r="M77" s="66" t="s">
        <v>140</v>
      </c>
      <c r="N77" s="260" t="s">
        <v>651</v>
      </c>
      <c r="O77" s="215" t="s">
        <v>652</v>
      </c>
      <c r="P77" s="334"/>
      <c r="Q77" s="66" t="s">
        <v>862</v>
      </c>
      <c r="R77" s="66" t="s">
        <v>863</v>
      </c>
      <c r="S77" s="294" t="s">
        <v>864</v>
      </c>
      <c r="T77" s="294" t="s">
        <v>5428</v>
      </c>
      <c r="U77" s="82" t="s">
        <v>5429</v>
      </c>
      <c r="V77" s="82" t="s">
        <v>2574</v>
      </c>
      <c r="W77" s="276"/>
      <c r="AA77" s="270">
        <f>IF(OR(J77="Fail",ISBLANK(J77)),INDEX('Issue Code Table'!C:C,MATCH(N:N,'Issue Code Table'!A:A,0)),IF(M77="Critical",6,IF(M77="Significant",5,IF(M77="Moderate",3,2))))</f>
        <v>5</v>
      </c>
    </row>
    <row r="78" spans="1:27" ht="114.75" x14ac:dyDescent="0.25">
      <c r="A78" s="82" t="s">
        <v>2037</v>
      </c>
      <c r="B78" s="301" t="s">
        <v>180</v>
      </c>
      <c r="C78" s="302" t="s">
        <v>181</v>
      </c>
      <c r="D78" s="82" t="s">
        <v>219</v>
      </c>
      <c r="E78" s="294" t="s">
        <v>5430</v>
      </c>
      <c r="F78" s="294" t="s">
        <v>5431</v>
      </c>
      <c r="G78" s="294" t="s">
        <v>5432</v>
      </c>
      <c r="H78" s="294" t="s">
        <v>5433</v>
      </c>
      <c r="I78" s="301"/>
      <c r="J78" s="301"/>
      <c r="K78" s="301" t="s">
        <v>5434</v>
      </c>
      <c r="L78" s="67"/>
      <c r="M78" s="66" t="s">
        <v>140</v>
      </c>
      <c r="N78" s="260" t="s">
        <v>651</v>
      </c>
      <c r="O78" s="215" t="s">
        <v>652</v>
      </c>
      <c r="P78" s="334"/>
      <c r="Q78" s="66" t="s">
        <v>862</v>
      </c>
      <c r="R78" s="66" t="s">
        <v>873</v>
      </c>
      <c r="S78" s="294" t="s">
        <v>874</v>
      </c>
      <c r="T78" s="294" t="s">
        <v>5435</v>
      </c>
      <c r="U78" s="82" t="s">
        <v>5436</v>
      </c>
      <c r="V78" s="82" t="s">
        <v>876</v>
      </c>
      <c r="W78" s="276"/>
      <c r="AA78" s="270">
        <f>IF(OR(J78="Fail",ISBLANK(J78)),INDEX('Issue Code Table'!C:C,MATCH(N:N,'Issue Code Table'!A:A,0)),IF(M78="Critical",6,IF(M78="Significant",5,IF(M78="Moderate",3,2))))</f>
        <v>5</v>
      </c>
    </row>
    <row r="79" spans="1:27" ht="76.5" x14ac:dyDescent="0.25">
      <c r="A79" s="82" t="s">
        <v>2038</v>
      </c>
      <c r="B79" s="301" t="s">
        <v>180</v>
      </c>
      <c r="C79" s="302" t="s">
        <v>181</v>
      </c>
      <c r="D79" s="82" t="s">
        <v>219</v>
      </c>
      <c r="E79" s="294" t="s">
        <v>5437</v>
      </c>
      <c r="F79" s="294" t="s">
        <v>5438</v>
      </c>
      <c r="G79" s="294" t="s">
        <v>5439</v>
      </c>
      <c r="H79" s="294" t="s">
        <v>5440</v>
      </c>
      <c r="I79" s="301"/>
      <c r="J79" s="301"/>
      <c r="K79" s="301" t="s">
        <v>5441</v>
      </c>
      <c r="L79" s="67"/>
      <c r="M79" s="66" t="s">
        <v>140</v>
      </c>
      <c r="N79" s="260" t="s">
        <v>651</v>
      </c>
      <c r="O79" s="215" t="s">
        <v>652</v>
      </c>
      <c r="P79" s="334"/>
      <c r="Q79" s="66" t="s">
        <v>862</v>
      </c>
      <c r="R79" s="66" t="s">
        <v>883</v>
      </c>
      <c r="S79" s="294" t="s">
        <v>662</v>
      </c>
      <c r="T79" s="294" t="s">
        <v>5442</v>
      </c>
      <c r="U79" s="82" t="s">
        <v>5443</v>
      </c>
      <c r="V79" s="82" t="s">
        <v>885</v>
      </c>
      <c r="W79" s="276"/>
      <c r="AA79" s="270">
        <f>IF(OR(J79="Fail",ISBLANK(J79)),INDEX('Issue Code Table'!C:C,MATCH(N:N,'Issue Code Table'!A:A,0)),IF(M79="Critical",6,IF(M79="Significant",5,IF(M79="Moderate",3,2))))</f>
        <v>5</v>
      </c>
    </row>
    <row r="80" spans="1:27" ht="76.5" x14ac:dyDescent="0.25">
      <c r="A80" s="82" t="s">
        <v>2039</v>
      </c>
      <c r="B80" s="301" t="s">
        <v>180</v>
      </c>
      <c r="C80" s="302" t="s">
        <v>181</v>
      </c>
      <c r="D80" s="82" t="s">
        <v>219</v>
      </c>
      <c r="E80" s="294" t="s">
        <v>5444</v>
      </c>
      <c r="F80" s="294" t="s">
        <v>2577</v>
      </c>
      <c r="G80" s="294" t="s">
        <v>5445</v>
      </c>
      <c r="H80" s="294" t="s">
        <v>5446</v>
      </c>
      <c r="I80" s="301"/>
      <c r="J80" s="301"/>
      <c r="K80" s="301" t="s">
        <v>5447</v>
      </c>
      <c r="L80" s="67"/>
      <c r="M80" s="66" t="s">
        <v>140</v>
      </c>
      <c r="N80" s="260" t="s">
        <v>651</v>
      </c>
      <c r="O80" s="215" t="s">
        <v>652</v>
      </c>
      <c r="P80" s="334"/>
      <c r="Q80" s="66" t="s">
        <v>862</v>
      </c>
      <c r="R80" s="66" t="s">
        <v>892</v>
      </c>
      <c r="S80" s="294" t="s">
        <v>893</v>
      </c>
      <c r="T80" s="294" t="s">
        <v>5448</v>
      </c>
      <c r="U80" s="82" t="s">
        <v>5449</v>
      </c>
      <c r="V80" s="82" t="s">
        <v>895</v>
      </c>
      <c r="W80" s="276"/>
      <c r="AA80" s="270">
        <f>IF(OR(J80="Fail",ISBLANK(J80)),INDEX('Issue Code Table'!C:C,MATCH(N:N,'Issue Code Table'!A:A,0)),IF(M80="Critical",6,IF(M80="Significant",5,IF(M80="Moderate",3,2))))</f>
        <v>5</v>
      </c>
    </row>
    <row r="81" spans="1:27" ht="76.5" x14ac:dyDescent="0.25">
      <c r="A81" s="82" t="s">
        <v>2041</v>
      </c>
      <c r="B81" s="301" t="s">
        <v>180</v>
      </c>
      <c r="C81" s="302" t="s">
        <v>181</v>
      </c>
      <c r="D81" s="82" t="s">
        <v>219</v>
      </c>
      <c r="E81" s="294" t="s">
        <v>5450</v>
      </c>
      <c r="F81" s="294" t="s">
        <v>735</v>
      </c>
      <c r="G81" s="294" t="s">
        <v>5451</v>
      </c>
      <c r="H81" s="294" t="s">
        <v>5452</v>
      </c>
      <c r="I81" s="301"/>
      <c r="J81" s="301"/>
      <c r="K81" s="301" t="s">
        <v>5453</v>
      </c>
      <c r="L81" s="67"/>
      <c r="M81" s="66" t="s">
        <v>140</v>
      </c>
      <c r="N81" s="260" t="s">
        <v>651</v>
      </c>
      <c r="O81" s="215" t="s">
        <v>652</v>
      </c>
      <c r="P81" s="334"/>
      <c r="Q81" s="66" t="s">
        <v>862</v>
      </c>
      <c r="R81" s="66" t="s">
        <v>901</v>
      </c>
      <c r="S81" s="294" t="s">
        <v>902</v>
      </c>
      <c r="T81" s="294" t="s">
        <v>5454</v>
      </c>
      <c r="U81" s="82" t="s">
        <v>5455</v>
      </c>
      <c r="V81" s="82" t="s">
        <v>904</v>
      </c>
      <c r="W81" s="276"/>
      <c r="AA81" s="270">
        <f>IF(OR(J81="Fail",ISBLANK(J81)),INDEX('Issue Code Table'!C:C,MATCH(N:N,'Issue Code Table'!A:A,0)),IF(M81="Critical",6,IF(M81="Significant",5,IF(M81="Moderate",3,2))))</f>
        <v>5</v>
      </c>
    </row>
    <row r="82" spans="1:27" ht="409.5" x14ac:dyDescent="0.25">
      <c r="A82" s="82" t="s">
        <v>2043</v>
      </c>
      <c r="B82" s="301" t="s">
        <v>180</v>
      </c>
      <c r="C82" s="302" t="s">
        <v>181</v>
      </c>
      <c r="D82" s="82" t="s">
        <v>219</v>
      </c>
      <c r="E82" s="294" t="s">
        <v>5456</v>
      </c>
      <c r="F82" s="294" t="s">
        <v>5457</v>
      </c>
      <c r="G82" s="294" t="s">
        <v>5458</v>
      </c>
      <c r="H82" s="294" t="s">
        <v>5459</v>
      </c>
      <c r="I82" s="301"/>
      <c r="J82" s="301"/>
      <c r="K82" s="301" t="s">
        <v>5460</v>
      </c>
      <c r="L82" s="67"/>
      <c r="M82" s="66" t="s">
        <v>140</v>
      </c>
      <c r="N82" s="260" t="s">
        <v>185</v>
      </c>
      <c r="O82" s="215" t="s">
        <v>186</v>
      </c>
      <c r="P82" s="334"/>
      <c r="Q82" s="66" t="s">
        <v>921</v>
      </c>
      <c r="R82" s="66" t="s">
        <v>931</v>
      </c>
      <c r="S82" s="294" t="s">
        <v>5461</v>
      </c>
      <c r="T82" s="294" t="s">
        <v>5462</v>
      </c>
      <c r="U82" s="82" t="s">
        <v>5463</v>
      </c>
      <c r="V82" s="82" t="s">
        <v>5464</v>
      </c>
      <c r="W82" s="276"/>
      <c r="AA82" s="270">
        <f>IF(OR(J82="Fail",ISBLANK(J82)),INDEX('Issue Code Table'!C:C,MATCH(N:N,'Issue Code Table'!A:A,0)),IF(M82="Critical",6,IF(M82="Significant",5,IF(M82="Moderate",3,2))))</f>
        <v>5</v>
      </c>
    </row>
    <row r="83" spans="1:27" ht="409.5" x14ac:dyDescent="0.25">
      <c r="A83" s="82" t="s">
        <v>2044</v>
      </c>
      <c r="B83" s="301" t="s">
        <v>180</v>
      </c>
      <c r="C83" s="302" t="s">
        <v>181</v>
      </c>
      <c r="D83" s="82" t="s">
        <v>219</v>
      </c>
      <c r="E83" s="294" t="s">
        <v>5465</v>
      </c>
      <c r="F83" s="294" t="s">
        <v>2595</v>
      </c>
      <c r="G83" s="294" t="s">
        <v>5466</v>
      </c>
      <c r="H83" s="294" t="s">
        <v>5467</v>
      </c>
      <c r="I83" s="301"/>
      <c r="J83" s="301"/>
      <c r="K83" s="301" t="s">
        <v>5468</v>
      </c>
      <c r="L83" s="66"/>
      <c r="M83" s="66" t="s">
        <v>140</v>
      </c>
      <c r="N83" s="260" t="s">
        <v>185</v>
      </c>
      <c r="O83" s="215" t="s">
        <v>186</v>
      </c>
      <c r="P83" s="334"/>
      <c r="Q83" s="66" t="s">
        <v>942</v>
      </c>
      <c r="R83" s="66" t="s">
        <v>943</v>
      </c>
      <c r="S83" s="294" t="s">
        <v>2598</v>
      </c>
      <c r="T83" s="294" t="s">
        <v>5469</v>
      </c>
      <c r="U83" s="82" t="s">
        <v>5470</v>
      </c>
      <c r="V83" s="82" t="s">
        <v>924</v>
      </c>
      <c r="W83" s="276"/>
      <c r="AA83" s="270">
        <f>IF(OR(J83="Fail",ISBLANK(J83)),INDEX('Issue Code Table'!C:C,MATCH(N:N,'Issue Code Table'!A:A,0)),IF(M83="Critical",6,IF(M83="Significant",5,IF(M83="Moderate",3,2))))</f>
        <v>5</v>
      </c>
    </row>
    <row r="84" spans="1:27" ht="293.25" x14ac:dyDescent="0.25">
      <c r="A84" s="82" t="s">
        <v>2045</v>
      </c>
      <c r="B84" s="301" t="s">
        <v>180</v>
      </c>
      <c r="C84" s="302" t="s">
        <v>181</v>
      </c>
      <c r="D84" s="82" t="s">
        <v>219</v>
      </c>
      <c r="E84" s="294" t="s">
        <v>5471</v>
      </c>
      <c r="F84" s="294" t="s">
        <v>927</v>
      </c>
      <c r="G84" s="294" t="s">
        <v>5472</v>
      </c>
      <c r="H84" s="294" t="s">
        <v>5473</v>
      </c>
      <c r="I84" s="301"/>
      <c r="J84" s="301"/>
      <c r="K84" s="301" t="s">
        <v>5474</v>
      </c>
      <c r="L84" s="66"/>
      <c r="M84" s="66" t="s">
        <v>140</v>
      </c>
      <c r="N84" s="260" t="s">
        <v>185</v>
      </c>
      <c r="O84" s="215" t="s">
        <v>186</v>
      </c>
      <c r="P84" s="334"/>
      <c r="Q84" s="66" t="s">
        <v>942</v>
      </c>
      <c r="R84" s="66" t="s">
        <v>953</v>
      </c>
      <c r="S84" s="294" t="s">
        <v>932</v>
      </c>
      <c r="T84" s="294" t="s">
        <v>5475</v>
      </c>
      <c r="U84" s="82" t="s">
        <v>5476</v>
      </c>
      <c r="V84" s="82" t="s">
        <v>2608</v>
      </c>
      <c r="W84" s="276"/>
      <c r="AA84" s="270">
        <f>IF(OR(J84="Fail",ISBLANK(J84)),INDEX('Issue Code Table'!C:C,MATCH(N:N,'Issue Code Table'!A:A,0)),IF(M84="Critical",6,IF(M84="Significant",5,IF(M84="Moderate",3,2))))</f>
        <v>5</v>
      </c>
    </row>
    <row r="85" spans="1:27" ht="409.5" x14ac:dyDescent="0.25">
      <c r="A85" s="82" t="s">
        <v>2046</v>
      </c>
      <c r="B85" s="301" t="s">
        <v>935</v>
      </c>
      <c r="C85" s="302" t="s">
        <v>936</v>
      </c>
      <c r="D85" s="82" t="s">
        <v>219</v>
      </c>
      <c r="E85" s="294" t="s">
        <v>2610</v>
      </c>
      <c r="F85" s="294" t="s">
        <v>938</v>
      </c>
      <c r="G85" s="294" t="s">
        <v>5477</v>
      </c>
      <c r="H85" s="294" t="s">
        <v>5478</v>
      </c>
      <c r="I85" s="301"/>
      <c r="J85" s="301"/>
      <c r="K85" s="301" t="s">
        <v>5479</v>
      </c>
      <c r="L85" s="341"/>
      <c r="M85" s="66" t="s">
        <v>140</v>
      </c>
      <c r="N85" s="260" t="s">
        <v>185</v>
      </c>
      <c r="O85" s="215" t="s">
        <v>186</v>
      </c>
      <c r="P85" s="334"/>
      <c r="Q85" s="66" t="s">
        <v>1020</v>
      </c>
      <c r="R85" s="66" t="s">
        <v>1021</v>
      </c>
      <c r="S85" s="294" t="s">
        <v>2613</v>
      </c>
      <c r="T85" s="294" t="s">
        <v>5480</v>
      </c>
      <c r="U85" s="82" t="s">
        <v>5481</v>
      </c>
      <c r="V85" s="82" t="s">
        <v>2616</v>
      </c>
      <c r="W85" s="276"/>
      <c r="AA85" s="270">
        <f>IF(OR(J85="Fail",ISBLANK(J85)),INDEX('Issue Code Table'!C:C,MATCH(N:N,'Issue Code Table'!A:A,0)),IF(M85="Critical",6,IF(M85="Significant",5,IF(M85="Moderate",3,2))))</f>
        <v>5</v>
      </c>
    </row>
    <row r="86" spans="1:27" ht="409.5" x14ac:dyDescent="0.25">
      <c r="A86" s="82" t="s">
        <v>2047</v>
      </c>
      <c r="B86" s="301" t="s">
        <v>935</v>
      </c>
      <c r="C86" s="302" t="s">
        <v>936</v>
      </c>
      <c r="D86" s="82" t="s">
        <v>219</v>
      </c>
      <c r="E86" s="294" t="s">
        <v>2618</v>
      </c>
      <c r="F86" s="294" t="s">
        <v>2619</v>
      </c>
      <c r="G86" s="294" t="s">
        <v>5482</v>
      </c>
      <c r="H86" s="294" t="s">
        <v>5483</v>
      </c>
      <c r="I86" s="301"/>
      <c r="J86" s="301"/>
      <c r="K86" s="301" t="s">
        <v>5484</v>
      </c>
      <c r="L86" s="67"/>
      <c r="M86" s="66" t="s">
        <v>140</v>
      </c>
      <c r="N86" s="260" t="s">
        <v>185</v>
      </c>
      <c r="O86" s="215" t="s">
        <v>186</v>
      </c>
      <c r="P86" s="334"/>
      <c r="Q86" s="66" t="s">
        <v>1020</v>
      </c>
      <c r="R86" s="66" t="s">
        <v>1030</v>
      </c>
      <c r="S86" s="294" t="s">
        <v>2623</v>
      </c>
      <c r="T86" s="294" t="s">
        <v>5485</v>
      </c>
      <c r="U86" s="82" t="s">
        <v>5486</v>
      </c>
      <c r="V86" s="82" t="s">
        <v>2626</v>
      </c>
      <c r="W86" s="276"/>
      <c r="AA86" s="270">
        <f>IF(OR(J86="Fail",ISBLANK(J86)),INDEX('Issue Code Table'!C:C,MATCH(N:N,'Issue Code Table'!A:A,0)),IF(M86="Critical",6,IF(M86="Significant",5,IF(M86="Moderate",3,2))))</f>
        <v>5</v>
      </c>
    </row>
    <row r="87" spans="1:27" ht="306" x14ac:dyDescent="0.25">
      <c r="A87" s="82" t="s">
        <v>2048</v>
      </c>
      <c r="B87" s="301" t="s">
        <v>935</v>
      </c>
      <c r="C87" s="302" t="s">
        <v>936</v>
      </c>
      <c r="D87" s="82" t="s">
        <v>219</v>
      </c>
      <c r="E87" s="294" t="s">
        <v>2628</v>
      </c>
      <c r="F87" s="294" t="s">
        <v>2629</v>
      </c>
      <c r="G87" s="294" t="s">
        <v>5487</v>
      </c>
      <c r="H87" s="294" t="s">
        <v>5488</v>
      </c>
      <c r="I87" s="301"/>
      <c r="J87" s="301"/>
      <c r="K87" s="301" t="s">
        <v>5489</v>
      </c>
      <c r="L87" s="67"/>
      <c r="M87" s="66" t="s">
        <v>140</v>
      </c>
      <c r="N87" s="260" t="s">
        <v>185</v>
      </c>
      <c r="O87" s="215" t="s">
        <v>186</v>
      </c>
      <c r="P87" s="334"/>
      <c r="Q87" s="66" t="s">
        <v>1020</v>
      </c>
      <c r="R87" s="66" t="s">
        <v>1038</v>
      </c>
      <c r="S87" s="294" t="s">
        <v>963</v>
      </c>
      <c r="T87" s="294" t="s">
        <v>5490</v>
      </c>
      <c r="U87" s="82" t="s">
        <v>5491</v>
      </c>
      <c r="V87" s="82" t="s">
        <v>2635</v>
      </c>
      <c r="W87" s="276"/>
      <c r="AA87" s="270">
        <f>IF(OR(J87="Fail",ISBLANK(J87)),INDEX('Issue Code Table'!C:C,MATCH(N:N,'Issue Code Table'!A:A,0)),IF(M87="Critical",6,IF(M87="Significant",5,IF(M87="Moderate",3,2))))</f>
        <v>5</v>
      </c>
    </row>
    <row r="88" spans="1:27" ht="280.5" x14ac:dyDescent="0.25">
      <c r="A88" s="82" t="s">
        <v>2049</v>
      </c>
      <c r="B88" s="331" t="s">
        <v>1178</v>
      </c>
      <c r="C88" s="331" t="s">
        <v>1179</v>
      </c>
      <c r="D88" s="82" t="s">
        <v>219</v>
      </c>
      <c r="E88" s="294" t="s">
        <v>5492</v>
      </c>
      <c r="F88" s="294" t="s">
        <v>969</v>
      </c>
      <c r="G88" s="294" t="s">
        <v>5493</v>
      </c>
      <c r="H88" s="294" t="s">
        <v>5494</v>
      </c>
      <c r="I88" s="301"/>
      <c r="J88" s="301"/>
      <c r="K88" s="301" t="s">
        <v>5495</v>
      </c>
      <c r="L88" s="67"/>
      <c r="M88" s="66" t="s">
        <v>151</v>
      </c>
      <c r="N88" s="260" t="s">
        <v>193</v>
      </c>
      <c r="O88" s="215" t="s">
        <v>194</v>
      </c>
      <c r="P88" s="334"/>
      <c r="Q88" s="66" t="s">
        <v>1020</v>
      </c>
      <c r="R88" s="66" t="s">
        <v>5496</v>
      </c>
      <c r="S88" s="294" t="s">
        <v>974</v>
      </c>
      <c r="T88" s="294" t="s">
        <v>5497</v>
      </c>
      <c r="U88" s="82" t="s">
        <v>5498</v>
      </c>
      <c r="V88" s="82"/>
      <c r="W88" s="276"/>
      <c r="AA88" s="270">
        <f>IF(OR(J88="Fail",ISBLANK(J88)),INDEX('Issue Code Table'!C:C,MATCH(N:N,'Issue Code Table'!A:A,0)),IF(M88="Critical",6,IF(M88="Significant",5,IF(M88="Moderate",3,2))))</f>
        <v>2</v>
      </c>
    </row>
    <row r="89" spans="1:27" ht="178.5" x14ac:dyDescent="0.25">
      <c r="A89" s="82" t="s">
        <v>2050</v>
      </c>
      <c r="B89" s="301" t="s">
        <v>966</v>
      </c>
      <c r="C89" s="302" t="s">
        <v>967</v>
      </c>
      <c r="D89" s="82" t="s">
        <v>219</v>
      </c>
      <c r="E89" s="294" t="s">
        <v>2643</v>
      </c>
      <c r="F89" s="294" t="s">
        <v>2644</v>
      </c>
      <c r="G89" s="294" t="s">
        <v>5499</v>
      </c>
      <c r="H89" s="294" t="s">
        <v>5500</v>
      </c>
      <c r="I89" s="301"/>
      <c r="J89" s="301"/>
      <c r="K89" s="301" t="s">
        <v>5501</v>
      </c>
      <c r="L89" s="67"/>
      <c r="M89" s="66" t="s">
        <v>140</v>
      </c>
      <c r="N89" s="260" t="s">
        <v>4169</v>
      </c>
      <c r="O89" s="215" t="s">
        <v>5502</v>
      </c>
      <c r="P89" s="334"/>
      <c r="Q89" s="66" t="s">
        <v>1020</v>
      </c>
      <c r="R89" s="66" t="s">
        <v>5503</v>
      </c>
      <c r="S89" s="294" t="s">
        <v>2647</v>
      </c>
      <c r="T89" s="294" t="s">
        <v>5504</v>
      </c>
      <c r="U89" s="82" t="s">
        <v>5505</v>
      </c>
      <c r="V89" s="82" t="s">
        <v>5506</v>
      </c>
      <c r="W89" s="276"/>
      <c r="AA89" s="270">
        <f>IF(OR(J89="Fail",ISBLANK(J89)),INDEX('Issue Code Table'!C:C,MATCH(N:N,'Issue Code Table'!A:A,0)),IF(M89="Critical",6,IF(M89="Significant",5,IF(M89="Moderate",3,2))))</f>
        <v>5</v>
      </c>
    </row>
    <row r="90" spans="1:27" ht="216.75" x14ac:dyDescent="0.25">
      <c r="A90" s="82" t="s">
        <v>2051</v>
      </c>
      <c r="B90" s="301" t="s">
        <v>966</v>
      </c>
      <c r="C90" s="302" t="s">
        <v>967</v>
      </c>
      <c r="D90" s="82" t="s">
        <v>219</v>
      </c>
      <c r="E90" s="294" t="s">
        <v>5507</v>
      </c>
      <c r="F90" s="294" t="s">
        <v>2651</v>
      </c>
      <c r="G90" s="294" t="s">
        <v>5508</v>
      </c>
      <c r="H90" s="294" t="s">
        <v>5509</v>
      </c>
      <c r="I90" s="301"/>
      <c r="J90" s="301"/>
      <c r="K90" s="301" t="s">
        <v>5510</v>
      </c>
      <c r="L90" s="67"/>
      <c r="M90" s="66" t="s">
        <v>140</v>
      </c>
      <c r="N90" s="260" t="s">
        <v>4169</v>
      </c>
      <c r="O90" s="215" t="s">
        <v>5502</v>
      </c>
      <c r="P90" s="334"/>
      <c r="Q90" s="66" t="s">
        <v>1020</v>
      </c>
      <c r="R90" s="66" t="s">
        <v>5511</v>
      </c>
      <c r="S90" s="294" t="s">
        <v>994</v>
      </c>
      <c r="T90" s="294" t="s">
        <v>5512</v>
      </c>
      <c r="U90" s="82" t="s">
        <v>5513</v>
      </c>
      <c r="V90" s="82" t="s">
        <v>5514</v>
      </c>
      <c r="W90" s="276"/>
      <c r="AA90" s="270">
        <f>IF(OR(J90="Fail",ISBLANK(J90)),INDEX('Issue Code Table'!C:C,MATCH(N:N,'Issue Code Table'!A:A,0)),IF(M90="Critical",6,IF(M90="Significant",5,IF(M90="Moderate",3,2))))</f>
        <v>5</v>
      </c>
    </row>
    <row r="91" spans="1:27" ht="293.25" x14ac:dyDescent="0.25">
      <c r="A91" s="82" t="s">
        <v>2052</v>
      </c>
      <c r="B91" s="331" t="s">
        <v>977</v>
      </c>
      <c r="C91" s="331" t="s">
        <v>978</v>
      </c>
      <c r="D91" s="82" t="s">
        <v>219</v>
      </c>
      <c r="E91" s="294" t="s">
        <v>2658</v>
      </c>
      <c r="F91" s="294" t="s">
        <v>2659</v>
      </c>
      <c r="G91" s="294" t="s">
        <v>5515</v>
      </c>
      <c r="H91" s="294" t="s">
        <v>5516</v>
      </c>
      <c r="I91" s="301"/>
      <c r="J91" s="301"/>
      <c r="K91" s="301" t="s">
        <v>5517</v>
      </c>
      <c r="L91" s="67"/>
      <c r="M91" s="66" t="s">
        <v>140</v>
      </c>
      <c r="N91" s="260" t="s">
        <v>4169</v>
      </c>
      <c r="O91" s="215" t="s">
        <v>5502</v>
      </c>
      <c r="P91" s="334"/>
      <c r="Q91" s="66" t="s">
        <v>1020</v>
      </c>
      <c r="R91" s="66" t="s">
        <v>5518</v>
      </c>
      <c r="S91" s="294" t="s">
        <v>2662</v>
      </c>
      <c r="T91" s="294" t="s">
        <v>5519</v>
      </c>
      <c r="U91" s="82" t="s">
        <v>5520</v>
      </c>
      <c r="V91" s="82" t="s">
        <v>2665</v>
      </c>
      <c r="W91" s="276"/>
      <c r="AA91" s="270">
        <f>IF(OR(J91="Fail",ISBLANK(J91)),INDEX('Issue Code Table'!C:C,MATCH(N:N,'Issue Code Table'!A:A,0)),IF(M91="Critical",6,IF(M91="Significant",5,IF(M91="Moderate",3,2))))</f>
        <v>5</v>
      </c>
    </row>
    <row r="92" spans="1:27" ht="255" x14ac:dyDescent="0.25">
      <c r="A92" s="82" t="s">
        <v>2053</v>
      </c>
      <c r="B92" s="301" t="s">
        <v>966</v>
      </c>
      <c r="C92" s="302" t="s">
        <v>967</v>
      </c>
      <c r="D92" s="82" t="s">
        <v>219</v>
      </c>
      <c r="E92" s="294" t="s">
        <v>5521</v>
      </c>
      <c r="F92" s="294" t="s">
        <v>2668</v>
      </c>
      <c r="G92" s="294" t="s">
        <v>5522</v>
      </c>
      <c r="H92" s="294" t="s">
        <v>5523</v>
      </c>
      <c r="I92" s="301"/>
      <c r="J92" s="301"/>
      <c r="K92" s="301" t="s">
        <v>5524</v>
      </c>
      <c r="L92" s="67"/>
      <c r="M92" s="66" t="s">
        <v>140</v>
      </c>
      <c r="N92" s="260" t="s">
        <v>4169</v>
      </c>
      <c r="O92" s="215" t="s">
        <v>5502</v>
      </c>
      <c r="P92" s="334"/>
      <c r="Q92" s="66" t="s">
        <v>1020</v>
      </c>
      <c r="R92" s="66" t="s">
        <v>5525</v>
      </c>
      <c r="S92" s="294" t="s">
        <v>1012</v>
      </c>
      <c r="T92" s="294" t="s">
        <v>5526</v>
      </c>
      <c r="U92" s="82" t="s">
        <v>5527</v>
      </c>
      <c r="V92" s="82" t="s">
        <v>2673</v>
      </c>
      <c r="W92" s="276"/>
      <c r="AA92" s="270">
        <f>IF(OR(J92="Fail",ISBLANK(J92)),INDEX('Issue Code Table'!C:C,MATCH(N:N,'Issue Code Table'!A:A,0)),IF(M92="Critical",6,IF(M92="Significant",5,IF(M92="Moderate",3,2))))</f>
        <v>5</v>
      </c>
    </row>
    <row r="93" spans="1:27" ht="409.5" x14ac:dyDescent="0.25">
      <c r="A93" s="82" t="s">
        <v>2054</v>
      </c>
      <c r="B93" s="301" t="s">
        <v>180</v>
      </c>
      <c r="C93" s="302" t="s">
        <v>181</v>
      </c>
      <c r="D93" s="82" t="s">
        <v>219</v>
      </c>
      <c r="E93" s="294" t="s">
        <v>5528</v>
      </c>
      <c r="F93" s="294" t="s">
        <v>1016</v>
      </c>
      <c r="G93" s="294" t="s">
        <v>5529</v>
      </c>
      <c r="H93" s="294" t="s">
        <v>5530</v>
      </c>
      <c r="I93" s="301"/>
      <c r="J93" s="301"/>
      <c r="K93" s="301" t="s">
        <v>5531</v>
      </c>
      <c r="L93" s="67"/>
      <c r="M93" s="66" t="s">
        <v>140</v>
      </c>
      <c r="N93" s="260" t="s">
        <v>4169</v>
      </c>
      <c r="O93" s="215" t="s">
        <v>5502</v>
      </c>
      <c r="P93" s="334"/>
      <c r="Q93" s="66" t="s">
        <v>1020</v>
      </c>
      <c r="R93" s="66" t="s">
        <v>5532</v>
      </c>
      <c r="S93" s="294" t="s">
        <v>2679</v>
      </c>
      <c r="T93" s="294" t="s">
        <v>5533</v>
      </c>
      <c r="U93" s="82" t="s">
        <v>5534</v>
      </c>
      <c r="V93" s="82" t="s">
        <v>5535</v>
      </c>
      <c r="W93" s="276"/>
      <c r="AA93" s="270">
        <f>IF(OR(J93="Fail",ISBLANK(J93)),INDEX('Issue Code Table'!C:C,MATCH(N:N,'Issue Code Table'!A:A,0)),IF(M93="Critical",6,IF(M93="Significant",5,IF(M93="Moderate",3,2))))</f>
        <v>5</v>
      </c>
    </row>
    <row r="94" spans="1:27" ht="331.5" x14ac:dyDescent="0.25">
      <c r="A94" s="82" t="s">
        <v>2055</v>
      </c>
      <c r="B94" s="301" t="s">
        <v>180</v>
      </c>
      <c r="C94" s="302" t="s">
        <v>181</v>
      </c>
      <c r="D94" s="82" t="s">
        <v>219</v>
      </c>
      <c r="E94" s="82" t="s">
        <v>5536</v>
      </c>
      <c r="F94" s="294" t="s">
        <v>5537</v>
      </c>
      <c r="G94" s="294" t="s">
        <v>5538</v>
      </c>
      <c r="H94" s="294" t="s">
        <v>3225</v>
      </c>
      <c r="I94" s="66"/>
      <c r="J94" s="71"/>
      <c r="K94" s="294" t="s">
        <v>3226</v>
      </c>
      <c r="L94" s="66"/>
      <c r="M94" s="66" t="s">
        <v>140</v>
      </c>
      <c r="N94" s="271" t="s">
        <v>185</v>
      </c>
      <c r="O94" s="215" t="s">
        <v>186</v>
      </c>
      <c r="P94" s="334"/>
      <c r="Q94" s="66" t="s">
        <v>1095</v>
      </c>
      <c r="R94" s="66" t="s">
        <v>5539</v>
      </c>
      <c r="S94" s="294" t="s">
        <v>5540</v>
      </c>
      <c r="T94" s="294" t="s">
        <v>5541</v>
      </c>
      <c r="U94" s="82" t="s">
        <v>5542</v>
      </c>
      <c r="V94" s="82" t="s">
        <v>3231</v>
      </c>
      <c r="W94" s="276"/>
      <c r="AA94" s="270">
        <f>IF(OR(J94="Fail",ISBLANK(J94)),INDEX('Issue Code Table'!C:C,MATCH(N:N,'Issue Code Table'!A:A,0)),IF(M94="Critical",6,IF(M94="Significant",5,IF(M94="Moderate",3,2))))</f>
        <v>5</v>
      </c>
    </row>
    <row r="95" spans="1:27" ht="102" x14ac:dyDescent="0.25">
      <c r="A95" s="82" t="s">
        <v>2056</v>
      </c>
      <c r="B95" s="301" t="s">
        <v>180</v>
      </c>
      <c r="C95" s="302" t="s">
        <v>181</v>
      </c>
      <c r="D95" s="82" t="s">
        <v>219</v>
      </c>
      <c r="E95" s="294" t="s">
        <v>5543</v>
      </c>
      <c r="F95" s="294" t="s">
        <v>5544</v>
      </c>
      <c r="G95" s="294" t="s">
        <v>5545</v>
      </c>
      <c r="H95" s="294" t="s">
        <v>5546</v>
      </c>
      <c r="I95" s="301"/>
      <c r="J95" s="301"/>
      <c r="K95" s="294" t="s">
        <v>5547</v>
      </c>
      <c r="L95" s="66"/>
      <c r="M95" s="134" t="s">
        <v>140</v>
      </c>
      <c r="N95" s="213" t="s">
        <v>651</v>
      </c>
      <c r="O95" s="213" t="s">
        <v>652</v>
      </c>
      <c r="P95" s="334"/>
      <c r="Q95" s="66" t="s">
        <v>1095</v>
      </c>
      <c r="R95" s="66" t="s">
        <v>5548</v>
      </c>
      <c r="S95" s="294" t="s">
        <v>5549</v>
      </c>
      <c r="T95" s="294" t="s">
        <v>5550</v>
      </c>
      <c r="U95" s="82" t="s">
        <v>5551</v>
      </c>
      <c r="V95" s="82" t="s">
        <v>5552</v>
      </c>
      <c r="W95" s="276"/>
      <c r="AA95" s="270">
        <f>IF(OR(J95="Fail",ISBLANK(J95)),INDEX('Issue Code Table'!C:C,MATCH(N:N,'Issue Code Table'!A:A,0)),IF(M95="Critical",6,IF(M95="Significant",5,IF(M95="Moderate",3,2))))</f>
        <v>5</v>
      </c>
    </row>
    <row r="96" spans="1:27" ht="293.25" x14ac:dyDescent="0.25">
      <c r="A96" s="82" t="s">
        <v>2057</v>
      </c>
      <c r="B96" s="301" t="s">
        <v>180</v>
      </c>
      <c r="C96" s="302" t="s">
        <v>181</v>
      </c>
      <c r="D96" s="82" t="s">
        <v>219</v>
      </c>
      <c r="E96" s="294" t="s">
        <v>5553</v>
      </c>
      <c r="F96" s="294" t="s">
        <v>5554</v>
      </c>
      <c r="G96" s="294" t="s">
        <v>5555</v>
      </c>
      <c r="H96" s="294" t="s">
        <v>5556</v>
      </c>
      <c r="I96" s="301"/>
      <c r="J96" s="301"/>
      <c r="K96" s="301" t="s">
        <v>5557</v>
      </c>
      <c r="L96" s="66"/>
      <c r="M96" s="134" t="s">
        <v>140</v>
      </c>
      <c r="N96" s="213" t="s">
        <v>651</v>
      </c>
      <c r="O96" s="213" t="s">
        <v>652</v>
      </c>
      <c r="P96" s="334"/>
      <c r="Q96" s="66" t="s">
        <v>1095</v>
      </c>
      <c r="R96" s="66" t="s">
        <v>5558</v>
      </c>
      <c r="S96" s="294" t="s">
        <v>5559</v>
      </c>
      <c r="T96" s="294" t="s">
        <v>5560</v>
      </c>
      <c r="U96" s="82" t="s">
        <v>5561</v>
      </c>
      <c r="V96" s="82" t="s">
        <v>5562</v>
      </c>
      <c r="W96" s="276"/>
      <c r="AA96" s="270">
        <f>IF(OR(J96="Fail",ISBLANK(J96)),INDEX('Issue Code Table'!C:C,MATCH(N:N,'Issue Code Table'!A:A,0)),IF(M96="Critical",6,IF(M96="Significant",5,IF(M96="Moderate",3,2))))</f>
        <v>5</v>
      </c>
    </row>
    <row r="97" spans="1:27" ht="165.75" x14ac:dyDescent="0.25">
      <c r="A97" s="82" t="s">
        <v>2058</v>
      </c>
      <c r="B97" s="301" t="s">
        <v>935</v>
      </c>
      <c r="C97" s="333" t="s">
        <v>936</v>
      </c>
      <c r="D97" s="82" t="s">
        <v>219</v>
      </c>
      <c r="E97" s="82" t="s">
        <v>5563</v>
      </c>
      <c r="F97" s="294" t="s">
        <v>5564</v>
      </c>
      <c r="G97" s="294" t="s">
        <v>5565</v>
      </c>
      <c r="H97" s="294" t="s">
        <v>5566</v>
      </c>
      <c r="I97" s="66"/>
      <c r="J97" s="71"/>
      <c r="K97" s="294" t="s">
        <v>5567</v>
      </c>
      <c r="L97" s="66"/>
      <c r="M97" s="66" t="s">
        <v>140</v>
      </c>
      <c r="N97" s="342" t="s">
        <v>185</v>
      </c>
      <c r="O97" s="215" t="s">
        <v>186</v>
      </c>
      <c r="P97" s="334"/>
      <c r="Q97" s="66" t="s">
        <v>1095</v>
      </c>
      <c r="R97" s="66" t="s">
        <v>5568</v>
      </c>
      <c r="S97" s="294" t="s">
        <v>5569</v>
      </c>
      <c r="T97" s="294" t="s">
        <v>5570</v>
      </c>
      <c r="U97" s="82" t="s">
        <v>5571</v>
      </c>
      <c r="V97" s="82" t="s">
        <v>5572</v>
      </c>
      <c r="W97" s="276"/>
      <c r="AA97" s="270">
        <f>IF(OR(J97="Fail",ISBLANK(J97)),INDEX('Issue Code Table'!C:C,MATCH(N:N,'Issue Code Table'!A:A,0)),IF(M97="Critical",6,IF(M97="Significant",5,IF(M97="Moderate",3,2))))</f>
        <v>5</v>
      </c>
    </row>
    <row r="98" spans="1:27" ht="409.5" x14ac:dyDescent="0.25">
      <c r="A98" s="82" t="s">
        <v>2059</v>
      </c>
      <c r="B98" s="322" t="s">
        <v>935</v>
      </c>
      <c r="C98" s="323" t="s">
        <v>936</v>
      </c>
      <c r="D98" s="82" t="s">
        <v>219</v>
      </c>
      <c r="E98" s="294" t="s">
        <v>5573</v>
      </c>
      <c r="F98" s="294" t="s">
        <v>5574</v>
      </c>
      <c r="G98" s="294" t="s">
        <v>5575</v>
      </c>
      <c r="H98" s="294" t="s">
        <v>5576</v>
      </c>
      <c r="I98" s="301"/>
      <c r="J98" s="301"/>
      <c r="K98" s="301" t="s">
        <v>5577</v>
      </c>
      <c r="L98" s="343"/>
      <c r="M98" s="132" t="s">
        <v>198</v>
      </c>
      <c r="N98" s="212" t="s">
        <v>3258</v>
      </c>
      <c r="O98" s="213" t="s">
        <v>3259</v>
      </c>
      <c r="P98" s="334"/>
      <c r="Q98" s="66" t="s">
        <v>1095</v>
      </c>
      <c r="R98" s="66" t="s">
        <v>5578</v>
      </c>
      <c r="S98" s="344" t="s">
        <v>3261</v>
      </c>
      <c r="T98" s="344" t="s">
        <v>5579</v>
      </c>
      <c r="U98" s="82" t="s">
        <v>5580</v>
      </c>
      <c r="V98" s="82"/>
      <c r="W98" s="276"/>
      <c r="AA98" s="270">
        <f>IF(OR(J98="Fail",ISBLANK(J98)),INDEX('Issue Code Table'!C:C,MATCH(N:N,'Issue Code Table'!A:A,0)),IF(M98="Critical",6,IF(M98="Significant",5,IF(M98="Moderate",3,2))))</f>
        <v>2</v>
      </c>
    </row>
    <row r="99" spans="1:27" ht="165.75" x14ac:dyDescent="0.25">
      <c r="A99" s="82" t="s">
        <v>2060</v>
      </c>
      <c r="B99" s="322" t="s">
        <v>935</v>
      </c>
      <c r="C99" s="323" t="s">
        <v>936</v>
      </c>
      <c r="D99" s="82" t="s">
        <v>206</v>
      </c>
      <c r="E99" s="294" t="s">
        <v>5581</v>
      </c>
      <c r="F99" s="294" t="s">
        <v>3266</v>
      </c>
      <c r="G99" s="294" t="s">
        <v>5582</v>
      </c>
      <c r="H99" s="294" t="s">
        <v>5583</v>
      </c>
      <c r="I99" s="301"/>
      <c r="J99" s="301"/>
      <c r="K99" s="301" t="s">
        <v>5584</v>
      </c>
      <c r="L99" s="343"/>
      <c r="M99" s="66" t="s">
        <v>198</v>
      </c>
      <c r="N99" s="260" t="s">
        <v>843</v>
      </c>
      <c r="O99" s="215" t="s">
        <v>844</v>
      </c>
      <c r="P99" s="334"/>
      <c r="Q99" s="66" t="s">
        <v>1095</v>
      </c>
      <c r="R99" s="66" t="s">
        <v>5585</v>
      </c>
      <c r="S99" s="344" t="s">
        <v>5586</v>
      </c>
      <c r="T99" s="344" t="s">
        <v>5587</v>
      </c>
      <c r="U99" s="82" t="s">
        <v>5588</v>
      </c>
      <c r="V99" s="82"/>
      <c r="W99" s="276"/>
      <c r="AA99" s="270">
        <f>IF(OR(J99="Fail",ISBLANK(J99)),INDEX('Issue Code Table'!C:C,MATCH(N:N,'Issue Code Table'!A:A,0)),IF(M99="Critical",6,IF(M99="Significant",5,IF(M99="Moderate",3,2))))</f>
        <v>3</v>
      </c>
    </row>
    <row r="100" spans="1:27" ht="255" x14ac:dyDescent="0.25">
      <c r="A100" s="82" t="s">
        <v>2061</v>
      </c>
      <c r="B100" s="322" t="s">
        <v>935</v>
      </c>
      <c r="C100" s="323" t="s">
        <v>936</v>
      </c>
      <c r="D100" s="82" t="s">
        <v>206</v>
      </c>
      <c r="E100" s="294" t="s">
        <v>5589</v>
      </c>
      <c r="F100" s="294" t="s">
        <v>5590</v>
      </c>
      <c r="G100" s="294" t="s">
        <v>5591</v>
      </c>
      <c r="H100" s="294" t="s">
        <v>5592</v>
      </c>
      <c r="I100" s="301"/>
      <c r="J100" s="301"/>
      <c r="K100" s="301" t="s">
        <v>5593</v>
      </c>
      <c r="L100" s="67"/>
      <c r="M100" s="66" t="s">
        <v>140</v>
      </c>
      <c r="N100" s="271" t="s">
        <v>4169</v>
      </c>
      <c r="O100" s="260" t="s">
        <v>5594</v>
      </c>
      <c r="P100" s="334"/>
      <c r="Q100" s="66" t="s">
        <v>1095</v>
      </c>
      <c r="R100" s="66" t="s">
        <v>5595</v>
      </c>
      <c r="S100" s="294" t="s">
        <v>3280</v>
      </c>
      <c r="T100" s="294" t="s">
        <v>5596</v>
      </c>
      <c r="U100" s="82" t="s">
        <v>5597</v>
      </c>
      <c r="V100" s="82" t="s">
        <v>5598</v>
      </c>
      <c r="W100" s="276"/>
      <c r="AA100" s="270">
        <f>IF(OR(J100="Fail",ISBLANK(J100)),INDEX('Issue Code Table'!C:C,MATCH(N:N,'Issue Code Table'!A:A,0)),IF(M100="Critical",6,IF(M100="Significant",5,IF(M100="Moderate",3,2))))</f>
        <v>5</v>
      </c>
    </row>
    <row r="101" spans="1:27" ht="191.25" x14ac:dyDescent="0.25">
      <c r="A101" s="82" t="s">
        <v>2062</v>
      </c>
      <c r="B101" s="301" t="s">
        <v>180</v>
      </c>
      <c r="C101" s="302" t="s">
        <v>181</v>
      </c>
      <c r="D101" s="82" t="s">
        <v>219</v>
      </c>
      <c r="E101" s="294" t="s">
        <v>5599</v>
      </c>
      <c r="F101" s="294" t="s">
        <v>5600</v>
      </c>
      <c r="G101" s="294" t="s">
        <v>5601</v>
      </c>
      <c r="H101" s="294" t="s">
        <v>5602</v>
      </c>
      <c r="I101" s="301"/>
      <c r="J101" s="301"/>
      <c r="K101" s="301" t="s">
        <v>5603</v>
      </c>
      <c r="L101" s="67"/>
      <c r="M101" s="66" t="s">
        <v>151</v>
      </c>
      <c r="N101" s="260" t="s">
        <v>3688</v>
      </c>
      <c r="O101" s="215" t="s">
        <v>5604</v>
      </c>
      <c r="P101" s="334"/>
      <c r="Q101" s="66" t="s">
        <v>1104</v>
      </c>
      <c r="R101" s="66" t="s">
        <v>5605</v>
      </c>
      <c r="S101" s="294" t="s">
        <v>5606</v>
      </c>
      <c r="T101" s="294" t="s">
        <v>5607</v>
      </c>
      <c r="U101" s="82" t="s">
        <v>5608</v>
      </c>
      <c r="V101" s="82"/>
      <c r="W101" s="276"/>
      <c r="AA101" s="270">
        <f>IF(OR(J101="Fail",ISBLANK(J101)),INDEX('Issue Code Table'!C:C,MATCH(N:N,'Issue Code Table'!A:A,0)),IF(M101="Critical",6,IF(M101="Significant",5,IF(M101="Moderate",3,2))))</f>
        <v>3</v>
      </c>
    </row>
    <row r="102" spans="1:27" ht="331.5" x14ac:dyDescent="0.25">
      <c r="A102" s="82" t="s">
        <v>2063</v>
      </c>
      <c r="B102" s="301" t="s">
        <v>935</v>
      </c>
      <c r="C102" s="302" t="s">
        <v>936</v>
      </c>
      <c r="D102" s="82" t="s">
        <v>219</v>
      </c>
      <c r="E102" s="294" t="s">
        <v>5609</v>
      </c>
      <c r="F102" s="294" t="s">
        <v>5610</v>
      </c>
      <c r="G102" s="294" t="s">
        <v>5611</v>
      </c>
      <c r="H102" s="294" t="s">
        <v>5612</v>
      </c>
      <c r="I102" s="66"/>
      <c r="J102" s="71"/>
      <c r="K102" s="294" t="s">
        <v>5613</v>
      </c>
      <c r="L102" s="321"/>
      <c r="M102" s="132" t="s">
        <v>140</v>
      </c>
      <c r="N102" s="212" t="s">
        <v>651</v>
      </c>
      <c r="O102" s="213" t="s">
        <v>652</v>
      </c>
      <c r="P102" s="334"/>
      <c r="Q102" s="66" t="s">
        <v>1104</v>
      </c>
      <c r="R102" s="66" t="s">
        <v>5614</v>
      </c>
      <c r="S102" s="294" t="s">
        <v>5615</v>
      </c>
      <c r="T102" s="294" t="s">
        <v>5616</v>
      </c>
      <c r="U102" s="82" t="s">
        <v>5617</v>
      </c>
      <c r="V102" s="82" t="s">
        <v>5618</v>
      </c>
      <c r="W102" s="276"/>
      <c r="AA102" s="270">
        <f>IF(OR(J102="Fail",ISBLANK(J102)),INDEX('Issue Code Table'!C:C,MATCH(N:N,'Issue Code Table'!A:A,0)),IF(M102="Critical",6,IF(M102="Significant",5,IF(M102="Moderate",3,2))))</f>
        <v>5</v>
      </c>
    </row>
    <row r="103" spans="1:27" ht="102" x14ac:dyDescent="0.25">
      <c r="A103" s="82" t="s">
        <v>2064</v>
      </c>
      <c r="B103" s="301" t="s">
        <v>180</v>
      </c>
      <c r="C103" s="302" t="s">
        <v>181</v>
      </c>
      <c r="D103" s="82" t="s">
        <v>219</v>
      </c>
      <c r="E103" s="294" t="s">
        <v>5619</v>
      </c>
      <c r="F103" s="294" t="s">
        <v>5544</v>
      </c>
      <c r="G103" s="294" t="s">
        <v>5545</v>
      </c>
      <c r="H103" s="294" t="s">
        <v>5546</v>
      </c>
      <c r="I103" s="301"/>
      <c r="J103" s="301"/>
      <c r="K103" s="301" t="s">
        <v>5547</v>
      </c>
      <c r="L103" s="67"/>
      <c r="M103" s="132" t="s">
        <v>140</v>
      </c>
      <c r="N103" s="212" t="s">
        <v>651</v>
      </c>
      <c r="O103" s="213" t="s">
        <v>652</v>
      </c>
      <c r="P103" s="334"/>
      <c r="Q103" s="66" t="s">
        <v>1104</v>
      </c>
      <c r="R103" s="66" t="s">
        <v>5620</v>
      </c>
      <c r="S103" s="294" t="s">
        <v>5621</v>
      </c>
      <c r="T103" s="294" t="s">
        <v>5550</v>
      </c>
      <c r="U103" s="82" t="s">
        <v>5622</v>
      </c>
      <c r="V103" s="82" t="s">
        <v>5552</v>
      </c>
      <c r="W103" s="276"/>
      <c r="AA103" s="270">
        <f>IF(OR(J103="Fail",ISBLANK(J103)),INDEX('Issue Code Table'!C:C,MATCH(N:N,'Issue Code Table'!A:A,0)),IF(M103="Critical",6,IF(M103="Significant",5,IF(M103="Moderate",3,2))))</f>
        <v>5</v>
      </c>
    </row>
    <row r="104" spans="1:27" ht="178.5" x14ac:dyDescent="0.25">
      <c r="A104" s="82" t="s">
        <v>2065</v>
      </c>
      <c r="B104" s="301" t="s">
        <v>180</v>
      </c>
      <c r="C104" s="302" t="s">
        <v>181</v>
      </c>
      <c r="D104" s="82" t="s">
        <v>206</v>
      </c>
      <c r="E104" s="294" t="s">
        <v>5623</v>
      </c>
      <c r="F104" s="294" t="s">
        <v>3286</v>
      </c>
      <c r="G104" s="294" t="s">
        <v>4901</v>
      </c>
      <c r="H104" s="294" t="s">
        <v>5624</v>
      </c>
      <c r="I104" s="301"/>
      <c r="J104" s="301"/>
      <c r="K104" s="301" t="s">
        <v>5625</v>
      </c>
      <c r="L104" s="67"/>
      <c r="M104" s="132" t="s">
        <v>140</v>
      </c>
      <c r="N104" s="212" t="s">
        <v>651</v>
      </c>
      <c r="O104" s="213" t="s">
        <v>652</v>
      </c>
      <c r="P104" s="334"/>
      <c r="Q104" s="66" t="s">
        <v>1104</v>
      </c>
      <c r="R104" s="66" t="s">
        <v>5626</v>
      </c>
      <c r="S104" s="294" t="s">
        <v>3290</v>
      </c>
      <c r="T104" s="294" t="s">
        <v>5627</v>
      </c>
      <c r="U104" s="82" t="s">
        <v>5628</v>
      </c>
      <c r="V104" s="82" t="s">
        <v>5629</v>
      </c>
      <c r="W104" s="276"/>
      <c r="AA104" s="270">
        <f>IF(OR(J104="Fail",ISBLANK(J104)),INDEX('Issue Code Table'!C:C,MATCH(N:N,'Issue Code Table'!A:A,0)),IF(M104="Critical",6,IF(M104="Significant",5,IF(M104="Moderate",3,2))))</f>
        <v>5</v>
      </c>
    </row>
    <row r="105" spans="1:27" ht="127.5" x14ac:dyDescent="0.25">
      <c r="A105" s="82" t="s">
        <v>2066</v>
      </c>
      <c r="B105" s="301" t="s">
        <v>935</v>
      </c>
      <c r="C105" s="333" t="s">
        <v>936</v>
      </c>
      <c r="D105" s="82" t="s">
        <v>219</v>
      </c>
      <c r="E105" s="294" t="s">
        <v>5630</v>
      </c>
      <c r="F105" s="294" t="s">
        <v>3296</v>
      </c>
      <c r="G105" s="294" t="s">
        <v>5631</v>
      </c>
      <c r="H105" s="294" t="s">
        <v>5632</v>
      </c>
      <c r="I105" s="67"/>
      <c r="J105" s="71"/>
      <c r="K105" s="294" t="s">
        <v>5633</v>
      </c>
      <c r="L105" s="67"/>
      <c r="M105" s="66" t="s">
        <v>140</v>
      </c>
      <c r="N105" s="327" t="s">
        <v>185</v>
      </c>
      <c r="O105" s="215" t="s">
        <v>186</v>
      </c>
      <c r="P105" s="334"/>
      <c r="Q105" s="66" t="s">
        <v>1104</v>
      </c>
      <c r="R105" s="66" t="s">
        <v>5634</v>
      </c>
      <c r="S105" s="294" t="s">
        <v>3301</v>
      </c>
      <c r="T105" s="294" t="s">
        <v>5635</v>
      </c>
      <c r="U105" s="82" t="s">
        <v>5636</v>
      </c>
      <c r="V105" s="82" t="s">
        <v>3304</v>
      </c>
      <c r="W105" s="276"/>
      <c r="AA105" s="270">
        <f>IF(OR(J105="Fail",ISBLANK(J105)),INDEX('Issue Code Table'!C:C,MATCH(N:N,'Issue Code Table'!A:A,0)),IF(M105="Critical",6,IF(M105="Significant",5,IF(M105="Moderate",3,2))))</f>
        <v>5</v>
      </c>
    </row>
    <row r="106" spans="1:27" ht="204" x14ac:dyDescent="0.25">
      <c r="A106" s="82" t="s">
        <v>2067</v>
      </c>
      <c r="B106" s="301" t="s">
        <v>935</v>
      </c>
      <c r="C106" s="302" t="s">
        <v>936</v>
      </c>
      <c r="D106" s="82" t="s">
        <v>219</v>
      </c>
      <c r="E106" s="294" t="s">
        <v>5637</v>
      </c>
      <c r="F106" s="294" t="s">
        <v>3307</v>
      </c>
      <c r="G106" s="294" t="s">
        <v>5638</v>
      </c>
      <c r="H106" s="294" t="s">
        <v>5639</v>
      </c>
      <c r="I106" s="301"/>
      <c r="J106" s="301"/>
      <c r="K106" s="301" t="s">
        <v>5640</v>
      </c>
      <c r="L106" s="67"/>
      <c r="M106" s="66" t="s">
        <v>140</v>
      </c>
      <c r="N106" s="327" t="s">
        <v>185</v>
      </c>
      <c r="O106" s="215" t="s">
        <v>186</v>
      </c>
      <c r="P106" s="334"/>
      <c r="Q106" s="66" t="s">
        <v>1104</v>
      </c>
      <c r="R106" s="66" t="s">
        <v>5641</v>
      </c>
      <c r="S106" s="294" t="s">
        <v>3312</v>
      </c>
      <c r="T106" s="294" t="s">
        <v>5642</v>
      </c>
      <c r="U106" s="82" t="s">
        <v>5643</v>
      </c>
      <c r="V106" s="82" t="s">
        <v>3315</v>
      </c>
      <c r="W106" s="276"/>
      <c r="AA106" s="270">
        <f>IF(OR(J106="Fail",ISBLANK(J106)),INDEX('Issue Code Table'!C:C,MATCH(N:N,'Issue Code Table'!A:A,0)),IF(M106="Critical",6,IF(M106="Significant",5,IF(M106="Moderate",3,2))))</f>
        <v>5</v>
      </c>
    </row>
    <row r="107" spans="1:27" ht="409.5" x14ac:dyDescent="0.25">
      <c r="A107" s="82" t="s">
        <v>2069</v>
      </c>
      <c r="B107" s="301" t="s">
        <v>935</v>
      </c>
      <c r="C107" s="302" t="s">
        <v>936</v>
      </c>
      <c r="D107" s="82" t="s">
        <v>219</v>
      </c>
      <c r="E107" s="294" t="s">
        <v>5644</v>
      </c>
      <c r="F107" s="294" t="s">
        <v>5645</v>
      </c>
      <c r="G107" s="294" t="s">
        <v>5646</v>
      </c>
      <c r="H107" s="294" t="s">
        <v>5647</v>
      </c>
      <c r="I107" s="301"/>
      <c r="J107" s="301"/>
      <c r="K107" s="301" t="s">
        <v>5648</v>
      </c>
      <c r="L107" s="67"/>
      <c r="M107" s="132" t="s">
        <v>140</v>
      </c>
      <c r="N107" s="212" t="s">
        <v>185</v>
      </c>
      <c r="O107" s="213" t="s">
        <v>186</v>
      </c>
      <c r="P107" s="334"/>
      <c r="Q107" s="66" t="s">
        <v>1104</v>
      </c>
      <c r="R107" s="66" t="s">
        <v>5649</v>
      </c>
      <c r="S107" s="294" t="s">
        <v>3323</v>
      </c>
      <c r="T107" s="294" t="s">
        <v>5650</v>
      </c>
      <c r="U107" s="82" t="s">
        <v>5651</v>
      </c>
      <c r="V107" s="82" t="s">
        <v>5652</v>
      </c>
      <c r="W107" s="276"/>
      <c r="AA107" s="270">
        <f>IF(OR(J107="Fail",ISBLANK(J107)),INDEX('Issue Code Table'!C:C,MATCH(N:N,'Issue Code Table'!A:A,0)),IF(M107="Critical",6,IF(M107="Significant",5,IF(M107="Moderate",3,2))))</f>
        <v>5</v>
      </c>
    </row>
    <row r="108" spans="1:27" ht="357" x14ac:dyDescent="0.25">
      <c r="A108" s="82" t="s">
        <v>2070</v>
      </c>
      <c r="B108" s="301" t="s">
        <v>935</v>
      </c>
      <c r="C108" s="302" t="s">
        <v>936</v>
      </c>
      <c r="D108" s="82" t="s">
        <v>206</v>
      </c>
      <c r="E108" s="82" t="s">
        <v>5653</v>
      </c>
      <c r="F108" s="82" t="s">
        <v>5654</v>
      </c>
      <c r="G108" s="82" t="s">
        <v>5655</v>
      </c>
      <c r="H108" s="82" t="s">
        <v>5656</v>
      </c>
      <c r="I108" s="66"/>
      <c r="J108" s="71"/>
      <c r="K108" s="66" t="s">
        <v>5657</v>
      </c>
      <c r="L108" s="66"/>
      <c r="M108" s="132" t="s">
        <v>140</v>
      </c>
      <c r="N108" s="212" t="s">
        <v>185</v>
      </c>
      <c r="O108" s="213" t="s">
        <v>186</v>
      </c>
      <c r="P108" s="330"/>
      <c r="Q108" s="66" t="s">
        <v>1104</v>
      </c>
      <c r="R108" s="66" t="s">
        <v>5658</v>
      </c>
      <c r="S108" s="294" t="s">
        <v>5659</v>
      </c>
      <c r="T108" s="294" t="s">
        <v>5660</v>
      </c>
      <c r="U108" s="82" t="s">
        <v>5661</v>
      </c>
      <c r="V108" s="82" t="s">
        <v>5662</v>
      </c>
      <c r="W108" s="276"/>
      <c r="AA108" s="270">
        <f>IF(OR(J108="Fail",ISBLANK(J108)),INDEX('Issue Code Table'!C:C,MATCH(N:N,'Issue Code Table'!A:A,0)),IF(M108="Critical",6,IF(M108="Significant",5,IF(M108="Moderate",3,2))))</f>
        <v>5</v>
      </c>
    </row>
    <row r="109" spans="1:27" ht="191.25" x14ac:dyDescent="0.25">
      <c r="A109" s="82" t="s">
        <v>2071</v>
      </c>
      <c r="B109" s="301" t="s">
        <v>935</v>
      </c>
      <c r="C109" s="302" t="s">
        <v>936</v>
      </c>
      <c r="D109" s="82" t="s">
        <v>219</v>
      </c>
      <c r="E109" s="82" t="s">
        <v>5663</v>
      </c>
      <c r="F109" s="82" t="s">
        <v>3338</v>
      </c>
      <c r="G109" s="82" t="s">
        <v>5664</v>
      </c>
      <c r="H109" s="82" t="s">
        <v>5665</v>
      </c>
      <c r="I109" s="66"/>
      <c r="J109" s="71"/>
      <c r="K109" s="82" t="s">
        <v>5666</v>
      </c>
      <c r="L109" s="66"/>
      <c r="M109" s="259" t="s">
        <v>140</v>
      </c>
      <c r="N109" s="260" t="s">
        <v>4169</v>
      </c>
      <c r="O109" s="260" t="s">
        <v>5594</v>
      </c>
      <c r="P109" s="330"/>
      <c r="Q109" s="66" t="s">
        <v>1104</v>
      </c>
      <c r="R109" s="66" t="s">
        <v>5667</v>
      </c>
      <c r="S109" s="294" t="s">
        <v>5668</v>
      </c>
      <c r="T109" s="294" t="s">
        <v>5669</v>
      </c>
      <c r="U109" s="82" t="s">
        <v>5670</v>
      </c>
      <c r="V109" s="82" t="s">
        <v>5671</v>
      </c>
      <c r="W109" s="276"/>
      <c r="AA109" s="270">
        <f>IF(OR(J109="Fail",ISBLANK(J109)),INDEX('Issue Code Table'!C:C,MATCH(N:N,'Issue Code Table'!A:A,0)),IF(M109="Critical",6,IF(M109="Significant",5,IF(M109="Moderate",3,2))))</f>
        <v>5</v>
      </c>
    </row>
    <row r="110" spans="1:27" ht="76.5" x14ac:dyDescent="0.25">
      <c r="A110" s="82" t="s">
        <v>2073</v>
      </c>
      <c r="B110" s="301" t="s">
        <v>180</v>
      </c>
      <c r="C110" s="302" t="s">
        <v>181</v>
      </c>
      <c r="D110" s="82" t="s">
        <v>219</v>
      </c>
      <c r="E110" s="82" t="s">
        <v>3348</v>
      </c>
      <c r="F110" s="82" t="s">
        <v>5672</v>
      </c>
      <c r="G110" s="82" t="s">
        <v>5673</v>
      </c>
      <c r="H110" s="82" t="s">
        <v>5674</v>
      </c>
      <c r="I110" s="66"/>
      <c r="J110" s="71"/>
      <c r="K110" s="66" t="s">
        <v>5675</v>
      </c>
      <c r="L110" s="66"/>
      <c r="M110" s="132" t="s">
        <v>140</v>
      </c>
      <c r="N110" s="212" t="s">
        <v>185</v>
      </c>
      <c r="O110" s="213" t="s">
        <v>186</v>
      </c>
      <c r="P110" s="330"/>
      <c r="Q110" s="66" t="s">
        <v>1104</v>
      </c>
      <c r="R110" s="66" t="s">
        <v>5676</v>
      </c>
      <c r="S110" s="294" t="s">
        <v>4903</v>
      </c>
      <c r="T110" s="294" t="s">
        <v>5677</v>
      </c>
      <c r="U110" s="82" t="s">
        <v>5678</v>
      </c>
      <c r="V110" s="82" t="s">
        <v>5679</v>
      </c>
      <c r="W110" s="276"/>
      <c r="AA110" s="270">
        <f>IF(OR(J110="Fail",ISBLANK(J110)),INDEX('Issue Code Table'!C:C,MATCH(N:N,'Issue Code Table'!A:A,0)),IF(M110="Critical",6,IF(M110="Significant",5,IF(M110="Moderate",3,2))))</f>
        <v>5</v>
      </c>
    </row>
    <row r="111" spans="1:27" ht="409.5" x14ac:dyDescent="0.25">
      <c r="A111" s="82" t="s">
        <v>2075</v>
      </c>
      <c r="B111" s="82" t="s">
        <v>457</v>
      </c>
      <c r="C111" s="300" t="s">
        <v>458</v>
      </c>
      <c r="D111" s="82" t="s">
        <v>219</v>
      </c>
      <c r="E111" s="294" t="s">
        <v>5680</v>
      </c>
      <c r="F111" s="82" t="s">
        <v>3359</v>
      </c>
      <c r="G111" s="82" t="s">
        <v>5681</v>
      </c>
      <c r="H111" s="82" t="s">
        <v>5682</v>
      </c>
      <c r="I111" s="66"/>
      <c r="J111" s="71"/>
      <c r="K111" s="66" t="s">
        <v>5683</v>
      </c>
      <c r="L111" s="66"/>
      <c r="M111" s="132" t="s">
        <v>140</v>
      </c>
      <c r="N111" s="212" t="s">
        <v>185</v>
      </c>
      <c r="O111" s="213" t="s">
        <v>186</v>
      </c>
      <c r="P111" s="330"/>
      <c r="Q111" s="66" t="s">
        <v>1104</v>
      </c>
      <c r="R111" s="66" t="s">
        <v>5684</v>
      </c>
      <c r="S111" s="294" t="s">
        <v>3364</v>
      </c>
      <c r="T111" s="294" t="s">
        <v>5685</v>
      </c>
      <c r="U111" s="82" t="s">
        <v>5686</v>
      </c>
      <c r="V111" s="82" t="s">
        <v>5687</v>
      </c>
      <c r="W111" s="276"/>
      <c r="AA111" s="270">
        <f>IF(OR(J111="Fail",ISBLANK(J111)),INDEX('Issue Code Table'!C:C,MATCH(N:N,'Issue Code Table'!A:A,0)),IF(M111="Critical",6,IF(M111="Significant",5,IF(M111="Moderate",3,2))))</f>
        <v>5</v>
      </c>
    </row>
    <row r="112" spans="1:27" ht="127.5" x14ac:dyDescent="0.25">
      <c r="A112" s="82" t="s">
        <v>2077</v>
      </c>
      <c r="B112" s="301" t="s">
        <v>180</v>
      </c>
      <c r="C112" s="302" t="s">
        <v>181</v>
      </c>
      <c r="D112" s="82" t="s">
        <v>219</v>
      </c>
      <c r="E112" s="294" t="s">
        <v>5688</v>
      </c>
      <c r="F112" s="294" t="s">
        <v>5689</v>
      </c>
      <c r="G112" s="294" t="s">
        <v>5690</v>
      </c>
      <c r="H112" s="294" t="s">
        <v>5691</v>
      </c>
      <c r="I112" s="301"/>
      <c r="J112" s="301"/>
      <c r="K112" s="301" t="s">
        <v>5692</v>
      </c>
      <c r="L112" s="66"/>
      <c r="M112" s="66" t="s">
        <v>140</v>
      </c>
      <c r="N112" s="260" t="s">
        <v>185</v>
      </c>
      <c r="O112" s="215" t="s">
        <v>186</v>
      </c>
      <c r="P112" s="334"/>
      <c r="Q112" s="66" t="s">
        <v>5693</v>
      </c>
      <c r="R112" s="66" t="s">
        <v>5694</v>
      </c>
      <c r="S112" s="294" t="s">
        <v>5695</v>
      </c>
      <c r="T112" s="294" t="s">
        <v>5696</v>
      </c>
      <c r="U112" s="82" t="s">
        <v>5697</v>
      </c>
      <c r="V112" s="82" t="s">
        <v>1129</v>
      </c>
      <c r="W112" s="276"/>
      <c r="AA112" s="270">
        <f>IF(OR(J112="Fail",ISBLANK(J112)),INDEX('Issue Code Table'!C:C,MATCH(N:N,'Issue Code Table'!A:A,0)),IF(M112="Critical",6,IF(M112="Significant",5,IF(M112="Moderate",3,2))))</f>
        <v>5</v>
      </c>
    </row>
    <row r="113" spans="1:27" ht="76.5" x14ac:dyDescent="0.25">
      <c r="A113" s="82" t="s">
        <v>2079</v>
      </c>
      <c r="B113" s="301" t="s">
        <v>180</v>
      </c>
      <c r="C113" s="302" t="s">
        <v>181</v>
      </c>
      <c r="D113" s="82" t="s">
        <v>219</v>
      </c>
      <c r="E113" s="294" t="s">
        <v>5698</v>
      </c>
      <c r="F113" s="82" t="s">
        <v>5699</v>
      </c>
      <c r="G113" s="82" t="s">
        <v>5700</v>
      </c>
      <c r="H113" s="82" t="s">
        <v>5701</v>
      </c>
      <c r="I113" s="66"/>
      <c r="J113" s="71"/>
      <c r="K113" s="66" t="s">
        <v>5702</v>
      </c>
      <c r="L113" s="66"/>
      <c r="M113" s="132" t="s">
        <v>140</v>
      </c>
      <c r="N113" s="212" t="s">
        <v>651</v>
      </c>
      <c r="O113" s="213" t="s">
        <v>652</v>
      </c>
      <c r="P113" s="330"/>
      <c r="Q113" s="66" t="s">
        <v>5693</v>
      </c>
      <c r="R113" s="66" t="s">
        <v>5703</v>
      </c>
      <c r="S113" s="294" t="s">
        <v>5704</v>
      </c>
      <c r="T113" s="294" t="s">
        <v>5705</v>
      </c>
      <c r="U113" s="82" t="s">
        <v>5706</v>
      </c>
      <c r="V113" s="82" t="s">
        <v>5707</v>
      </c>
      <c r="W113" s="276"/>
      <c r="AA113" s="270">
        <f>IF(OR(J113="Fail",ISBLANK(J113)),INDEX('Issue Code Table'!C:C,MATCH(N:N,'Issue Code Table'!A:A,0)),IF(M113="Critical",6,IF(M113="Significant",5,IF(M113="Moderate",3,2))))</f>
        <v>5</v>
      </c>
    </row>
    <row r="114" spans="1:27" ht="229.5" x14ac:dyDescent="0.25">
      <c r="A114" s="82" t="s">
        <v>2081</v>
      </c>
      <c r="B114" s="301" t="s">
        <v>313</v>
      </c>
      <c r="C114" s="302" t="s">
        <v>314</v>
      </c>
      <c r="D114" s="82" t="s">
        <v>219</v>
      </c>
      <c r="E114" s="294" t="s">
        <v>5708</v>
      </c>
      <c r="F114" s="82" t="s">
        <v>5610</v>
      </c>
      <c r="G114" s="82" t="s">
        <v>5709</v>
      </c>
      <c r="H114" s="82" t="s">
        <v>5710</v>
      </c>
      <c r="I114" s="66"/>
      <c r="J114" s="71"/>
      <c r="K114" s="66" t="s">
        <v>5711</v>
      </c>
      <c r="L114" s="66"/>
      <c r="M114" s="132" t="s">
        <v>140</v>
      </c>
      <c r="N114" s="212" t="s">
        <v>651</v>
      </c>
      <c r="O114" s="213" t="s">
        <v>652</v>
      </c>
      <c r="P114" s="330"/>
      <c r="Q114" s="66" t="s">
        <v>5693</v>
      </c>
      <c r="R114" s="66" t="s">
        <v>5712</v>
      </c>
      <c r="S114" s="294" t="s">
        <v>5713</v>
      </c>
      <c r="T114" s="294" t="s">
        <v>5616</v>
      </c>
      <c r="U114" s="82" t="s">
        <v>5714</v>
      </c>
      <c r="V114" s="82" t="s">
        <v>5715</v>
      </c>
      <c r="W114" s="276"/>
      <c r="AA114" s="270">
        <f>IF(OR(J114="Fail",ISBLANK(J114)),INDEX('Issue Code Table'!C:C,MATCH(N:N,'Issue Code Table'!A:A,0)),IF(M114="Critical",6,IF(M114="Significant",5,IF(M114="Moderate",3,2))))</f>
        <v>5</v>
      </c>
    </row>
    <row r="115" spans="1:27" ht="229.5" x14ac:dyDescent="0.25">
      <c r="A115" s="82" t="s">
        <v>2083</v>
      </c>
      <c r="B115" s="301" t="s">
        <v>935</v>
      </c>
      <c r="C115" s="302" t="s">
        <v>936</v>
      </c>
      <c r="D115" s="82" t="s">
        <v>219</v>
      </c>
      <c r="E115" s="82" t="s">
        <v>5716</v>
      </c>
      <c r="F115" s="82" t="s">
        <v>1141</v>
      </c>
      <c r="G115" s="82" t="s">
        <v>5717</v>
      </c>
      <c r="H115" s="82" t="s">
        <v>5718</v>
      </c>
      <c r="I115" s="66"/>
      <c r="J115" s="71"/>
      <c r="K115" s="66" t="s">
        <v>5719</v>
      </c>
      <c r="L115" s="66"/>
      <c r="M115" s="132" t="s">
        <v>140</v>
      </c>
      <c r="N115" s="212" t="s">
        <v>185</v>
      </c>
      <c r="O115" s="213" t="s">
        <v>186</v>
      </c>
      <c r="P115" s="330"/>
      <c r="Q115" s="66" t="s">
        <v>5720</v>
      </c>
      <c r="R115" s="66" t="s">
        <v>5721</v>
      </c>
      <c r="S115" s="294" t="s">
        <v>5722</v>
      </c>
      <c r="T115" s="294" t="s">
        <v>5723</v>
      </c>
      <c r="U115" s="82" t="s">
        <v>5724</v>
      </c>
      <c r="V115" s="82" t="s">
        <v>5725</v>
      </c>
      <c r="W115" s="276"/>
      <c r="AA115" s="270">
        <f>IF(OR(J115="Fail",ISBLANK(J115)),INDEX('Issue Code Table'!C:C,MATCH(N:N,'Issue Code Table'!A:A,0)),IF(M115="Critical",6,IF(M115="Significant",5,IF(M115="Moderate",3,2))))</f>
        <v>5</v>
      </c>
    </row>
    <row r="116" spans="1:27" ht="216.75" x14ac:dyDescent="0.25">
      <c r="A116" s="82" t="s">
        <v>2085</v>
      </c>
      <c r="B116" s="301" t="s">
        <v>935</v>
      </c>
      <c r="C116" s="302" t="s">
        <v>936</v>
      </c>
      <c r="D116" s="82" t="s">
        <v>206</v>
      </c>
      <c r="E116" s="82" t="s">
        <v>5726</v>
      </c>
      <c r="F116" s="82" t="s">
        <v>1149</v>
      </c>
      <c r="G116" s="82" t="s">
        <v>1150</v>
      </c>
      <c r="H116" s="82" t="s">
        <v>5727</v>
      </c>
      <c r="I116" s="66"/>
      <c r="J116" s="71"/>
      <c r="K116" s="66" t="s">
        <v>5728</v>
      </c>
      <c r="L116" s="66"/>
      <c r="M116" s="132" t="s">
        <v>140</v>
      </c>
      <c r="N116" s="212" t="s">
        <v>185</v>
      </c>
      <c r="O116" s="213" t="s">
        <v>186</v>
      </c>
      <c r="P116" s="330"/>
      <c r="Q116" s="66" t="s">
        <v>5720</v>
      </c>
      <c r="R116" s="66" t="s">
        <v>5729</v>
      </c>
      <c r="S116" s="294" t="s">
        <v>5730</v>
      </c>
      <c r="T116" s="294" t="s">
        <v>5731</v>
      </c>
      <c r="U116" s="82" t="s">
        <v>5732</v>
      </c>
      <c r="V116" s="82" t="s">
        <v>5733</v>
      </c>
      <c r="W116" s="276"/>
      <c r="AA116" s="270">
        <f>IF(OR(J116="Fail",ISBLANK(J116)),INDEX('Issue Code Table'!C:C,MATCH(N:N,'Issue Code Table'!A:A,0)),IF(M116="Critical",6,IF(M116="Significant",5,IF(M116="Moderate",3,2))))</f>
        <v>5</v>
      </c>
    </row>
    <row r="117" spans="1:27" ht="395.25" x14ac:dyDescent="0.25">
      <c r="A117" s="82" t="s">
        <v>2087</v>
      </c>
      <c r="B117" s="301" t="s">
        <v>180</v>
      </c>
      <c r="C117" s="302" t="s">
        <v>181</v>
      </c>
      <c r="D117" s="82" t="s">
        <v>219</v>
      </c>
      <c r="E117" s="82" t="s">
        <v>5734</v>
      </c>
      <c r="F117" s="82" t="s">
        <v>1157</v>
      </c>
      <c r="G117" s="82" t="s">
        <v>5735</v>
      </c>
      <c r="H117" s="82" t="s">
        <v>5736</v>
      </c>
      <c r="I117" s="66"/>
      <c r="J117" s="71"/>
      <c r="K117" s="66" t="s">
        <v>5737</v>
      </c>
      <c r="L117" s="66"/>
      <c r="M117" s="132" t="s">
        <v>140</v>
      </c>
      <c r="N117" s="212" t="s">
        <v>185</v>
      </c>
      <c r="O117" s="213" t="s">
        <v>186</v>
      </c>
      <c r="P117" s="330"/>
      <c r="Q117" s="66" t="s">
        <v>5720</v>
      </c>
      <c r="R117" s="66" t="s">
        <v>5738</v>
      </c>
      <c r="S117" s="294" t="s">
        <v>5739</v>
      </c>
      <c r="T117" s="294" t="s">
        <v>5740</v>
      </c>
      <c r="U117" s="82" t="s">
        <v>5741</v>
      </c>
      <c r="V117" s="82" t="s">
        <v>5742</v>
      </c>
      <c r="W117" s="276"/>
      <c r="AA117" s="270">
        <f>IF(OR(J117="Fail",ISBLANK(J117)),INDEX('Issue Code Table'!C:C,MATCH(N:N,'Issue Code Table'!A:A,0)),IF(M117="Critical",6,IF(M117="Significant",5,IF(M117="Moderate",3,2))))</f>
        <v>5</v>
      </c>
    </row>
    <row r="118" spans="1:27" ht="127.5" x14ac:dyDescent="0.25">
      <c r="A118" s="82" t="s">
        <v>2088</v>
      </c>
      <c r="B118" s="301" t="s">
        <v>935</v>
      </c>
      <c r="C118" s="302" t="s">
        <v>936</v>
      </c>
      <c r="D118" s="82" t="s">
        <v>219</v>
      </c>
      <c r="E118" s="294" t="s">
        <v>5743</v>
      </c>
      <c r="F118" s="82" t="s">
        <v>1132</v>
      </c>
      <c r="G118" s="82" t="s">
        <v>5744</v>
      </c>
      <c r="H118" s="82" t="s">
        <v>5745</v>
      </c>
      <c r="I118" s="66"/>
      <c r="J118" s="71"/>
      <c r="K118" s="66" t="s">
        <v>5746</v>
      </c>
      <c r="L118" s="66"/>
      <c r="M118" s="132" t="s">
        <v>140</v>
      </c>
      <c r="N118" s="212" t="s">
        <v>185</v>
      </c>
      <c r="O118" s="213" t="s">
        <v>186</v>
      </c>
      <c r="P118" s="330"/>
      <c r="Q118" s="66" t="s">
        <v>5720</v>
      </c>
      <c r="R118" s="66" t="s">
        <v>5747</v>
      </c>
      <c r="S118" s="294" t="s">
        <v>5748</v>
      </c>
      <c r="T118" s="294" t="s">
        <v>5749</v>
      </c>
      <c r="U118" s="82" t="s">
        <v>5750</v>
      </c>
      <c r="V118" s="82" t="s">
        <v>5751</v>
      </c>
      <c r="W118" s="276"/>
      <c r="AA118" s="270">
        <f>IF(OR(J118="Fail",ISBLANK(J118)),INDEX('Issue Code Table'!C:C,MATCH(N:N,'Issue Code Table'!A:A,0)),IF(M118="Critical",6,IF(M118="Significant",5,IF(M118="Moderate",3,2))))</f>
        <v>5</v>
      </c>
    </row>
    <row r="119" spans="1:27" ht="409.5" x14ac:dyDescent="0.25">
      <c r="A119" s="82" t="s">
        <v>2089</v>
      </c>
      <c r="B119" s="301" t="s">
        <v>313</v>
      </c>
      <c r="C119" s="302" t="s">
        <v>314</v>
      </c>
      <c r="D119" s="82" t="s">
        <v>219</v>
      </c>
      <c r="E119" s="294" t="s">
        <v>5752</v>
      </c>
      <c r="F119" s="82" t="s">
        <v>5753</v>
      </c>
      <c r="G119" s="82" t="s">
        <v>5754</v>
      </c>
      <c r="H119" s="82" t="s">
        <v>5755</v>
      </c>
      <c r="I119" s="66"/>
      <c r="J119" s="71"/>
      <c r="K119" s="66" t="s">
        <v>5756</v>
      </c>
      <c r="L119" s="66"/>
      <c r="M119" s="132" t="s">
        <v>140</v>
      </c>
      <c r="N119" s="212" t="s">
        <v>185</v>
      </c>
      <c r="O119" s="213" t="s">
        <v>186</v>
      </c>
      <c r="P119" s="330"/>
      <c r="Q119" s="66" t="s">
        <v>5720</v>
      </c>
      <c r="R119" s="66" t="s">
        <v>5757</v>
      </c>
      <c r="S119" s="294" t="s">
        <v>5758</v>
      </c>
      <c r="T119" s="294" t="s">
        <v>5759</v>
      </c>
      <c r="U119" s="82" t="s">
        <v>5760</v>
      </c>
      <c r="V119" s="82" t="s">
        <v>5761</v>
      </c>
      <c r="W119" s="276"/>
      <c r="AA119" s="270">
        <f>IF(OR(J119="Fail",ISBLANK(J119)),INDEX('Issue Code Table'!C:C,MATCH(N:N,'Issue Code Table'!A:A,0)),IF(M119="Critical",6,IF(M119="Significant",5,IF(M119="Moderate",3,2))))</f>
        <v>5</v>
      </c>
    </row>
    <row r="120" spans="1:27" ht="204" x14ac:dyDescent="0.25">
      <c r="A120" s="82" t="s">
        <v>2090</v>
      </c>
      <c r="B120" s="301" t="s">
        <v>180</v>
      </c>
      <c r="C120" s="302" t="s">
        <v>181</v>
      </c>
      <c r="D120" s="82" t="s">
        <v>219</v>
      </c>
      <c r="E120" s="82" t="s">
        <v>5762</v>
      </c>
      <c r="F120" s="82" t="s">
        <v>5763</v>
      </c>
      <c r="G120" s="82" t="s">
        <v>5764</v>
      </c>
      <c r="H120" s="82" t="s">
        <v>5765</v>
      </c>
      <c r="I120" s="66"/>
      <c r="J120" s="71"/>
      <c r="K120" s="66" t="s">
        <v>5766</v>
      </c>
      <c r="L120" s="66"/>
      <c r="M120" s="132" t="s">
        <v>140</v>
      </c>
      <c r="N120" s="212" t="s">
        <v>185</v>
      </c>
      <c r="O120" s="213" t="s">
        <v>186</v>
      </c>
      <c r="P120" s="330"/>
      <c r="Q120" s="66" t="s">
        <v>5720</v>
      </c>
      <c r="R120" s="66" t="s">
        <v>5767</v>
      </c>
      <c r="S120" s="294" t="s">
        <v>5768</v>
      </c>
      <c r="T120" s="294" t="s">
        <v>5769</v>
      </c>
      <c r="U120" s="82" t="s">
        <v>5770</v>
      </c>
      <c r="V120" s="82" t="s">
        <v>5771</v>
      </c>
      <c r="W120" s="276"/>
      <c r="AA120" s="270">
        <f>IF(OR(J120="Fail",ISBLANK(J120)),INDEX('Issue Code Table'!C:C,MATCH(N:N,'Issue Code Table'!A:A,0)),IF(M120="Critical",6,IF(M120="Significant",5,IF(M120="Moderate",3,2))))</f>
        <v>5</v>
      </c>
    </row>
    <row r="121" spans="1:27" ht="409.5" x14ac:dyDescent="0.25">
      <c r="A121" s="82" t="s">
        <v>2091</v>
      </c>
      <c r="B121" s="301" t="s">
        <v>935</v>
      </c>
      <c r="C121" s="302" t="s">
        <v>936</v>
      </c>
      <c r="D121" s="82" t="s">
        <v>219</v>
      </c>
      <c r="E121" s="82" t="s">
        <v>5772</v>
      </c>
      <c r="F121" s="82" t="s">
        <v>3404</v>
      </c>
      <c r="G121" s="82" t="s">
        <v>5773</v>
      </c>
      <c r="H121" s="82" t="s">
        <v>5774</v>
      </c>
      <c r="I121" s="66"/>
      <c r="J121" s="71"/>
      <c r="K121" s="66" t="s">
        <v>5775</v>
      </c>
      <c r="L121" s="66"/>
      <c r="M121" s="132" t="s">
        <v>140</v>
      </c>
      <c r="N121" s="212" t="s">
        <v>185</v>
      </c>
      <c r="O121" s="213" t="s">
        <v>186</v>
      </c>
      <c r="P121" s="330"/>
      <c r="Q121" s="66" t="s">
        <v>5776</v>
      </c>
      <c r="R121" s="66" t="s">
        <v>5777</v>
      </c>
      <c r="S121" s="294" t="s">
        <v>5778</v>
      </c>
      <c r="T121" s="294" t="s">
        <v>5779</v>
      </c>
      <c r="U121" s="82" t="s">
        <v>5780</v>
      </c>
      <c r="V121" s="82" t="s">
        <v>5781</v>
      </c>
      <c r="W121" s="276"/>
      <c r="AA121" s="270">
        <f>IF(OR(J121="Fail",ISBLANK(J121)),INDEX('Issue Code Table'!C:C,MATCH(N:N,'Issue Code Table'!A:A,0)),IF(M121="Critical",6,IF(M121="Significant",5,IF(M121="Moderate",3,2))))</f>
        <v>5</v>
      </c>
    </row>
    <row r="122" spans="1:27" ht="409.5" x14ac:dyDescent="0.25">
      <c r="A122" s="82" t="s">
        <v>2092</v>
      </c>
      <c r="B122" s="301" t="s">
        <v>935</v>
      </c>
      <c r="C122" s="302" t="s">
        <v>936</v>
      </c>
      <c r="D122" s="82" t="s">
        <v>206</v>
      </c>
      <c r="E122" s="82" t="s">
        <v>5782</v>
      </c>
      <c r="F122" s="82" t="s">
        <v>3415</v>
      </c>
      <c r="G122" s="82" t="s">
        <v>5783</v>
      </c>
      <c r="H122" s="82" t="s">
        <v>5784</v>
      </c>
      <c r="I122" s="66"/>
      <c r="J122" s="71"/>
      <c r="K122" s="66" t="s">
        <v>5785</v>
      </c>
      <c r="L122" s="66"/>
      <c r="M122" s="132" t="s">
        <v>140</v>
      </c>
      <c r="N122" s="212" t="s">
        <v>185</v>
      </c>
      <c r="O122" s="213" t="s">
        <v>186</v>
      </c>
      <c r="P122" s="330"/>
      <c r="Q122" s="66" t="s">
        <v>5776</v>
      </c>
      <c r="R122" s="66" t="s">
        <v>5786</v>
      </c>
      <c r="S122" s="294" t="s">
        <v>5787</v>
      </c>
      <c r="T122" s="294" t="s">
        <v>5788</v>
      </c>
      <c r="U122" s="82" t="s">
        <v>5789</v>
      </c>
      <c r="V122" s="82" t="s">
        <v>5790</v>
      </c>
      <c r="W122" s="276"/>
      <c r="AA122" s="270">
        <f>IF(OR(J122="Fail",ISBLANK(J122)),INDEX('Issue Code Table'!C:C,MATCH(N:N,'Issue Code Table'!A:A,0)),IF(M122="Critical",6,IF(M122="Significant",5,IF(M122="Moderate",3,2))))</f>
        <v>5</v>
      </c>
    </row>
    <row r="123" spans="1:27" ht="409.5" x14ac:dyDescent="0.25">
      <c r="A123" s="82" t="s">
        <v>2093</v>
      </c>
      <c r="B123" s="301" t="s">
        <v>935</v>
      </c>
      <c r="C123" s="302" t="s">
        <v>936</v>
      </c>
      <c r="D123" s="82" t="s">
        <v>219</v>
      </c>
      <c r="E123" s="294" t="s">
        <v>5791</v>
      </c>
      <c r="F123" s="82" t="s">
        <v>1157</v>
      </c>
      <c r="G123" s="82" t="s">
        <v>5792</v>
      </c>
      <c r="H123" s="82" t="s">
        <v>5793</v>
      </c>
      <c r="I123" s="66"/>
      <c r="J123" s="71"/>
      <c r="K123" s="66" t="s">
        <v>5794</v>
      </c>
      <c r="L123" s="66"/>
      <c r="M123" s="132" t="s">
        <v>140</v>
      </c>
      <c r="N123" s="212" t="s">
        <v>185</v>
      </c>
      <c r="O123" s="213" t="s">
        <v>186</v>
      </c>
      <c r="P123" s="330"/>
      <c r="Q123" s="66" t="s">
        <v>5776</v>
      </c>
      <c r="R123" s="66" t="s">
        <v>5795</v>
      </c>
      <c r="S123" s="294" t="s">
        <v>5796</v>
      </c>
      <c r="T123" s="294" t="s">
        <v>5797</v>
      </c>
      <c r="U123" s="82" t="s">
        <v>5798</v>
      </c>
      <c r="V123" s="82" t="s">
        <v>5799</v>
      </c>
      <c r="W123" s="276"/>
      <c r="AA123" s="270">
        <f>IF(OR(J123="Fail",ISBLANK(J123)),INDEX('Issue Code Table'!C:C,MATCH(N:N,'Issue Code Table'!A:A,0)),IF(M123="Critical",6,IF(M123="Significant",5,IF(M123="Moderate",3,2))))</f>
        <v>5</v>
      </c>
    </row>
    <row r="124" spans="1:27" ht="409.5" x14ac:dyDescent="0.25">
      <c r="A124" s="82" t="s">
        <v>2094</v>
      </c>
      <c r="B124" s="301" t="s">
        <v>935</v>
      </c>
      <c r="C124" s="302" t="s">
        <v>936</v>
      </c>
      <c r="D124" s="82" t="s">
        <v>219</v>
      </c>
      <c r="E124" s="82" t="s">
        <v>5800</v>
      </c>
      <c r="F124" s="82" t="s">
        <v>1132</v>
      </c>
      <c r="G124" s="82" t="s">
        <v>5801</v>
      </c>
      <c r="H124" s="82" t="s">
        <v>5802</v>
      </c>
      <c r="I124" s="66"/>
      <c r="J124" s="71"/>
      <c r="K124" s="66" t="s">
        <v>5803</v>
      </c>
      <c r="L124" s="321"/>
      <c r="M124" s="259" t="s">
        <v>140</v>
      </c>
      <c r="N124" s="260" t="s">
        <v>4169</v>
      </c>
      <c r="O124" s="260" t="s">
        <v>5594</v>
      </c>
      <c r="P124" s="330"/>
      <c r="Q124" s="66" t="s">
        <v>5776</v>
      </c>
      <c r="R124" s="66" t="s">
        <v>5804</v>
      </c>
      <c r="S124" s="294" t="s">
        <v>5805</v>
      </c>
      <c r="T124" s="294" t="s">
        <v>5806</v>
      </c>
      <c r="U124" s="82" t="s">
        <v>5807</v>
      </c>
      <c r="V124" s="82" t="s">
        <v>5808</v>
      </c>
      <c r="W124" s="276"/>
      <c r="AA124" s="270">
        <f>IF(OR(J124="Fail",ISBLANK(J124)),INDEX('Issue Code Table'!C:C,MATCH(N:N,'Issue Code Table'!A:A,0)),IF(M124="Critical",6,IF(M124="Significant",5,IF(M124="Moderate",3,2))))</f>
        <v>5</v>
      </c>
    </row>
    <row r="125" spans="1:27" ht="409.5" x14ac:dyDescent="0.25">
      <c r="A125" s="82" t="s">
        <v>2096</v>
      </c>
      <c r="B125" s="301" t="s">
        <v>313</v>
      </c>
      <c r="C125" s="302" t="s">
        <v>314</v>
      </c>
      <c r="D125" s="82" t="s">
        <v>219</v>
      </c>
      <c r="E125" s="294" t="s">
        <v>5809</v>
      </c>
      <c r="F125" s="82" t="s">
        <v>5810</v>
      </c>
      <c r="G125" s="82" t="s">
        <v>5811</v>
      </c>
      <c r="H125" s="82" t="s">
        <v>5812</v>
      </c>
      <c r="I125" s="66"/>
      <c r="J125" s="71"/>
      <c r="K125" s="66" t="s">
        <v>5813</v>
      </c>
      <c r="L125" s="66"/>
      <c r="M125" s="132" t="s">
        <v>140</v>
      </c>
      <c r="N125" s="212" t="s">
        <v>185</v>
      </c>
      <c r="O125" s="213" t="s">
        <v>186</v>
      </c>
      <c r="P125" s="330"/>
      <c r="Q125" s="66" t="s">
        <v>5776</v>
      </c>
      <c r="R125" s="66" t="s">
        <v>5814</v>
      </c>
      <c r="S125" s="294" t="s">
        <v>5815</v>
      </c>
      <c r="T125" s="294" t="s">
        <v>5816</v>
      </c>
      <c r="U125" s="82" t="s">
        <v>5817</v>
      </c>
      <c r="V125" s="82" t="s">
        <v>5818</v>
      </c>
      <c r="W125" s="276"/>
      <c r="AA125" s="270">
        <f>IF(OR(J125="Fail",ISBLANK(J125)),INDEX('Issue Code Table'!C:C,MATCH(N:N,'Issue Code Table'!A:A,0)),IF(M125="Critical",6,IF(M125="Significant",5,IF(M125="Moderate",3,2))))</f>
        <v>5</v>
      </c>
    </row>
    <row r="126" spans="1:27" ht="409.5" x14ac:dyDescent="0.25">
      <c r="A126" s="82" t="s">
        <v>2097</v>
      </c>
      <c r="B126" s="301" t="s">
        <v>180</v>
      </c>
      <c r="C126" s="302" t="s">
        <v>181</v>
      </c>
      <c r="D126" s="82" t="s">
        <v>219</v>
      </c>
      <c r="E126" s="294" t="s">
        <v>5819</v>
      </c>
      <c r="F126" s="82" t="s">
        <v>5820</v>
      </c>
      <c r="G126" s="82" t="s">
        <v>5821</v>
      </c>
      <c r="H126" s="82" t="s">
        <v>5822</v>
      </c>
      <c r="I126" s="66"/>
      <c r="J126" s="71"/>
      <c r="K126" s="66" t="s">
        <v>5823</v>
      </c>
      <c r="L126" s="66"/>
      <c r="M126" s="132" t="s">
        <v>140</v>
      </c>
      <c r="N126" s="212" t="s">
        <v>185</v>
      </c>
      <c r="O126" s="213" t="s">
        <v>186</v>
      </c>
      <c r="P126" s="330"/>
      <c r="Q126" s="66" t="s">
        <v>5776</v>
      </c>
      <c r="R126" s="66" t="s">
        <v>5824</v>
      </c>
      <c r="S126" s="294" t="s">
        <v>5825</v>
      </c>
      <c r="T126" s="294" t="s">
        <v>5826</v>
      </c>
      <c r="U126" s="82" t="s">
        <v>5827</v>
      </c>
      <c r="V126" s="82" t="s">
        <v>5828</v>
      </c>
      <c r="W126" s="276"/>
      <c r="AA126" s="270">
        <f>IF(OR(J126="Fail",ISBLANK(J126)),INDEX('Issue Code Table'!C:C,MATCH(N:N,'Issue Code Table'!A:A,0)),IF(M126="Critical",6,IF(M126="Significant",5,IF(M126="Moderate",3,2))))</f>
        <v>5</v>
      </c>
    </row>
    <row r="127" spans="1:27" ht="140.25" x14ac:dyDescent="0.25">
      <c r="A127" s="82" t="s">
        <v>2098</v>
      </c>
      <c r="B127" s="301" t="s">
        <v>313</v>
      </c>
      <c r="C127" s="302" t="s">
        <v>314</v>
      </c>
      <c r="D127" s="82" t="s">
        <v>206</v>
      </c>
      <c r="E127" s="82" t="s">
        <v>2690</v>
      </c>
      <c r="F127" s="82" t="s">
        <v>1190</v>
      </c>
      <c r="G127" s="82" t="s">
        <v>5829</v>
      </c>
      <c r="H127" s="82" t="s">
        <v>5830</v>
      </c>
      <c r="I127" s="66"/>
      <c r="J127" s="71"/>
      <c r="K127" s="66" t="s">
        <v>5831</v>
      </c>
      <c r="L127" s="66"/>
      <c r="M127" s="269" t="s">
        <v>151</v>
      </c>
      <c r="N127" s="260" t="s">
        <v>177</v>
      </c>
      <c r="O127" s="260" t="s">
        <v>178</v>
      </c>
      <c r="P127" s="330"/>
      <c r="Q127" s="66" t="s">
        <v>1185</v>
      </c>
      <c r="R127" s="66" t="s">
        <v>1186</v>
      </c>
      <c r="S127" s="294" t="s">
        <v>5832</v>
      </c>
      <c r="T127" s="294" t="s">
        <v>5833</v>
      </c>
      <c r="U127" s="82" t="s">
        <v>5834</v>
      </c>
      <c r="V127" s="82"/>
      <c r="W127" s="276"/>
      <c r="AA127" s="270">
        <f>IF(OR(J127="Fail",ISBLANK(J127)),INDEX('Issue Code Table'!C:C,MATCH(N:N,'Issue Code Table'!A:A,0)),IF(M127="Critical",6,IF(M127="Significant",5,IF(M127="Moderate",3,2))))</f>
        <v>4</v>
      </c>
    </row>
    <row r="128" spans="1:27" ht="216.75" x14ac:dyDescent="0.25">
      <c r="A128" s="82" t="s">
        <v>2099</v>
      </c>
      <c r="B128" s="301" t="s">
        <v>313</v>
      </c>
      <c r="C128" s="302" t="s">
        <v>314</v>
      </c>
      <c r="D128" s="82" t="s">
        <v>206</v>
      </c>
      <c r="E128" s="82" t="s">
        <v>5835</v>
      </c>
      <c r="F128" s="82" t="s">
        <v>5836</v>
      </c>
      <c r="G128" s="82" t="s">
        <v>2686</v>
      </c>
      <c r="H128" s="82" t="s">
        <v>5837</v>
      </c>
      <c r="I128" s="66"/>
      <c r="J128" s="71"/>
      <c r="K128" s="66" t="s">
        <v>5838</v>
      </c>
      <c r="L128" s="66"/>
      <c r="M128" s="66" t="s">
        <v>151</v>
      </c>
      <c r="N128" s="260" t="s">
        <v>177</v>
      </c>
      <c r="O128" s="215" t="s">
        <v>1226</v>
      </c>
      <c r="P128" s="330"/>
      <c r="Q128" s="66" t="s">
        <v>1185</v>
      </c>
      <c r="R128" s="66" t="s">
        <v>1196</v>
      </c>
      <c r="S128" s="294" t="s">
        <v>1175</v>
      </c>
      <c r="T128" s="294" t="s">
        <v>2072</v>
      </c>
      <c r="U128" s="82" t="s">
        <v>5839</v>
      </c>
      <c r="V128" s="82"/>
      <c r="W128" s="276"/>
      <c r="AA128" s="270">
        <f>IF(OR(J128="Fail",ISBLANK(J128)),INDEX('Issue Code Table'!C:C,MATCH(N:N,'Issue Code Table'!A:A,0)),IF(M128="Critical",6,IF(M128="Significant",5,IF(M128="Moderate",3,2))))</f>
        <v>4</v>
      </c>
    </row>
    <row r="129" spans="1:27" ht="140.25" x14ac:dyDescent="0.25">
      <c r="A129" s="82" t="s">
        <v>2100</v>
      </c>
      <c r="B129" s="301" t="s">
        <v>180</v>
      </c>
      <c r="C129" s="302" t="s">
        <v>181</v>
      </c>
      <c r="D129" s="82" t="s">
        <v>219</v>
      </c>
      <c r="E129" s="82" t="s">
        <v>5840</v>
      </c>
      <c r="F129" s="82" t="s">
        <v>5841</v>
      </c>
      <c r="G129" s="82" t="s">
        <v>5842</v>
      </c>
      <c r="H129" s="82" t="s">
        <v>5843</v>
      </c>
      <c r="I129" s="66"/>
      <c r="J129" s="71"/>
      <c r="K129" s="66" t="s">
        <v>5844</v>
      </c>
      <c r="L129" s="66"/>
      <c r="M129" s="66" t="s">
        <v>151</v>
      </c>
      <c r="N129" s="260" t="s">
        <v>177</v>
      </c>
      <c r="O129" s="215" t="s">
        <v>1226</v>
      </c>
      <c r="P129" s="330"/>
      <c r="Q129" s="66" t="s">
        <v>1205</v>
      </c>
      <c r="R129" s="66" t="s">
        <v>1206</v>
      </c>
      <c r="S129" s="294" t="s">
        <v>3432</v>
      </c>
      <c r="T129" s="294" t="s">
        <v>5845</v>
      </c>
      <c r="U129" s="82" t="s">
        <v>5846</v>
      </c>
      <c r="V129" s="82"/>
      <c r="W129" s="276"/>
      <c r="AA129" s="270">
        <f>IF(OR(J129="Fail",ISBLANK(J129)),INDEX('Issue Code Table'!C:C,MATCH(N:N,'Issue Code Table'!A:A,0)),IF(M129="Critical",6,IF(M129="Significant",5,IF(M129="Moderate",3,2))))</f>
        <v>4</v>
      </c>
    </row>
    <row r="130" spans="1:27" ht="191.25" x14ac:dyDescent="0.25">
      <c r="A130" s="82" t="s">
        <v>2101</v>
      </c>
      <c r="B130" s="301" t="s">
        <v>180</v>
      </c>
      <c r="C130" s="302" t="s">
        <v>181</v>
      </c>
      <c r="D130" s="82" t="s">
        <v>219</v>
      </c>
      <c r="E130" s="82" t="s">
        <v>5847</v>
      </c>
      <c r="F130" s="82" t="s">
        <v>5848</v>
      </c>
      <c r="G130" s="82" t="s">
        <v>5849</v>
      </c>
      <c r="H130" s="82" t="s">
        <v>5850</v>
      </c>
      <c r="I130" s="66"/>
      <c r="J130" s="71"/>
      <c r="K130" s="66" t="s">
        <v>5851</v>
      </c>
      <c r="L130" s="66"/>
      <c r="M130" s="259" t="s">
        <v>140</v>
      </c>
      <c r="N130" s="260" t="s">
        <v>1194</v>
      </c>
      <c r="O130" s="260" t="s">
        <v>5852</v>
      </c>
      <c r="P130" s="330"/>
      <c r="Q130" s="66" t="s">
        <v>1205</v>
      </c>
      <c r="R130" s="66" t="s">
        <v>1217</v>
      </c>
      <c r="S130" s="294" t="s">
        <v>1207</v>
      </c>
      <c r="T130" s="294" t="s">
        <v>5853</v>
      </c>
      <c r="U130" s="82" t="s">
        <v>5854</v>
      </c>
      <c r="V130" s="82" t="s">
        <v>5855</v>
      </c>
      <c r="W130" s="276"/>
      <c r="AA130" s="270">
        <f>IF(OR(J130="Fail",ISBLANK(J130)),INDEX('Issue Code Table'!C:C,MATCH(N:N,'Issue Code Table'!A:A,0)),IF(M130="Critical",6,IF(M130="Significant",5,IF(M130="Moderate",3,2))))</f>
        <v>6</v>
      </c>
    </row>
    <row r="131" spans="1:27" ht="216.75" x14ac:dyDescent="0.25">
      <c r="A131" s="82" t="s">
        <v>2102</v>
      </c>
      <c r="B131" s="301" t="s">
        <v>172</v>
      </c>
      <c r="C131" s="302" t="s">
        <v>1220</v>
      </c>
      <c r="D131" s="82" t="s">
        <v>219</v>
      </c>
      <c r="E131" s="82" t="s">
        <v>5856</v>
      </c>
      <c r="F131" s="82" t="s">
        <v>5857</v>
      </c>
      <c r="G131" s="82" t="s">
        <v>5858</v>
      </c>
      <c r="H131" s="82" t="s">
        <v>5859</v>
      </c>
      <c r="I131" s="66"/>
      <c r="J131" s="71"/>
      <c r="K131" s="66" t="s">
        <v>5860</v>
      </c>
      <c r="L131" s="66"/>
      <c r="M131" s="66" t="s">
        <v>151</v>
      </c>
      <c r="N131" s="260" t="s">
        <v>177</v>
      </c>
      <c r="O131" s="215" t="s">
        <v>178</v>
      </c>
      <c r="P131" s="330"/>
      <c r="Q131" s="66" t="s">
        <v>1205</v>
      </c>
      <c r="R131" s="66" t="s">
        <v>1227</v>
      </c>
      <c r="S131" s="294" t="s">
        <v>1197</v>
      </c>
      <c r="T131" s="294" t="s">
        <v>5861</v>
      </c>
      <c r="U131" s="82" t="s">
        <v>5862</v>
      </c>
      <c r="V131" s="82"/>
      <c r="W131" s="276"/>
      <c r="AA131" s="270">
        <f>IF(OR(J131="Fail",ISBLANK(J131)),INDEX('Issue Code Table'!C:C,MATCH(N:N,'Issue Code Table'!A:A,0)),IF(M131="Critical",6,IF(M131="Significant",5,IF(M131="Moderate",3,2))))</f>
        <v>4</v>
      </c>
    </row>
    <row r="132" spans="1:27" ht="382.5" x14ac:dyDescent="0.25">
      <c r="A132" s="82" t="s">
        <v>2104</v>
      </c>
      <c r="B132" s="301" t="s">
        <v>313</v>
      </c>
      <c r="C132" s="302" t="s">
        <v>314</v>
      </c>
      <c r="D132" s="82" t="s">
        <v>206</v>
      </c>
      <c r="E132" s="82" t="s">
        <v>3449</v>
      </c>
      <c r="F132" s="82" t="s">
        <v>3450</v>
      </c>
      <c r="G132" s="82" t="s">
        <v>5863</v>
      </c>
      <c r="H132" s="82" t="s">
        <v>5864</v>
      </c>
      <c r="I132" s="66"/>
      <c r="J132" s="71"/>
      <c r="K132" s="66" t="s">
        <v>5865</v>
      </c>
      <c r="L132" s="66"/>
      <c r="M132" s="66" t="s">
        <v>151</v>
      </c>
      <c r="N132" s="260" t="s">
        <v>1253</v>
      </c>
      <c r="O132" s="215" t="s">
        <v>1265</v>
      </c>
      <c r="P132" s="330"/>
      <c r="Q132" s="66" t="s">
        <v>1205</v>
      </c>
      <c r="R132" s="66" t="s">
        <v>1237</v>
      </c>
      <c r="S132" s="294" t="s">
        <v>1218</v>
      </c>
      <c r="T132" s="294" t="s">
        <v>5866</v>
      </c>
      <c r="U132" s="82" t="s">
        <v>5867</v>
      </c>
      <c r="V132" s="82"/>
      <c r="W132" s="276"/>
      <c r="AA132" s="270">
        <f>IF(OR(J132="Fail",ISBLANK(J132)),INDEX('Issue Code Table'!C:C,MATCH(N:N,'Issue Code Table'!A:A,0)),IF(M132="Critical",6,IF(M132="Significant",5,IF(M132="Moderate",3,2))))</f>
        <v>5</v>
      </c>
    </row>
    <row r="133" spans="1:27" ht="369.75" x14ac:dyDescent="0.25">
      <c r="A133" s="82" t="s">
        <v>2105</v>
      </c>
      <c r="B133" s="301" t="s">
        <v>172</v>
      </c>
      <c r="C133" s="302" t="s">
        <v>1220</v>
      </c>
      <c r="D133" s="82" t="s">
        <v>219</v>
      </c>
      <c r="E133" s="82" t="s">
        <v>3456</v>
      </c>
      <c r="F133" s="82" t="s">
        <v>5868</v>
      </c>
      <c r="G133" s="82" t="s">
        <v>5869</v>
      </c>
      <c r="H133" s="82" t="s">
        <v>5870</v>
      </c>
      <c r="I133" s="66"/>
      <c r="J133" s="71"/>
      <c r="K133" s="66" t="s">
        <v>5871</v>
      </c>
      <c r="L133" s="66"/>
      <c r="M133" s="66" t="s">
        <v>198</v>
      </c>
      <c r="N133" s="260" t="s">
        <v>1235</v>
      </c>
      <c r="O133" s="215" t="s">
        <v>1236</v>
      </c>
      <c r="P133" s="330"/>
      <c r="Q133" s="66" t="s">
        <v>1205</v>
      </c>
      <c r="R133" s="66" t="s">
        <v>1245</v>
      </c>
      <c r="S133" s="294" t="s">
        <v>1238</v>
      </c>
      <c r="T133" s="294" t="s">
        <v>5872</v>
      </c>
      <c r="U133" s="82" t="s">
        <v>5873</v>
      </c>
      <c r="V133" s="82"/>
      <c r="W133" s="276"/>
      <c r="AA133" s="270">
        <f>IF(OR(J133="Fail",ISBLANK(J133)),INDEX('Issue Code Table'!C:C,MATCH(N:N,'Issue Code Table'!A:A,0)),IF(M133="Critical",6,IF(M133="Significant",5,IF(M133="Moderate",3,2))))</f>
        <v>4</v>
      </c>
    </row>
    <row r="134" spans="1:27" ht="267.75" x14ac:dyDescent="0.25">
      <c r="A134" s="82" t="s">
        <v>2106</v>
      </c>
      <c r="B134" s="301" t="s">
        <v>180</v>
      </c>
      <c r="C134" s="302" t="s">
        <v>181</v>
      </c>
      <c r="D134" s="82" t="s">
        <v>206</v>
      </c>
      <c r="E134" s="82" t="s">
        <v>5874</v>
      </c>
      <c r="F134" s="82" t="s">
        <v>5875</v>
      </c>
      <c r="G134" s="82" t="s">
        <v>5876</v>
      </c>
      <c r="H134" s="82" t="s">
        <v>5877</v>
      </c>
      <c r="I134" s="66"/>
      <c r="J134" s="71"/>
      <c r="K134" s="66" t="s">
        <v>5878</v>
      </c>
      <c r="L134" s="66"/>
      <c r="M134" s="66" t="s">
        <v>140</v>
      </c>
      <c r="N134" s="260" t="s">
        <v>1235</v>
      </c>
      <c r="O134" s="215" t="s">
        <v>5879</v>
      </c>
      <c r="P134" s="330"/>
      <c r="Q134" s="66" t="s">
        <v>1205</v>
      </c>
      <c r="R134" s="66" t="s">
        <v>3466</v>
      </c>
      <c r="S134" s="294" t="s">
        <v>1246</v>
      </c>
      <c r="T134" s="294" t="s">
        <v>5880</v>
      </c>
      <c r="U134" s="82" t="s">
        <v>5881</v>
      </c>
      <c r="V134" s="82" t="s">
        <v>5882</v>
      </c>
      <c r="W134" s="276"/>
      <c r="AA134" s="270">
        <f>IF(OR(J134="Fail",ISBLANK(J134)),INDEX('Issue Code Table'!C:C,MATCH(N:N,'Issue Code Table'!A:A,0)),IF(M134="Critical",6,IF(M134="Significant",5,IF(M134="Moderate",3,2))))</f>
        <v>4</v>
      </c>
    </row>
    <row r="135" spans="1:27" ht="409.5" x14ac:dyDescent="0.25">
      <c r="A135" s="82" t="s">
        <v>2107</v>
      </c>
      <c r="B135" s="301" t="s">
        <v>188</v>
      </c>
      <c r="C135" s="302" t="s">
        <v>2363</v>
      </c>
      <c r="D135" s="82" t="s">
        <v>219</v>
      </c>
      <c r="E135" s="82" t="s">
        <v>3470</v>
      </c>
      <c r="F135" s="82" t="s">
        <v>5883</v>
      </c>
      <c r="G135" s="82" t="s">
        <v>5884</v>
      </c>
      <c r="H135" s="82" t="s">
        <v>5885</v>
      </c>
      <c r="I135" s="66"/>
      <c r="J135" s="71"/>
      <c r="K135" s="66" t="s">
        <v>5886</v>
      </c>
      <c r="L135" s="66"/>
      <c r="M135" s="66" t="s">
        <v>151</v>
      </c>
      <c r="N135" s="260" t="s">
        <v>1235</v>
      </c>
      <c r="O135" s="215" t="s">
        <v>5887</v>
      </c>
      <c r="P135" s="330"/>
      <c r="Q135" s="66" t="s">
        <v>1255</v>
      </c>
      <c r="R135" s="66" t="s">
        <v>1256</v>
      </c>
      <c r="S135" s="294" t="s">
        <v>3475</v>
      </c>
      <c r="T135" s="294" t="s">
        <v>5888</v>
      </c>
      <c r="U135" s="82" t="s">
        <v>5889</v>
      </c>
      <c r="V135" s="82"/>
      <c r="W135" s="276"/>
      <c r="AA135" s="270">
        <f>IF(OR(J135="Fail",ISBLANK(J135)),INDEX('Issue Code Table'!C:C,MATCH(N:N,'Issue Code Table'!A:A,0)),IF(M135="Critical",6,IF(M135="Significant",5,IF(M135="Moderate",3,2))))</f>
        <v>4</v>
      </c>
    </row>
    <row r="136" spans="1:27" ht="153" x14ac:dyDescent="0.25">
      <c r="A136" s="82" t="s">
        <v>2108</v>
      </c>
      <c r="B136" s="301" t="s">
        <v>313</v>
      </c>
      <c r="C136" s="302" t="s">
        <v>314</v>
      </c>
      <c r="D136" s="82" t="s">
        <v>219</v>
      </c>
      <c r="E136" s="82" t="s">
        <v>3479</v>
      </c>
      <c r="F136" s="82" t="s">
        <v>5890</v>
      </c>
      <c r="G136" s="82" t="s">
        <v>5891</v>
      </c>
      <c r="H136" s="82" t="s">
        <v>5892</v>
      </c>
      <c r="I136" s="66"/>
      <c r="J136" s="71"/>
      <c r="K136" s="66" t="s">
        <v>5893</v>
      </c>
      <c r="L136" s="67"/>
      <c r="M136" s="66" t="s">
        <v>151</v>
      </c>
      <c r="N136" s="260" t="s">
        <v>1171</v>
      </c>
      <c r="O136" s="215" t="s">
        <v>5894</v>
      </c>
      <c r="P136" s="330"/>
      <c r="Q136" s="66" t="s">
        <v>1255</v>
      </c>
      <c r="R136" s="66" t="s">
        <v>1266</v>
      </c>
      <c r="S136" s="294" t="s">
        <v>3483</v>
      </c>
      <c r="T136" s="294" t="s">
        <v>5895</v>
      </c>
      <c r="U136" s="82" t="s">
        <v>5896</v>
      </c>
      <c r="V136" s="82"/>
      <c r="W136" s="276"/>
      <c r="AA136" s="270">
        <f>IF(OR(J136="Fail",ISBLANK(J136)),INDEX('Issue Code Table'!C:C,MATCH(N:N,'Issue Code Table'!A:A,0)),IF(M136="Critical",6,IF(M136="Significant",5,IF(M136="Moderate",3,2))))</f>
        <v>4</v>
      </c>
    </row>
    <row r="137" spans="1:27" ht="165.75" x14ac:dyDescent="0.25">
      <c r="A137" s="82" t="s">
        <v>2110</v>
      </c>
      <c r="B137" s="301" t="s">
        <v>172</v>
      </c>
      <c r="C137" s="302" t="s">
        <v>1220</v>
      </c>
      <c r="D137" s="82" t="s">
        <v>219</v>
      </c>
      <c r="E137" s="82" t="s">
        <v>5897</v>
      </c>
      <c r="F137" s="82" t="s">
        <v>5898</v>
      </c>
      <c r="G137" s="82" t="s">
        <v>5899</v>
      </c>
      <c r="H137" s="82" t="s">
        <v>5900</v>
      </c>
      <c r="I137" s="66"/>
      <c r="J137" s="71"/>
      <c r="K137" s="66" t="s">
        <v>5901</v>
      </c>
      <c r="L137" s="307"/>
      <c r="M137" s="66" t="s">
        <v>151</v>
      </c>
      <c r="N137" s="260" t="s">
        <v>177</v>
      </c>
      <c r="O137" s="215" t="s">
        <v>178</v>
      </c>
      <c r="P137" s="330"/>
      <c r="Q137" s="66" t="s">
        <v>1255</v>
      </c>
      <c r="R137" s="66" t="s">
        <v>1274</v>
      </c>
      <c r="S137" s="294" t="s">
        <v>3492</v>
      </c>
      <c r="T137" s="294" t="s">
        <v>5902</v>
      </c>
      <c r="U137" s="82" t="s">
        <v>5903</v>
      </c>
      <c r="V137" s="82"/>
      <c r="W137" s="276"/>
      <c r="AA137" s="270">
        <f>IF(OR(J137="Fail",ISBLANK(J137)),INDEX('Issue Code Table'!C:C,MATCH(N:N,'Issue Code Table'!A:A,0)),IF(M137="Critical",6,IF(M137="Significant",5,IF(M137="Moderate",3,2))))</f>
        <v>4</v>
      </c>
    </row>
    <row r="138" spans="1:27" ht="63.75" x14ac:dyDescent="0.25">
      <c r="A138" s="82" t="s">
        <v>2111</v>
      </c>
      <c r="B138" s="82" t="s">
        <v>2959</v>
      </c>
      <c r="C138" s="300" t="s">
        <v>2960</v>
      </c>
      <c r="D138" s="82" t="s">
        <v>206</v>
      </c>
      <c r="E138" s="82" t="s">
        <v>5904</v>
      </c>
      <c r="F138" s="82" t="s">
        <v>2697</v>
      </c>
      <c r="G138" s="82" t="s">
        <v>5905</v>
      </c>
      <c r="H138" s="82" t="s">
        <v>5906</v>
      </c>
      <c r="I138" s="66"/>
      <c r="J138" s="71"/>
      <c r="K138" s="66" t="s">
        <v>5907</v>
      </c>
      <c r="L138" s="66"/>
      <c r="M138" s="66" t="s">
        <v>140</v>
      </c>
      <c r="N138" s="260" t="s">
        <v>1576</v>
      </c>
      <c r="O138" s="215" t="s">
        <v>5020</v>
      </c>
      <c r="P138" s="330"/>
      <c r="Q138" s="66" t="s">
        <v>1295</v>
      </c>
      <c r="R138" s="66" t="s">
        <v>1309</v>
      </c>
      <c r="S138" s="294" t="s">
        <v>1297</v>
      </c>
      <c r="T138" s="294" t="s">
        <v>1298</v>
      </c>
      <c r="U138" s="82" t="s">
        <v>5908</v>
      </c>
      <c r="V138" s="82" t="s">
        <v>1300</v>
      </c>
      <c r="W138" s="276"/>
      <c r="AA138" s="270">
        <f>IF(OR(J138="Fail",ISBLANK(J138)),INDEX('Issue Code Table'!C:C,MATCH(N:N,'Issue Code Table'!A:A,0)),IF(M138="Critical",6,IF(M138="Significant",5,IF(M138="Moderate",3,2))))</f>
        <v>5</v>
      </c>
    </row>
    <row r="139" spans="1:27" ht="280.5" x14ac:dyDescent="0.25">
      <c r="A139" s="82" t="s">
        <v>2113</v>
      </c>
      <c r="B139" s="82" t="s">
        <v>457</v>
      </c>
      <c r="C139" s="300" t="s">
        <v>458</v>
      </c>
      <c r="D139" s="82" t="s">
        <v>219</v>
      </c>
      <c r="E139" s="82" t="s">
        <v>5909</v>
      </c>
      <c r="F139" s="82" t="s">
        <v>5910</v>
      </c>
      <c r="G139" s="82" t="s">
        <v>5911</v>
      </c>
      <c r="H139" s="82" t="s">
        <v>5912</v>
      </c>
      <c r="I139" s="66"/>
      <c r="J139" s="71"/>
      <c r="K139" s="66" t="s">
        <v>5913</v>
      </c>
      <c r="L139" s="66"/>
      <c r="M139" s="66" t="s">
        <v>140</v>
      </c>
      <c r="N139" s="260" t="s">
        <v>1576</v>
      </c>
      <c r="O139" s="215" t="s">
        <v>5020</v>
      </c>
      <c r="P139" s="330"/>
      <c r="Q139" s="66" t="s">
        <v>1295</v>
      </c>
      <c r="R139" s="66" t="s">
        <v>5914</v>
      </c>
      <c r="S139" s="294" t="s">
        <v>1310</v>
      </c>
      <c r="T139" s="294" t="s">
        <v>5915</v>
      </c>
      <c r="U139" s="82" t="s">
        <v>5916</v>
      </c>
      <c r="V139" s="82" t="s">
        <v>4758</v>
      </c>
      <c r="W139" s="276"/>
      <c r="AA139" s="270">
        <f>IF(OR(J139="Fail",ISBLANK(J139)),INDEX('Issue Code Table'!C:C,MATCH(N:N,'Issue Code Table'!A:A,0)),IF(M139="Critical",6,IF(M139="Significant",5,IF(M139="Moderate",3,2))))</f>
        <v>5</v>
      </c>
    </row>
    <row r="140" spans="1:27" ht="178.5" x14ac:dyDescent="0.25">
      <c r="A140" s="82" t="s">
        <v>2114</v>
      </c>
      <c r="B140" s="301" t="s">
        <v>180</v>
      </c>
      <c r="C140" s="302" t="s">
        <v>181</v>
      </c>
      <c r="D140" s="82" t="s">
        <v>219</v>
      </c>
      <c r="E140" s="82" t="s">
        <v>5917</v>
      </c>
      <c r="F140" s="82" t="s">
        <v>2709</v>
      </c>
      <c r="G140" s="82" t="s">
        <v>5918</v>
      </c>
      <c r="H140" s="82" t="s">
        <v>5919</v>
      </c>
      <c r="I140" s="66"/>
      <c r="J140" s="71"/>
      <c r="K140" s="66" t="s">
        <v>5920</v>
      </c>
      <c r="L140" s="66"/>
      <c r="M140" s="66" t="s">
        <v>151</v>
      </c>
      <c r="N140" s="260" t="s">
        <v>4131</v>
      </c>
      <c r="O140" s="215" t="s">
        <v>5921</v>
      </c>
      <c r="P140" s="330"/>
      <c r="Q140" s="66" t="s">
        <v>1317</v>
      </c>
      <c r="R140" s="66" t="s">
        <v>1318</v>
      </c>
      <c r="S140" s="294" t="s">
        <v>5922</v>
      </c>
      <c r="T140" s="294" t="s">
        <v>5923</v>
      </c>
      <c r="U140" s="82" t="s">
        <v>5924</v>
      </c>
      <c r="V140" s="82"/>
      <c r="W140" s="276"/>
      <c r="AA140" s="270">
        <f>IF(OR(J140="Fail",ISBLANK(J140)),INDEX('Issue Code Table'!C:C,MATCH(N:N,'Issue Code Table'!A:A,0)),IF(M140="Critical",6,IF(M140="Significant",5,IF(M140="Moderate",3,2))))</f>
        <v>4</v>
      </c>
    </row>
    <row r="141" spans="1:27" ht="140.25" x14ac:dyDescent="0.25">
      <c r="A141" s="82" t="s">
        <v>2115</v>
      </c>
      <c r="B141" s="301" t="s">
        <v>180</v>
      </c>
      <c r="C141" s="302" t="s">
        <v>181</v>
      </c>
      <c r="D141" s="82" t="s">
        <v>219</v>
      </c>
      <c r="E141" s="82" t="s">
        <v>5925</v>
      </c>
      <c r="F141" s="82" t="s">
        <v>2716</v>
      </c>
      <c r="G141" s="82" t="s">
        <v>5926</v>
      </c>
      <c r="H141" s="294" t="s">
        <v>5927</v>
      </c>
      <c r="I141" s="301"/>
      <c r="J141" s="301"/>
      <c r="K141" s="301" t="s">
        <v>5928</v>
      </c>
      <c r="L141" s="67"/>
      <c r="M141" s="66" t="s">
        <v>140</v>
      </c>
      <c r="N141" s="260" t="s">
        <v>1576</v>
      </c>
      <c r="O141" s="215" t="s">
        <v>5020</v>
      </c>
      <c r="P141" s="334"/>
      <c r="Q141" s="66" t="s">
        <v>1317</v>
      </c>
      <c r="R141" s="66" t="s">
        <v>1327</v>
      </c>
      <c r="S141" s="294" t="s">
        <v>1328</v>
      </c>
      <c r="T141" s="294" t="s">
        <v>5929</v>
      </c>
      <c r="U141" s="82" t="s">
        <v>5930</v>
      </c>
      <c r="V141" s="82" t="s">
        <v>5931</v>
      </c>
      <c r="W141" s="276"/>
      <c r="AA141" s="270">
        <f>IF(OR(J141="Fail",ISBLANK(J141)),INDEX('Issue Code Table'!C:C,MATCH(N:N,'Issue Code Table'!A:A,0)),IF(M141="Critical",6,IF(M141="Significant",5,IF(M141="Moderate",3,2))))</f>
        <v>5</v>
      </c>
    </row>
    <row r="142" spans="1:27" ht="140.25" x14ac:dyDescent="0.25">
      <c r="A142" s="82" t="s">
        <v>2117</v>
      </c>
      <c r="B142" s="301" t="s">
        <v>313</v>
      </c>
      <c r="C142" s="302" t="s">
        <v>314</v>
      </c>
      <c r="D142" s="82" t="s">
        <v>219</v>
      </c>
      <c r="E142" s="294" t="s">
        <v>5932</v>
      </c>
      <c r="F142" s="82" t="s">
        <v>2722</v>
      </c>
      <c r="G142" s="82" t="s">
        <v>5933</v>
      </c>
      <c r="H142" s="294" t="s">
        <v>5934</v>
      </c>
      <c r="I142" s="301"/>
      <c r="J142" s="301"/>
      <c r="K142" s="301" t="s">
        <v>5935</v>
      </c>
      <c r="L142" s="67"/>
      <c r="M142" s="66" t="s">
        <v>140</v>
      </c>
      <c r="N142" s="260" t="s">
        <v>1576</v>
      </c>
      <c r="O142" s="215" t="s">
        <v>5020</v>
      </c>
      <c r="P142" s="334"/>
      <c r="Q142" s="66" t="s">
        <v>1317</v>
      </c>
      <c r="R142" s="66" t="s">
        <v>1335</v>
      </c>
      <c r="S142" s="294" t="s">
        <v>1336</v>
      </c>
      <c r="T142" s="294" t="s">
        <v>5936</v>
      </c>
      <c r="U142" s="82" t="s">
        <v>5937</v>
      </c>
      <c r="V142" s="82" t="s">
        <v>5938</v>
      </c>
      <c r="W142" s="276"/>
      <c r="AA142" s="270">
        <f>IF(OR(J142="Fail",ISBLANK(J142)),INDEX('Issue Code Table'!C:C,MATCH(N:N,'Issue Code Table'!A:A,0)),IF(M142="Critical",6,IF(M142="Significant",5,IF(M142="Moderate",3,2))))</f>
        <v>5</v>
      </c>
    </row>
    <row r="143" spans="1:27" ht="140.25" x14ac:dyDescent="0.25">
      <c r="A143" s="82" t="s">
        <v>2118</v>
      </c>
      <c r="B143" s="301" t="s">
        <v>313</v>
      </c>
      <c r="C143" s="302" t="s">
        <v>314</v>
      </c>
      <c r="D143" s="82" t="s">
        <v>219</v>
      </c>
      <c r="E143" s="294" t="s">
        <v>5939</v>
      </c>
      <c r="F143" s="82" t="s">
        <v>2728</v>
      </c>
      <c r="G143" s="82" t="s">
        <v>5940</v>
      </c>
      <c r="H143" s="294" t="s">
        <v>5941</v>
      </c>
      <c r="I143" s="301"/>
      <c r="J143" s="301"/>
      <c r="K143" s="301" t="s">
        <v>5942</v>
      </c>
      <c r="L143" s="67"/>
      <c r="M143" s="66" t="s">
        <v>140</v>
      </c>
      <c r="N143" s="260" t="s">
        <v>1576</v>
      </c>
      <c r="O143" s="215" t="s">
        <v>5020</v>
      </c>
      <c r="P143" s="334"/>
      <c r="Q143" s="66" t="s">
        <v>1317</v>
      </c>
      <c r="R143" s="66" t="s">
        <v>1343</v>
      </c>
      <c r="S143" s="294" t="s">
        <v>1336</v>
      </c>
      <c r="T143" s="294" t="s">
        <v>5943</v>
      </c>
      <c r="U143" s="82" t="s">
        <v>5944</v>
      </c>
      <c r="V143" s="82" t="s">
        <v>5945</v>
      </c>
      <c r="W143" s="276"/>
      <c r="AA143" s="270">
        <f>IF(OR(J143="Fail",ISBLANK(J143)),INDEX('Issue Code Table'!C:C,MATCH(N:N,'Issue Code Table'!A:A,0)),IF(M143="Critical",6,IF(M143="Significant",5,IF(M143="Moderate",3,2))))</f>
        <v>5</v>
      </c>
    </row>
    <row r="144" spans="1:27" ht="140.25" x14ac:dyDescent="0.25">
      <c r="A144" s="82" t="s">
        <v>2120</v>
      </c>
      <c r="B144" s="301" t="s">
        <v>313</v>
      </c>
      <c r="C144" s="302" t="s">
        <v>314</v>
      </c>
      <c r="D144" s="82" t="s">
        <v>219</v>
      </c>
      <c r="E144" s="294" t="s">
        <v>5946</v>
      </c>
      <c r="F144" s="82" t="s">
        <v>2734</v>
      </c>
      <c r="G144" s="82" t="s">
        <v>5947</v>
      </c>
      <c r="H144" s="294" t="s">
        <v>5948</v>
      </c>
      <c r="I144" s="301"/>
      <c r="J144" s="301"/>
      <c r="K144" s="301" t="s">
        <v>5949</v>
      </c>
      <c r="L144" s="67"/>
      <c r="M144" s="66" t="s">
        <v>140</v>
      </c>
      <c r="N144" s="260" t="s">
        <v>1576</v>
      </c>
      <c r="O144" s="215" t="s">
        <v>5020</v>
      </c>
      <c r="P144" s="334"/>
      <c r="Q144" s="66" t="s">
        <v>1317</v>
      </c>
      <c r="R144" s="66" t="s">
        <v>1350</v>
      </c>
      <c r="S144" s="294" t="s">
        <v>1336</v>
      </c>
      <c r="T144" s="294" t="s">
        <v>5950</v>
      </c>
      <c r="U144" s="82" t="s">
        <v>5951</v>
      </c>
      <c r="V144" s="82" t="s">
        <v>5952</v>
      </c>
      <c r="W144" s="276"/>
      <c r="AA144" s="270">
        <f>IF(OR(J144="Fail",ISBLANK(J144)),INDEX('Issue Code Table'!C:C,MATCH(N:N,'Issue Code Table'!A:A,0)),IF(M144="Critical",6,IF(M144="Significant",5,IF(M144="Moderate",3,2))))</f>
        <v>5</v>
      </c>
    </row>
    <row r="145" spans="1:27" ht="140.25" x14ac:dyDescent="0.25">
      <c r="A145" s="82" t="s">
        <v>2121</v>
      </c>
      <c r="B145" s="301" t="s">
        <v>313</v>
      </c>
      <c r="C145" s="302" t="s">
        <v>314</v>
      </c>
      <c r="D145" s="82" t="s">
        <v>219</v>
      </c>
      <c r="E145" s="294" t="s">
        <v>5953</v>
      </c>
      <c r="F145" s="82" t="s">
        <v>2740</v>
      </c>
      <c r="G145" s="82" t="s">
        <v>5954</v>
      </c>
      <c r="H145" s="294" t="s">
        <v>5955</v>
      </c>
      <c r="I145" s="301"/>
      <c r="J145" s="301"/>
      <c r="K145" s="301" t="s">
        <v>5956</v>
      </c>
      <c r="L145" s="67"/>
      <c r="M145" s="66" t="s">
        <v>140</v>
      </c>
      <c r="N145" s="260" t="s">
        <v>1576</v>
      </c>
      <c r="O145" s="215" t="s">
        <v>5020</v>
      </c>
      <c r="P145" s="334"/>
      <c r="Q145" s="66" t="s">
        <v>1317</v>
      </c>
      <c r="R145" s="66" t="s">
        <v>1357</v>
      </c>
      <c r="S145" s="294" t="s">
        <v>1336</v>
      </c>
      <c r="T145" s="294" t="s">
        <v>5957</v>
      </c>
      <c r="U145" s="82" t="s">
        <v>5958</v>
      </c>
      <c r="V145" s="82" t="s">
        <v>5959</v>
      </c>
      <c r="W145" s="276"/>
      <c r="AA145" s="270">
        <f>IF(OR(J145="Fail",ISBLANK(J145)),INDEX('Issue Code Table'!C:C,MATCH(N:N,'Issue Code Table'!A:A,0)),IF(M145="Critical",6,IF(M145="Significant",5,IF(M145="Moderate",3,2))))</f>
        <v>5</v>
      </c>
    </row>
    <row r="146" spans="1:27" ht="165.75" x14ac:dyDescent="0.25">
      <c r="A146" s="82" t="s">
        <v>2122</v>
      </c>
      <c r="B146" s="301" t="s">
        <v>313</v>
      </c>
      <c r="C146" s="302" t="s">
        <v>314</v>
      </c>
      <c r="D146" s="82" t="s">
        <v>219</v>
      </c>
      <c r="E146" s="82" t="s">
        <v>5960</v>
      </c>
      <c r="F146" s="82" t="s">
        <v>5961</v>
      </c>
      <c r="G146" s="82" t="s">
        <v>5962</v>
      </c>
      <c r="H146" s="294" t="s">
        <v>5963</v>
      </c>
      <c r="I146" s="301"/>
      <c r="J146" s="301"/>
      <c r="K146" s="301" t="s">
        <v>5964</v>
      </c>
      <c r="L146" s="67"/>
      <c r="M146" s="66" t="s">
        <v>140</v>
      </c>
      <c r="N146" s="260" t="s">
        <v>1576</v>
      </c>
      <c r="O146" s="215" t="s">
        <v>5020</v>
      </c>
      <c r="P146" s="334"/>
      <c r="Q146" s="66" t="s">
        <v>1317</v>
      </c>
      <c r="R146" s="66" t="s">
        <v>1364</v>
      </c>
      <c r="S146" s="294" t="s">
        <v>1336</v>
      </c>
      <c r="T146" s="294" t="s">
        <v>5965</v>
      </c>
      <c r="U146" s="82" t="s">
        <v>5966</v>
      </c>
      <c r="V146" s="82" t="s">
        <v>5967</v>
      </c>
      <c r="W146" s="276"/>
      <c r="AA146" s="270">
        <f>IF(OR(J146="Fail",ISBLANK(J146)),INDEX('Issue Code Table'!C:C,MATCH(N:N,'Issue Code Table'!A:A,0)),IF(M146="Critical",6,IF(M146="Significant",5,IF(M146="Moderate",3,2))))</f>
        <v>5</v>
      </c>
    </row>
    <row r="147" spans="1:27" ht="242.25" x14ac:dyDescent="0.25">
      <c r="A147" s="82" t="s">
        <v>2124</v>
      </c>
      <c r="B147" s="82" t="s">
        <v>2959</v>
      </c>
      <c r="C147" s="300" t="s">
        <v>2960</v>
      </c>
      <c r="D147" s="82" t="s">
        <v>219</v>
      </c>
      <c r="E147" s="294" t="s">
        <v>5968</v>
      </c>
      <c r="F147" s="82" t="s">
        <v>5969</v>
      </c>
      <c r="G147" s="82" t="s">
        <v>5970</v>
      </c>
      <c r="H147" s="294" t="s">
        <v>5971</v>
      </c>
      <c r="I147" s="301"/>
      <c r="J147" s="301"/>
      <c r="K147" s="301" t="s">
        <v>5972</v>
      </c>
      <c r="L147" s="67"/>
      <c r="M147" s="66" t="s">
        <v>140</v>
      </c>
      <c r="N147" s="260" t="s">
        <v>1576</v>
      </c>
      <c r="O147" s="215" t="s">
        <v>5020</v>
      </c>
      <c r="P147" s="334"/>
      <c r="Q147" s="66" t="s">
        <v>1317</v>
      </c>
      <c r="R147" s="66" t="s">
        <v>1371</v>
      </c>
      <c r="S147" s="294" t="s">
        <v>1372</v>
      </c>
      <c r="T147" s="294" t="s">
        <v>5973</v>
      </c>
      <c r="U147" s="82" t="s">
        <v>5974</v>
      </c>
      <c r="V147" s="82" t="s">
        <v>1373</v>
      </c>
      <c r="W147" s="276"/>
      <c r="AA147" s="270">
        <f>IF(OR(J147="Fail",ISBLANK(J147)),INDEX('Issue Code Table'!C:C,MATCH(N:N,'Issue Code Table'!A:A,0)),IF(M147="Critical",6,IF(M147="Significant",5,IF(M147="Moderate",3,2))))</f>
        <v>5</v>
      </c>
    </row>
    <row r="148" spans="1:27" ht="242.25" x14ac:dyDescent="0.25">
      <c r="A148" s="82" t="s">
        <v>2125</v>
      </c>
      <c r="B148" s="82" t="s">
        <v>2959</v>
      </c>
      <c r="C148" s="300" t="s">
        <v>2960</v>
      </c>
      <c r="D148" s="82" t="s">
        <v>219</v>
      </c>
      <c r="E148" s="294" t="s">
        <v>5975</v>
      </c>
      <c r="F148" s="82" t="s">
        <v>5976</v>
      </c>
      <c r="G148" s="82" t="s">
        <v>5977</v>
      </c>
      <c r="H148" s="294" t="s">
        <v>5978</v>
      </c>
      <c r="I148" s="301"/>
      <c r="J148" s="301"/>
      <c r="K148" s="301" t="s">
        <v>5979</v>
      </c>
      <c r="L148" s="67"/>
      <c r="M148" s="66" t="s">
        <v>140</v>
      </c>
      <c r="N148" s="260" t="s">
        <v>185</v>
      </c>
      <c r="O148" s="215" t="s">
        <v>186</v>
      </c>
      <c r="P148" s="334"/>
      <c r="Q148" s="66" t="s">
        <v>1317</v>
      </c>
      <c r="R148" s="66" t="s">
        <v>5980</v>
      </c>
      <c r="S148" s="294" t="s">
        <v>5981</v>
      </c>
      <c r="T148" s="294" t="s">
        <v>5982</v>
      </c>
      <c r="U148" s="82" t="s">
        <v>5983</v>
      </c>
      <c r="V148" s="82" t="s">
        <v>5984</v>
      </c>
      <c r="W148" s="276"/>
      <c r="AA148" s="270">
        <f>IF(OR(J148="Fail",ISBLANK(J148)),INDEX('Issue Code Table'!C:C,MATCH(N:N,'Issue Code Table'!A:A,0)),IF(M148="Critical",6,IF(M148="Significant",5,IF(M148="Moderate",3,2))))</f>
        <v>5</v>
      </c>
    </row>
    <row r="149" spans="1:27" ht="204" x14ac:dyDescent="0.25">
      <c r="A149" s="82" t="s">
        <v>2126</v>
      </c>
      <c r="B149" s="301" t="s">
        <v>180</v>
      </c>
      <c r="C149" s="302" t="s">
        <v>181</v>
      </c>
      <c r="D149" s="82" t="s">
        <v>219</v>
      </c>
      <c r="E149" s="82" t="s">
        <v>5985</v>
      </c>
      <c r="F149" s="82" t="s">
        <v>2345</v>
      </c>
      <c r="G149" s="82" t="s">
        <v>5986</v>
      </c>
      <c r="H149" s="82" t="s">
        <v>5987</v>
      </c>
      <c r="I149" s="66"/>
      <c r="J149" s="71"/>
      <c r="K149" s="66" t="s">
        <v>5988</v>
      </c>
      <c r="L149" s="67"/>
      <c r="M149" s="259" t="s">
        <v>140</v>
      </c>
      <c r="N149" s="260" t="s">
        <v>1576</v>
      </c>
      <c r="O149" s="260" t="s">
        <v>1577</v>
      </c>
      <c r="P149" s="330"/>
      <c r="Q149" s="66" t="s">
        <v>1380</v>
      </c>
      <c r="R149" s="66" t="s">
        <v>1381</v>
      </c>
      <c r="S149" s="294" t="s">
        <v>2349</v>
      </c>
      <c r="T149" s="294" t="s">
        <v>5989</v>
      </c>
      <c r="U149" s="82" t="s">
        <v>5990</v>
      </c>
      <c r="V149" s="82" t="s">
        <v>2351</v>
      </c>
      <c r="W149" s="276"/>
      <c r="AA149" s="270">
        <f>IF(OR(J149="Fail",ISBLANK(J149)),INDEX('Issue Code Table'!C:C,MATCH(N:N,'Issue Code Table'!A:A,0)),IF(M149="Critical",6,IF(M149="Significant",5,IF(M149="Moderate",3,2))))</f>
        <v>5</v>
      </c>
    </row>
    <row r="150" spans="1:27" ht="153" x14ac:dyDescent="0.25">
      <c r="A150" s="82" t="s">
        <v>2127</v>
      </c>
      <c r="B150" s="82" t="s">
        <v>457</v>
      </c>
      <c r="C150" s="300" t="s">
        <v>458</v>
      </c>
      <c r="D150" s="82" t="s">
        <v>219</v>
      </c>
      <c r="E150" s="294" t="s">
        <v>2353</v>
      </c>
      <c r="F150" s="82" t="s">
        <v>5991</v>
      </c>
      <c r="G150" s="82" t="s">
        <v>5992</v>
      </c>
      <c r="H150" s="294" t="s">
        <v>2356</v>
      </c>
      <c r="I150" s="301"/>
      <c r="J150" s="301"/>
      <c r="K150" s="301" t="s">
        <v>2357</v>
      </c>
      <c r="L150" s="66"/>
      <c r="M150" s="66" t="s">
        <v>140</v>
      </c>
      <c r="N150" s="260" t="s">
        <v>185</v>
      </c>
      <c r="O150" s="215" t="s">
        <v>186</v>
      </c>
      <c r="P150" s="334"/>
      <c r="Q150" s="66" t="s">
        <v>1380</v>
      </c>
      <c r="R150" s="66" t="s">
        <v>1390</v>
      </c>
      <c r="S150" s="294" t="s">
        <v>5993</v>
      </c>
      <c r="T150" s="294" t="s">
        <v>5994</v>
      </c>
      <c r="U150" s="82" t="s">
        <v>5995</v>
      </c>
      <c r="V150" s="82" t="s">
        <v>2360</v>
      </c>
      <c r="W150" s="276"/>
      <c r="AA150" s="270">
        <f>IF(OR(J150="Fail",ISBLANK(J150)),INDEX('Issue Code Table'!C:C,MATCH(N:N,'Issue Code Table'!A:A,0)),IF(M150="Critical",6,IF(M150="Significant",5,IF(M150="Moderate",3,2))))</f>
        <v>5</v>
      </c>
    </row>
    <row r="151" spans="1:27" ht="140.25" x14ac:dyDescent="0.25">
      <c r="A151" s="82" t="s">
        <v>2129</v>
      </c>
      <c r="B151" s="301" t="s">
        <v>188</v>
      </c>
      <c r="C151" s="302" t="s">
        <v>2363</v>
      </c>
      <c r="D151" s="82" t="s">
        <v>219</v>
      </c>
      <c r="E151" s="294" t="s">
        <v>2364</v>
      </c>
      <c r="F151" s="82" t="s">
        <v>5996</v>
      </c>
      <c r="G151" s="82" t="s">
        <v>5997</v>
      </c>
      <c r="H151" s="294" t="s">
        <v>5998</v>
      </c>
      <c r="I151" s="301"/>
      <c r="J151" s="301"/>
      <c r="K151" s="301" t="s">
        <v>5999</v>
      </c>
      <c r="L151" s="66"/>
      <c r="M151" s="66" t="s">
        <v>140</v>
      </c>
      <c r="N151" s="260" t="s">
        <v>1253</v>
      </c>
      <c r="O151" s="215" t="s">
        <v>1254</v>
      </c>
      <c r="P151" s="334"/>
      <c r="Q151" s="66" t="s">
        <v>1380</v>
      </c>
      <c r="R151" s="66" t="s">
        <v>1400</v>
      </c>
      <c r="S151" s="294" t="s">
        <v>2370</v>
      </c>
      <c r="T151" s="294" t="s">
        <v>6000</v>
      </c>
      <c r="U151" s="82" t="s">
        <v>6001</v>
      </c>
      <c r="V151" s="82" t="s">
        <v>2373</v>
      </c>
      <c r="W151" s="276"/>
      <c r="AA151" s="270">
        <f>IF(OR(J151="Fail",ISBLANK(J151)),INDEX('Issue Code Table'!C:C,MATCH(N:N,'Issue Code Table'!A:A,0)),IF(M151="Critical",6,IF(M151="Significant",5,IF(M151="Moderate",3,2))))</f>
        <v>5</v>
      </c>
    </row>
    <row r="152" spans="1:27" ht="114.75" x14ac:dyDescent="0.25">
      <c r="A152" s="82" t="s">
        <v>2130</v>
      </c>
      <c r="B152" s="82" t="s">
        <v>457</v>
      </c>
      <c r="C152" s="300" t="s">
        <v>458</v>
      </c>
      <c r="D152" s="82" t="s">
        <v>219</v>
      </c>
      <c r="E152" s="294" t="s">
        <v>6002</v>
      </c>
      <c r="F152" s="82" t="s">
        <v>2760</v>
      </c>
      <c r="G152" s="82" t="s">
        <v>6003</v>
      </c>
      <c r="H152" s="294" t="s">
        <v>6004</v>
      </c>
      <c r="I152" s="301"/>
      <c r="J152" s="301"/>
      <c r="K152" s="301" t="s">
        <v>6005</v>
      </c>
      <c r="L152" s="67"/>
      <c r="M152" s="66" t="s">
        <v>140</v>
      </c>
      <c r="N152" s="260" t="s">
        <v>1576</v>
      </c>
      <c r="O152" s="215" t="s">
        <v>5020</v>
      </c>
      <c r="P152" s="334"/>
      <c r="Q152" s="66" t="s">
        <v>1520</v>
      </c>
      <c r="R152" s="66" t="s">
        <v>1521</v>
      </c>
      <c r="S152" s="294" t="s">
        <v>1382</v>
      </c>
      <c r="T152" s="294" t="s">
        <v>6006</v>
      </c>
      <c r="U152" s="82" t="s">
        <v>6007</v>
      </c>
      <c r="V152" s="82" t="s">
        <v>6008</v>
      </c>
      <c r="W152" s="276"/>
      <c r="AA152" s="270">
        <f>IF(OR(J152="Fail",ISBLANK(J152)),INDEX('Issue Code Table'!C:C,MATCH(N:N,'Issue Code Table'!A:A,0)),IF(M152="Critical",6,IF(M152="Significant",5,IF(M152="Moderate",3,2))))</f>
        <v>5</v>
      </c>
    </row>
    <row r="153" spans="1:27" ht="409.5" x14ac:dyDescent="0.25">
      <c r="A153" s="82" t="s">
        <v>2132</v>
      </c>
      <c r="B153" s="301" t="s">
        <v>313</v>
      </c>
      <c r="C153" s="302" t="s">
        <v>314</v>
      </c>
      <c r="D153" s="82" t="s">
        <v>219</v>
      </c>
      <c r="E153" s="294" t="s">
        <v>6009</v>
      </c>
      <c r="F153" s="82" t="s">
        <v>2775</v>
      </c>
      <c r="G153" s="82" t="s">
        <v>6010</v>
      </c>
      <c r="H153" s="294" t="s">
        <v>6011</v>
      </c>
      <c r="I153" s="301"/>
      <c r="J153" s="301"/>
      <c r="K153" s="301" t="s">
        <v>6012</v>
      </c>
      <c r="L153" s="67"/>
      <c r="M153" s="66" t="s">
        <v>140</v>
      </c>
      <c r="N153" s="260" t="s">
        <v>487</v>
      </c>
      <c r="O153" s="215" t="s">
        <v>488</v>
      </c>
      <c r="P153" s="334"/>
      <c r="Q153" s="66" t="s">
        <v>1520</v>
      </c>
      <c r="R153" s="66" t="s">
        <v>1532</v>
      </c>
      <c r="S153" s="294" t="s">
        <v>2778</v>
      </c>
      <c r="T153" s="294" t="s">
        <v>6013</v>
      </c>
      <c r="U153" s="82" t="s">
        <v>6014</v>
      </c>
      <c r="V153" s="82" t="s">
        <v>2781</v>
      </c>
      <c r="W153" s="276"/>
      <c r="AA153" s="270">
        <f>IF(OR(J153="Fail",ISBLANK(J153)),INDEX('Issue Code Table'!C:C,MATCH(N:N,'Issue Code Table'!A:A,0)),IF(M153="Critical",6,IF(M153="Significant",5,IF(M153="Moderate",3,2))))</f>
        <v>5</v>
      </c>
    </row>
    <row r="154" spans="1:27" ht="409.5" x14ac:dyDescent="0.25">
      <c r="A154" s="82" t="s">
        <v>2133</v>
      </c>
      <c r="B154" s="301" t="s">
        <v>313</v>
      </c>
      <c r="C154" s="302" t="s">
        <v>314</v>
      </c>
      <c r="D154" s="82" t="s">
        <v>219</v>
      </c>
      <c r="E154" s="294" t="s">
        <v>2783</v>
      </c>
      <c r="F154" s="82" t="s">
        <v>2784</v>
      </c>
      <c r="G154" s="82" t="s">
        <v>6015</v>
      </c>
      <c r="H154" s="82" t="s">
        <v>6016</v>
      </c>
      <c r="I154" s="66"/>
      <c r="J154" s="71"/>
      <c r="K154" s="66" t="s">
        <v>6017</v>
      </c>
      <c r="L154" s="66"/>
      <c r="M154" s="66" t="s">
        <v>140</v>
      </c>
      <c r="N154" s="260" t="s">
        <v>487</v>
      </c>
      <c r="O154" s="215" t="s">
        <v>488</v>
      </c>
      <c r="P154" s="330"/>
      <c r="Q154" s="66" t="s">
        <v>1520</v>
      </c>
      <c r="R154" s="66" t="s">
        <v>1542</v>
      </c>
      <c r="S154" s="294" t="s">
        <v>2788</v>
      </c>
      <c r="T154" s="294" t="s">
        <v>6018</v>
      </c>
      <c r="U154" s="82" t="s">
        <v>6019</v>
      </c>
      <c r="V154" s="82" t="s">
        <v>2791</v>
      </c>
      <c r="W154" s="276"/>
      <c r="AA154" s="270">
        <f>IF(OR(J154="Fail",ISBLANK(J154)),INDEX('Issue Code Table'!C:C,MATCH(N:N,'Issue Code Table'!A:A,0)),IF(M154="Critical",6,IF(M154="Significant",5,IF(M154="Moderate",3,2))))</f>
        <v>5</v>
      </c>
    </row>
    <row r="155" spans="1:27" ht="409.5" x14ac:dyDescent="0.25">
      <c r="A155" s="82" t="s">
        <v>2135</v>
      </c>
      <c r="B155" s="82" t="s">
        <v>2959</v>
      </c>
      <c r="C155" s="300" t="s">
        <v>2960</v>
      </c>
      <c r="D155" s="82" t="s">
        <v>219</v>
      </c>
      <c r="E155" s="82" t="s">
        <v>2766</v>
      </c>
      <c r="F155" s="82" t="s">
        <v>6020</v>
      </c>
      <c r="G155" s="82" t="s">
        <v>6021</v>
      </c>
      <c r="H155" s="294" t="s">
        <v>6022</v>
      </c>
      <c r="I155" s="301"/>
      <c r="J155" s="301"/>
      <c r="K155" s="301" t="s">
        <v>6023</v>
      </c>
      <c r="L155" s="67"/>
      <c r="M155" s="66" t="s">
        <v>140</v>
      </c>
      <c r="N155" s="260" t="s">
        <v>1576</v>
      </c>
      <c r="O155" s="215" t="s">
        <v>5020</v>
      </c>
      <c r="P155" s="334"/>
      <c r="Q155" s="66" t="s">
        <v>1520</v>
      </c>
      <c r="R155" s="66" t="s">
        <v>1550</v>
      </c>
      <c r="S155" s="294" t="s">
        <v>1504</v>
      </c>
      <c r="T155" s="294" t="s">
        <v>6024</v>
      </c>
      <c r="U155" s="82" t="s">
        <v>6025</v>
      </c>
      <c r="V155" s="82" t="s">
        <v>1505</v>
      </c>
      <c r="W155" s="276"/>
      <c r="AA155" s="270">
        <f>IF(OR(J155="Fail",ISBLANK(J155)),INDEX('Issue Code Table'!C:C,MATCH(N:N,'Issue Code Table'!A:A,0)),IF(M155="Critical",6,IF(M155="Significant",5,IF(M155="Moderate",3,2))))</f>
        <v>5</v>
      </c>
    </row>
    <row r="156" spans="1:27" ht="242.25" x14ac:dyDescent="0.25">
      <c r="A156" s="82" t="s">
        <v>2137</v>
      </c>
      <c r="B156" s="301" t="s">
        <v>188</v>
      </c>
      <c r="C156" s="302" t="s">
        <v>2363</v>
      </c>
      <c r="D156" s="82" t="s">
        <v>219</v>
      </c>
      <c r="E156" s="294" t="s">
        <v>6026</v>
      </c>
      <c r="F156" s="82" t="s">
        <v>2794</v>
      </c>
      <c r="G156" s="82" t="s">
        <v>6027</v>
      </c>
      <c r="H156" s="294" t="s">
        <v>6028</v>
      </c>
      <c r="I156" s="301"/>
      <c r="J156" s="301"/>
      <c r="K156" s="301" t="s">
        <v>1397</v>
      </c>
      <c r="L156" s="67"/>
      <c r="M156" s="66" t="s">
        <v>151</v>
      </c>
      <c r="N156" s="260" t="s">
        <v>1253</v>
      </c>
      <c r="O156" s="215" t="s">
        <v>1265</v>
      </c>
      <c r="P156" s="334"/>
      <c r="Q156" s="66" t="s">
        <v>1520</v>
      </c>
      <c r="R156" s="66" t="s">
        <v>6029</v>
      </c>
      <c r="S156" s="294" t="s">
        <v>2798</v>
      </c>
      <c r="T156" s="294" t="s">
        <v>6030</v>
      </c>
      <c r="U156" s="82" t="s">
        <v>6031</v>
      </c>
      <c r="V156" s="82"/>
      <c r="W156" s="276"/>
      <c r="AA156" s="270">
        <f>IF(OR(J156="Fail",ISBLANK(J156)),INDEX('Issue Code Table'!C:C,MATCH(N:N,'Issue Code Table'!A:A,0)),IF(M156="Critical",6,IF(M156="Significant",5,IF(M156="Moderate",3,2))))</f>
        <v>5</v>
      </c>
    </row>
    <row r="157" spans="1:27" ht="216.75" x14ac:dyDescent="0.25">
      <c r="A157" s="82" t="s">
        <v>2141</v>
      </c>
      <c r="B157" s="82" t="s">
        <v>457</v>
      </c>
      <c r="C157" s="300" t="s">
        <v>458</v>
      </c>
      <c r="D157" s="82" t="s">
        <v>219</v>
      </c>
      <c r="E157" s="294" t="s">
        <v>6032</v>
      </c>
      <c r="F157" s="82" t="s">
        <v>2802</v>
      </c>
      <c r="G157" s="82" t="s">
        <v>6033</v>
      </c>
      <c r="H157" s="294" t="s">
        <v>1414</v>
      </c>
      <c r="I157" s="301"/>
      <c r="J157" s="301"/>
      <c r="K157" s="301" t="s">
        <v>1415</v>
      </c>
      <c r="L157" s="67" t="s">
        <v>1416</v>
      </c>
      <c r="M157" s="66" t="s">
        <v>140</v>
      </c>
      <c r="N157" s="260" t="s">
        <v>1417</v>
      </c>
      <c r="O157" s="215" t="s">
        <v>1418</v>
      </c>
      <c r="P157" s="334"/>
      <c r="Q157" s="66" t="s">
        <v>1520</v>
      </c>
      <c r="R157" s="66" t="s">
        <v>6034</v>
      </c>
      <c r="S157" s="294" t="s">
        <v>2109</v>
      </c>
      <c r="T157" s="294" t="s">
        <v>6035</v>
      </c>
      <c r="U157" s="82" t="s">
        <v>6036</v>
      </c>
      <c r="V157" s="82" t="s">
        <v>4908</v>
      </c>
      <c r="W157" s="276"/>
      <c r="AA157" s="270">
        <f>IF(OR(J157="Fail",ISBLANK(J157)),INDEX('Issue Code Table'!C:C,MATCH(N:N,'Issue Code Table'!A:A,0)),IF(M157="Critical",6,IF(M157="Significant",5,IF(M157="Moderate",3,2))))</f>
        <v>5</v>
      </c>
    </row>
    <row r="158" spans="1:27" ht="216.75" x14ac:dyDescent="0.25">
      <c r="A158" s="82" t="s">
        <v>2142</v>
      </c>
      <c r="B158" s="301" t="s">
        <v>471</v>
      </c>
      <c r="C158" s="302" t="s">
        <v>4907</v>
      </c>
      <c r="D158" s="82" t="s">
        <v>219</v>
      </c>
      <c r="E158" s="82" t="s">
        <v>2808</v>
      </c>
      <c r="F158" s="82" t="s">
        <v>2809</v>
      </c>
      <c r="G158" s="82" t="s">
        <v>6037</v>
      </c>
      <c r="H158" s="294" t="s">
        <v>6038</v>
      </c>
      <c r="I158" s="301"/>
      <c r="J158" s="301"/>
      <c r="K158" s="301" t="s">
        <v>1426</v>
      </c>
      <c r="L158" s="67"/>
      <c r="M158" s="66" t="s">
        <v>140</v>
      </c>
      <c r="N158" s="260" t="s">
        <v>1576</v>
      </c>
      <c r="O158" s="215" t="s">
        <v>5020</v>
      </c>
      <c r="P158" s="334"/>
      <c r="Q158" s="66" t="s">
        <v>1520</v>
      </c>
      <c r="R158" s="66" t="s">
        <v>6039</v>
      </c>
      <c r="S158" s="294" t="s">
        <v>1428</v>
      </c>
      <c r="T158" s="294" t="s">
        <v>6040</v>
      </c>
      <c r="U158" s="82" t="s">
        <v>6041</v>
      </c>
      <c r="V158" s="82" t="s">
        <v>1429</v>
      </c>
      <c r="W158" s="276"/>
      <c r="AA158" s="270">
        <f>IF(OR(J158="Fail",ISBLANK(J158)),INDEX('Issue Code Table'!C:C,MATCH(N:N,'Issue Code Table'!A:A,0)),IF(M158="Critical",6,IF(M158="Significant",5,IF(M158="Moderate",3,2))))</f>
        <v>5</v>
      </c>
    </row>
    <row r="159" spans="1:27" ht="229.5" x14ac:dyDescent="0.25">
      <c r="A159" s="82" t="s">
        <v>2144</v>
      </c>
      <c r="B159" s="82" t="s">
        <v>457</v>
      </c>
      <c r="C159" s="300" t="s">
        <v>458</v>
      </c>
      <c r="D159" s="82" t="s">
        <v>219</v>
      </c>
      <c r="E159" s="294" t="s">
        <v>6042</v>
      </c>
      <c r="F159" s="82" t="s">
        <v>2814</v>
      </c>
      <c r="G159" s="82" t="s">
        <v>6043</v>
      </c>
      <c r="H159" s="294" t="s">
        <v>1434</v>
      </c>
      <c r="I159" s="301"/>
      <c r="J159" s="301"/>
      <c r="K159" s="301" t="s">
        <v>1435</v>
      </c>
      <c r="L159" s="67"/>
      <c r="M159" s="66" t="s">
        <v>140</v>
      </c>
      <c r="N159" s="260" t="s">
        <v>1576</v>
      </c>
      <c r="O159" s="215" t="s">
        <v>5020</v>
      </c>
      <c r="P159" s="334"/>
      <c r="Q159" s="66" t="s">
        <v>1520</v>
      </c>
      <c r="R159" s="66" t="s">
        <v>6044</v>
      </c>
      <c r="S159" s="294" t="s">
        <v>2816</v>
      </c>
      <c r="T159" s="294" t="s">
        <v>6045</v>
      </c>
      <c r="U159" s="82" t="s">
        <v>6046</v>
      </c>
      <c r="V159" s="82" t="s">
        <v>2112</v>
      </c>
      <c r="W159" s="276"/>
      <c r="AA159" s="270">
        <f>IF(OR(J159="Fail",ISBLANK(J159)),INDEX('Issue Code Table'!C:C,MATCH(N:N,'Issue Code Table'!A:A,0)),IF(M159="Critical",6,IF(M159="Significant",5,IF(M159="Moderate",3,2))))</f>
        <v>5</v>
      </c>
    </row>
    <row r="160" spans="1:27" ht="216.75" x14ac:dyDescent="0.25">
      <c r="A160" s="82" t="s">
        <v>2145</v>
      </c>
      <c r="B160" s="301" t="s">
        <v>935</v>
      </c>
      <c r="C160" s="302" t="s">
        <v>936</v>
      </c>
      <c r="D160" s="82" t="s">
        <v>219</v>
      </c>
      <c r="E160" s="82" t="s">
        <v>6047</v>
      </c>
      <c r="F160" s="82" t="s">
        <v>2820</v>
      </c>
      <c r="G160" s="82" t="s">
        <v>6048</v>
      </c>
      <c r="H160" s="294" t="s">
        <v>6049</v>
      </c>
      <c r="I160" s="301"/>
      <c r="J160" s="301"/>
      <c r="K160" s="301" t="s">
        <v>6050</v>
      </c>
      <c r="L160" s="67"/>
      <c r="M160" s="66" t="s">
        <v>140</v>
      </c>
      <c r="N160" s="260" t="s">
        <v>1307</v>
      </c>
      <c r="O160" s="215" t="s">
        <v>1308</v>
      </c>
      <c r="P160" s="334"/>
      <c r="Q160" s="66" t="s">
        <v>1520</v>
      </c>
      <c r="R160" s="66" t="s">
        <v>6051</v>
      </c>
      <c r="S160" s="294" t="s">
        <v>6052</v>
      </c>
      <c r="T160" s="294" t="s">
        <v>6053</v>
      </c>
      <c r="U160" s="82" t="s">
        <v>6054</v>
      </c>
      <c r="V160" s="82" t="s">
        <v>4793</v>
      </c>
      <c r="W160" s="276"/>
      <c r="AA160" s="270">
        <f>IF(OR(J160="Fail",ISBLANK(J160)),INDEX('Issue Code Table'!C:C,MATCH(N:N,'Issue Code Table'!A:A,0)),IF(M160="Critical",6,IF(M160="Significant",5,IF(M160="Moderate",3,2))))</f>
        <v>6</v>
      </c>
    </row>
    <row r="161" spans="1:27" ht="242.25" x14ac:dyDescent="0.25">
      <c r="A161" s="82" t="s">
        <v>2146</v>
      </c>
      <c r="B161" s="301" t="s">
        <v>935</v>
      </c>
      <c r="C161" s="302" t="s">
        <v>936</v>
      </c>
      <c r="D161" s="82" t="s">
        <v>219</v>
      </c>
      <c r="E161" s="294" t="s">
        <v>6055</v>
      </c>
      <c r="F161" s="82" t="s">
        <v>2826</v>
      </c>
      <c r="G161" s="82" t="s">
        <v>6056</v>
      </c>
      <c r="H161" s="294" t="s">
        <v>1453</v>
      </c>
      <c r="I161" s="301"/>
      <c r="J161" s="301"/>
      <c r="K161" s="301" t="s">
        <v>1454</v>
      </c>
      <c r="L161" s="67" t="s">
        <v>6057</v>
      </c>
      <c r="M161" s="66" t="s">
        <v>140</v>
      </c>
      <c r="N161" s="260" t="s">
        <v>1557</v>
      </c>
      <c r="O161" s="215" t="s">
        <v>1558</v>
      </c>
      <c r="P161" s="334"/>
      <c r="Q161" s="66" t="s">
        <v>1520</v>
      </c>
      <c r="R161" s="66" t="s">
        <v>6058</v>
      </c>
      <c r="S161" s="294" t="s">
        <v>1456</v>
      </c>
      <c r="T161" s="294" t="s">
        <v>6059</v>
      </c>
      <c r="U161" s="82" t="s">
        <v>6060</v>
      </c>
      <c r="V161" s="82" t="s">
        <v>1457</v>
      </c>
      <c r="W161" s="276"/>
      <c r="AA161" s="270">
        <f>IF(OR(J161="Fail",ISBLANK(J161)),INDEX('Issue Code Table'!C:C,MATCH(N:N,'Issue Code Table'!A:A,0)),IF(M161="Critical",6,IF(M161="Significant",5,IF(M161="Moderate",3,2))))</f>
        <v>7</v>
      </c>
    </row>
    <row r="162" spans="1:27" ht="229.5" x14ac:dyDescent="0.25">
      <c r="A162" s="82" t="s">
        <v>2147</v>
      </c>
      <c r="B162" s="301" t="s">
        <v>313</v>
      </c>
      <c r="C162" s="302" t="s">
        <v>314</v>
      </c>
      <c r="D162" s="82" t="s">
        <v>219</v>
      </c>
      <c r="E162" s="294" t="s">
        <v>6061</v>
      </c>
      <c r="F162" s="82" t="s">
        <v>2832</v>
      </c>
      <c r="G162" s="82" t="s">
        <v>6062</v>
      </c>
      <c r="H162" s="294" t="s">
        <v>1462</v>
      </c>
      <c r="I162" s="301"/>
      <c r="J162" s="301"/>
      <c r="K162" s="301" t="s">
        <v>2116</v>
      </c>
      <c r="L162" s="67"/>
      <c r="M162" s="66" t="s">
        <v>140</v>
      </c>
      <c r="N162" s="260" t="s">
        <v>185</v>
      </c>
      <c r="O162" s="215" t="s">
        <v>186</v>
      </c>
      <c r="P162" s="334"/>
      <c r="Q162" s="66" t="s">
        <v>1520</v>
      </c>
      <c r="R162" s="66" t="s">
        <v>6063</v>
      </c>
      <c r="S162" s="294" t="s">
        <v>6064</v>
      </c>
      <c r="T162" s="294" t="s">
        <v>6065</v>
      </c>
      <c r="U162" s="82" t="s">
        <v>6066</v>
      </c>
      <c r="V162" s="82" t="s">
        <v>4909</v>
      </c>
      <c r="W162" s="276"/>
      <c r="AA162" s="270">
        <f>IF(OR(J162="Fail",ISBLANK(J162)),INDEX('Issue Code Table'!C:C,MATCH(N:N,'Issue Code Table'!A:A,0)),IF(M162="Critical",6,IF(M162="Significant",5,IF(M162="Moderate",3,2))))</f>
        <v>5</v>
      </c>
    </row>
    <row r="163" spans="1:27" ht="382.5" x14ac:dyDescent="0.25">
      <c r="A163" s="82" t="s">
        <v>2148</v>
      </c>
      <c r="B163" s="301" t="s">
        <v>2891</v>
      </c>
      <c r="C163" s="302" t="s">
        <v>2892</v>
      </c>
      <c r="D163" s="82" t="s">
        <v>219</v>
      </c>
      <c r="E163" s="294" t="s">
        <v>6067</v>
      </c>
      <c r="F163" s="82" t="s">
        <v>6068</v>
      </c>
      <c r="G163" s="82" t="s">
        <v>6069</v>
      </c>
      <c r="H163" s="294" t="s">
        <v>6070</v>
      </c>
      <c r="I163" s="301"/>
      <c r="J163" s="301"/>
      <c r="K163" s="301" t="s">
        <v>6071</v>
      </c>
      <c r="L163" s="343"/>
      <c r="M163" s="66" t="s">
        <v>140</v>
      </c>
      <c r="N163" s="213" t="s">
        <v>6447</v>
      </c>
      <c r="O163" s="213" t="s">
        <v>6472</v>
      </c>
      <c r="P163" s="334"/>
      <c r="Q163" s="66" t="s">
        <v>1520</v>
      </c>
      <c r="R163" s="66" t="s">
        <v>6072</v>
      </c>
      <c r="S163" s="344" t="s">
        <v>6073</v>
      </c>
      <c r="T163" s="344" t="s">
        <v>6074</v>
      </c>
      <c r="U163" s="82" t="s">
        <v>6075</v>
      </c>
      <c r="V163" s="82" t="s">
        <v>6076</v>
      </c>
      <c r="W163" s="276"/>
      <c r="AA163" s="270">
        <f>IF(OR(J163="Fail",ISBLANK(J163)),INDEX('Issue Code Table'!C:C,MATCH(N:N,'Issue Code Table'!A:A,0)),IF(M163="Critical",6,IF(M163="Significant",5,IF(M163="Moderate",3,2))))</f>
        <v>6</v>
      </c>
    </row>
    <row r="164" spans="1:27" ht="409.5" x14ac:dyDescent="0.25">
      <c r="A164" s="82" t="s">
        <v>2149</v>
      </c>
      <c r="B164" s="301" t="s">
        <v>2891</v>
      </c>
      <c r="C164" s="302" t="s">
        <v>2892</v>
      </c>
      <c r="D164" s="82" t="s">
        <v>219</v>
      </c>
      <c r="E164" s="294" t="s">
        <v>6077</v>
      </c>
      <c r="F164" s="82" t="s">
        <v>6078</v>
      </c>
      <c r="G164" s="82" t="s">
        <v>6079</v>
      </c>
      <c r="H164" s="294" t="s">
        <v>6080</v>
      </c>
      <c r="I164" s="301"/>
      <c r="J164" s="301"/>
      <c r="K164" s="301" t="s">
        <v>6081</v>
      </c>
      <c r="L164" s="67"/>
      <c r="M164" s="66" t="s">
        <v>140</v>
      </c>
      <c r="N164" s="260" t="s">
        <v>3983</v>
      </c>
      <c r="O164" s="215" t="s">
        <v>6082</v>
      </c>
      <c r="P164" s="334"/>
      <c r="Q164" s="66" t="s">
        <v>1520</v>
      </c>
      <c r="R164" s="66" t="s">
        <v>6083</v>
      </c>
      <c r="S164" s="294" t="s">
        <v>1475</v>
      </c>
      <c r="T164" s="294" t="s">
        <v>6084</v>
      </c>
      <c r="U164" s="82" t="s">
        <v>6085</v>
      </c>
      <c r="V164" s="82" t="s">
        <v>4800</v>
      </c>
      <c r="W164" s="276"/>
      <c r="AA164" s="270">
        <f>IF(OR(J164="Fail",ISBLANK(J164)),INDEX('Issue Code Table'!C:C,MATCH(N:N,'Issue Code Table'!A:A,0)),IF(M164="Critical",6,IF(M164="Significant",5,IF(M164="Moderate",3,2))))</f>
        <v>6</v>
      </c>
    </row>
    <row r="165" spans="1:27" ht="280.5" x14ac:dyDescent="0.25">
      <c r="A165" s="82" t="s">
        <v>2150</v>
      </c>
      <c r="B165" s="301" t="s">
        <v>2891</v>
      </c>
      <c r="C165" s="302" t="s">
        <v>2892</v>
      </c>
      <c r="D165" s="82" t="s">
        <v>219</v>
      </c>
      <c r="E165" s="294" t="s">
        <v>6086</v>
      </c>
      <c r="F165" s="82" t="s">
        <v>6087</v>
      </c>
      <c r="G165" s="82" t="s">
        <v>6088</v>
      </c>
      <c r="H165" s="82" t="s">
        <v>6089</v>
      </c>
      <c r="I165" s="66"/>
      <c r="J165" s="71"/>
      <c r="K165" s="66" t="s">
        <v>6090</v>
      </c>
      <c r="L165" s="66"/>
      <c r="M165" s="66" t="s">
        <v>140</v>
      </c>
      <c r="N165" s="213" t="s">
        <v>6447</v>
      </c>
      <c r="O165" s="213" t="s">
        <v>6472</v>
      </c>
      <c r="P165" s="330"/>
      <c r="Q165" s="66" t="s">
        <v>1520</v>
      </c>
      <c r="R165" s="66" t="s">
        <v>6091</v>
      </c>
      <c r="S165" s="294" t="s">
        <v>6092</v>
      </c>
      <c r="T165" s="294" t="s">
        <v>6093</v>
      </c>
      <c r="U165" s="82" t="s">
        <v>6094</v>
      </c>
      <c r="V165" s="82" t="s">
        <v>6095</v>
      </c>
      <c r="W165" s="276"/>
      <c r="AA165" s="270">
        <f>IF(OR(J165="Fail",ISBLANK(J165)),INDEX('Issue Code Table'!C:C,MATCH(N:N,'Issue Code Table'!A:A,0)),IF(M165="Critical",6,IF(M165="Significant",5,IF(M165="Moderate",3,2))))</f>
        <v>6</v>
      </c>
    </row>
    <row r="166" spans="1:27" ht="409.5" x14ac:dyDescent="0.25">
      <c r="A166" s="82" t="s">
        <v>2151</v>
      </c>
      <c r="B166" s="301" t="s">
        <v>1477</v>
      </c>
      <c r="C166" s="302" t="s">
        <v>1478</v>
      </c>
      <c r="D166" s="82" t="s">
        <v>219</v>
      </c>
      <c r="E166" s="294" t="s">
        <v>6096</v>
      </c>
      <c r="F166" s="352" t="s">
        <v>6500</v>
      </c>
      <c r="G166" s="352" t="s">
        <v>6499</v>
      </c>
      <c r="H166" s="352" t="s">
        <v>6097</v>
      </c>
      <c r="I166" s="301"/>
      <c r="J166" s="301"/>
      <c r="K166" s="301" t="s">
        <v>6098</v>
      </c>
      <c r="L166" s="66"/>
      <c r="M166" s="66" t="s">
        <v>151</v>
      </c>
      <c r="N166" s="260" t="s">
        <v>2971</v>
      </c>
      <c r="O166" s="215" t="s">
        <v>2972</v>
      </c>
      <c r="P166" s="334"/>
      <c r="Q166" s="66" t="s">
        <v>1520</v>
      </c>
      <c r="R166" s="66" t="s">
        <v>6099</v>
      </c>
      <c r="S166" s="352" t="s">
        <v>6504</v>
      </c>
      <c r="T166" s="352" t="s">
        <v>6503</v>
      </c>
      <c r="U166" s="352" t="s">
        <v>6502</v>
      </c>
      <c r="V166" s="82"/>
      <c r="W166" s="276"/>
      <c r="AA166" s="270">
        <f>IF(OR(J166="Fail",ISBLANK(J166)),INDEX('Issue Code Table'!C:C,MATCH(N:N,'Issue Code Table'!A:A,0)),IF(M166="Critical",6,IF(M166="Significant",5,IF(M166="Moderate",3,2))))</f>
        <v>4</v>
      </c>
    </row>
    <row r="167" spans="1:27" ht="242.25" x14ac:dyDescent="0.25">
      <c r="A167" s="82" t="s">
        <v>2152</v>
      </c>
      <c r="B167" s="301" t="s">
        <v>977</v>
      </c>
      <c r="C167" s="302" t="s">
        <v>978</v>
      </c>
      <c r="D167" s="82" t="s">
        <v>219</v>
      </c>
      <c r="E167" s="294" t="s">
        <v>2843</v>
      </c>
      <c r="F167" s="82" t="s">
        <v>2844</v>
      </c>
      <c r="G167" s="82" t="s">
        <v>6100</v>
      </c>
      <c r="H167" s="294" t="s">
        <v>6101</v>
      </c>
      <c r="I167" s="301"/>
      <c r="J167" s="301"/>
      <c r="K167" s="301" t="s">
        <v>6102</v>
      </c>
      <c r="L167" s="67"/>
      <c r="M167" s="66" t="s">
        <v>140</v>
      </c>
      <c r="N167" s="260" t="s">
        <v>4133</v>
      </c>
      <c r="O167" s="215" t="s">
        <v>6103</v>
      </c>
      <c r="P167" s="334"/>
      <c r="Q167" s="66" t="s">
        <v>1520</v>
      </c>
      <c r="R167" s="66" t="s">
        <v>6104</v>
      </c>
      <c r="S167" s="294" t="s">
        <v>1495</v>
      </c>
      <c r="T167" s="294" t="s">
        <v>6105</v>
      </c>
      <c r="U167" s="82" t="s">
        <v>6106</v>
      </c>
      <c r="V167" s="82" t="s">
        <v>1496</v>
      </c>
      <c r="W167" s="276"/>
      <c r="AA167" s="270">
        <f>IF(OR(J167="Fail",ISBLANK(J167)),INDEX('Issue Code Table'!C:C,MATCH(N:N,'Issue Code Table'!A:A,0)),IF(M167="Critical",6,IF(M167="Significant",5,IF(M167="Moderate",3,2))))</f>
        <v>5</v>
      </c>
    </row>
    <row r="168" spans="1:27" ht="153" x14ac:dyDescent="0.25">
      <c r="A168" s="82" t="s">
        <v>2154</v>
      </c>
      <c r="B168" s="82" t="s">
        <v>546</v>
      </c>
      <c r="C168" s="300" t="s">
        <v>547</v>
      </c>
      <c r="D168" s="82" t="s">
        <v>219</v>
      </c>
      <c r="E168" s="294" t="s">
        <v>6107</v>
      </c>
      <c r="F168" s="82" t="s">
        <v>2850</v>
      </c>
      <c r="G168" s="82" t="s">
        <v>6108</v>
      </c>
      <c r="H168" s="294" t="s">
        <v>6109</v>
      </c>
      <c r="I168" s="301"/>
      <c r="J168" s="301"/>
      <c r="K168" s="301" t="s">
        <v>6110</v>
      </c>
      <c r="L168" s="66" t="s">
        <v>1511</v>
      </c>
      <c r="M168" s="66" t="s">
        <v>198</v>
      </c>
      <c r="N168" s="260" t="s">
        <v>3586</v>
      </c>
      <c r="O168" s="215" t="s">
        <v>5233</v>
      </c>
      <c r="P168" s="334"/>
      <c r="Q168" s="66" t="s">
        <v>1520</v>
      </c>
      <c r="R168" s="66" t="s">
        <v>6111</v>
      </c>
      <c r="S168" s="294" t="s">
        <v>1513</v>
      </c>
      <c r="T168" s="294" t="s">
        <v>6112</v>
      </c>
      <c r="U168" s="82" t="s">
        <v>6113</v>
      </c>
      <c r="V168" s="82"/>
      <c r="W168" s="276"/>
      <c r="AA168" s="270">
        <f>IF(OR(J168="Fail",ISBLANK(J168)),INDEX('Issue Code Table'!C:C,MATCH(N:N,'Issue Code Table'!A:A,0)),IF(M168="Critical",6,IF(M168="Significant",5,IF(M168="Moderate",3,2))))</f>
        <v>5</v>
      </c>
    </row>
    <row r="169" spans="1:27" ht="216.75" x14ac:dyDescent="0.25">
      <c r="A169" s="82" t="s">
        <v>2155</v>
      </c>
      <c r="B169" s="301" t="s">
        <v>471</v>
      </c>
      <c r="C169" s="302" t="s">
        <v>4907</v>
      </c>
      <c r="D169" s="82" t="s">
        <v>219</v>
      </c>
      <c r="E169" s="294" t="s">
        <v>6114</v>
      </c>
      <c r="F169" s="82" t="s">
        <v>2856</v>
      </c>
      <c r="G169" s="82" t="s">
        <v>6115</v>
      </c>
      <c r="H169" s="294" t="s">
        <v>2858</v>
      </c>
      <c r="I169" s="301"/>
      <c r="J169" s="301"/>
      <c r="K169" s="301" t="s">
        <v>6116</v>
      </c>
      <c r="L169" s="67"/>
      <c r="M169" s="66" t="s">
        <v>140</v>
      </c>
      <c r="N169" s="260" t="s">
        <v>1307</v>
      </c>
      <c r="O169" s="215" t="s">
        <v>1308</v>
      </c>
      <c r="P169" s="334"/>
      <c r="Q169" s="66" t="s">
        <v>1520</v>
      </c>
      <c r="R169" s="66" t="s">
        <v>6117</v>
      </c>
      <c r="S169" s="294" t="s">
        <v>2861</v>
      </c>
      <c r="T169" s="294" t="s">
        <v>6118</v>
      </c>
      <c r="U169" s="82" t="s">
        <v>6119</v>
      </c>
      <c r="V169" s="82" t="s">
        <v>2864</v>
      </c>
      <c r="W169" s="276"/>
      <c r="AA169" s="270">
        <f>IF(OR(J169="Fail",ISBLANK(J169)),INDEX('Issue Code Table'!C:C,MATCH(N:N,'Issue Code Table'!A:A,0)),IF(M169="Critical",6,IF(M169="Significant",5,IF(M169="Moderate",3,2))))</f>
        <v>6</v>
      </c>
    </row>
    <row r="170" spans="1:27" ht="267.75" x14ac:dyDescent="0.25">
      <c r="A170" s="82" t="s">
        <v>2156</v>
      </c>
      <c r="B170" s="345" t="s">
        <v>2866</v>
      </c>
      <c r="C170" s="302" t="s">
        <v>2867</v>
      </c>
      <c r="D170" s="82" t="s">
        <v>219</v>
      </c>
      <c r="E170" s="294" t="s">
        <v>2868</v>
      </c>
      <c r="F170" s="82" t="s">
        <v>2869</v>
      </c>
      <c r="G170" s="82" t="s">
        <v>6120</v>
      </c>
      <c r="H170" s="294" t="s">
        <v>6121</v>
      </c>
      <c r="I170" s="301"/>
      <c r="J170" s="301"/>
      <c r="K170" s="301" t="s">
        <v>6122</v>
      </c>
      <c r="L170" s="67"/>
      <c r="M170" s="66" t="s">
        <v>151</v>
      </c>
      <c r="N170" s="260" t="s">
        <v>2873</v>
      </c>
      <c r="O170" s="215" t="s">
        <v>2874</v>
      </c>
      <c r="P170" s="334"/>
      <c r="Q170" s="66" t="s">
        <v>1520</v>
      </c>
      <c r="R170" s="66" t="s">
        <v>6123</v>
      </c>
      <c r="S170" s="294" t="s">
        <v>2876</v>
      </c>
      <c r="T170" s="294" t="s">
        <v>6124</v>
      </c>
      <c r="U170" s="82" t="s">
        <v>6125</v>
      </c>
      <c r="V170" s="82"/>
      <c r="W170" s="276"/>
      <c r="AA170" s="270">
        <f>IF(OR(J170="Fail",ISBLANK(J170)),INDEX('Issue Code Table'!C:C,MATCH(N:N,'Issue Code Table'!A:A,0)),IF(M170="Critical",6,IF(M170="Significant",5,IF(M170="Moderate",3,2))))</f>
        <v>4</v>
      </c>
    </row>
    <row r="171" spans="1:27" ht="216.75" x14ac:dyDescent="0.25">
      <c r="A171" s="82" t="s">
        <v>2158</v>
      </c>
      <c r="B171" s="345" t="s">
        <v>2866</v>
      </c>
      <c r="C171" s="302" t="s">
        <v>2867</v>
      </c>
      <c r="D171" s="82" t="s">
        <v>219</v>
      </c>
      <c r="E171" s="294" t="s">
        <v>6126</v>
      </c>
      <c r="F171" s="82" t="s">
        <v>6127</v>
      </c>
      <c r="G171" s="82" t="s">
        <v>6128</v>
      </c>
      <c r="H171" s="294" t="s">
        <v>6129</v>
      </c>
      <c r="I171" s="66"/>
      <c r="J171" s="71"/>
      <c r="K171" s="294" t="s">
        <v>6130</v>
      </c>
      <c r="L171" s="321" t="s">
        <v>6131</v>
      </c>
      <c r="M171" s="66" t="s">
        <v>151</v>
      </c>
      <c r="N171" s="260" t="s">
        <v>2873</v>
      </c>
      <c r="O171" s="215" t="s">
        <v>2874</v>
      </c>
      <c r="P171" s="334"/>
      <c r="Q171" s="66" t="s">
        <v>1520</v>
      </c>
      <c r="R171" s="66" t="s">
        <v>6132</v>
      </c>
      <c r="S171" s="294" t="s">
        <v>2887</v>
      </c>
      <c r="T171" s="294" t="s">
        <v>6133</v>
      </c>
      <c r="U171" s="82" t="s">
        <v>6134</v>
      </c>
      <c r="V171" s="82"/>
      <c r="W171" s="276"/>
      <c r="AA171" s="270">
        <f>IF(OR(J171="Fail",ISBLANK(J171)),INDEX('Issue Code Table'!C:C,MATCH(N:N,'Issue Code Table'!A:A,0)),IF(M171="Critical",6,IF(M171="Significant",5,IF(M171="Moderate",3,2))))</f>
        <v>4</v>
      </c>
    </row>
    <row r="172" spans="1:27" ht="409.5" x14ac:dyDescent="0.25">
      <c r="A172" s="82" t="s">
        <v>2160</v>
      </c>
      <c r="B172" s="301" t="s">
        <v>471</v>
      </c>
      <c r="C172" s="302" t="s">
        <v>4907</v>
      </c>
      <c r="D172" s="82" t="s">
        <v>219</v>
      </c>
      <c r="E172" s="294" t="s">
        <v>2936</v>
      </c>
      <c r="F172" s="294" t="s">
        <v>6408</v>
      </c>
      <c r="G172" s="294" t="s">
        <v>6409</v>
      </c>
      <c r="H172" s="294" t="s">
        <v>6410</v>
      </c>
      <c r="I172" s="301"/>
      <c r="J172" s="301"/>
      <c r="K172" s="301" t="s">
        <v>1517</v>
      </c>
      <c r="L172" s="321" t="s">
        <v>6414</v>
      </c>
      <c r="M172" s="66" t="s">
        <v>140</v>
      </c>
      <c r="N172" s="260" t="s">
        <v>1518</v>
      </c>
      <c r="O172" s="215" t="s">
        <v>1519</v>
      </c>
      <c r="P172" s="334"/>
      <c r="Q172" s="66" t="s">
        <v>1559</v>
      </c>
      <c r="R172" s="66" t="s">
        <v>1596</v>
      </c>
      <c r="S172" s="294" t="s">
        <v>6135</v>
      </c>
      <c r="T172" s="294" t="s">
        <v>6415</v>
      </c>
      <c r="U172" s="82" t="s">
        <v>6416</v>
      </c>
      <c r="V172" s="82" t="s">
        <v>2937</v>
      </c>
      <c r="W172" s="276"/>
      <c r="AA172" s="270">
        <f>IF(OR(J172="Fail",ISBLANK(J172)),INDEX('Issue Code Table'!C:C,MATCH(N:N,'Issue Code Table'!A:A,0)),IF(M172="Critical",6,IF(M172="Significant",5,IF(M172="Moderate",3,2))))</f>
        <v>6</v>
      </c>
    </row>
    <row r="173" spans="1:27" ht="409.5" x14ac:dyDescent="0.25">
      <c r="A173" s="82" t="s">
        <v>2163</v>
      </c>
      <c r="B173" s="82" t="s">
        <v>1525</v>
      </c>
      <c r="C173" s="300" t="s">
        <v>1526</v>
      </c>
      <c r="D173" s="82" t="s">
        <v>219</v>
      </c>
      <c r="E173" s="294" t="s">
        <v>6136</v>
      </c>
      <c r="F173" s="82" t="s">
        <v>6137</v>
      </c>
      <c r="G173" s="82" t="s">
        <v>6138</v>
      </c>
      <c r="H173" s="294" t="s">
        <v>6139</v>
      </c>
      <c r="I173" s="301"/>
      <c r="J173" s="301"/>
      <c r="K173" s="301" t="s">
        <v>6140</v>
      </c>
      <c r="L173" s="67" t="s">
        <v>6141</v>
      </c>
      <c r="M173" s="66" t="s">
        <v>140</v>
      </c>
      <c r="N173" s="260" t="s">
        <v>1417</v>
      </c>
      <c r="O173" s="215" t="s">
        <v>1418</v>
      </c>
      <c r="P173" s="334"/>
      <c r="Q173" s="66" t="s">
        <v>1559</v>
      </c>
      <c r="R173" s="66" t="s">
        <v>1560</v>
      </c>
      <c r="S173" s="294" t="s">
        <v>2943</v>
      </c>
      <c r="T173" s="294" t="s">
        <v>6142</v>
      </c>
      <c r="U173" s="82" t="s">
        <v>6143</v>
      </c>
      <c r="V173" s="82" t="s">
        <v>1523</v>
      </c>
      <c r="W173" s="276"/>
      <c r="AA173" s="270">
        <f>IF(OR(J173="Fail",ISBLANK(J173)),INDEX('Issue Code Table'!C:C,MATCH(N:N,'Issue Code Table'!A:A,0)),IF(M173="Critical",6,IF(M173="Significant",5,IF(M173="Moderate",3,2))))</f>
        <v>5</v>
      </c>
    </row>
    <row r="174" spans="1:27" ht="191.25" x14ac:dyDescent="0.25">
      <c r="A174" s="82" t="s">
        <v>2165</v>
      </c>
      <c r="B174" s="301" t="s">
        <v>1467</v>
      </c>
      <c r="C174" s="302" t="s">
        <v>1468</v>
      </c>
      <c r="D174" s="82" t="s">
        <v>219</v>
      </c>
      <c r="E174" s="294" t="s">
        <v>6144</v>
      </c>
      <c r="F174" s="82" t="s">
        <v>6145</v>
      </c>
      <c r="G174" s="82" t="s">
        <v>6146</v>
      </c>
      <c r="H174" s="294" t="s">
        <v>6147</v>
      </c>
      <c r="I174" s="301"/>
      <c r="J174" s="301"/>
      <c r="K174" s="301" t="s">
        <v>1549</v>
      </c>
      <c r="L174" s="66"/>
      <c r="M174" s="66" t="s">
        <v>140</v>
      </c>
      <c r="N174" s="260" t="s">
        <v>185</v>
      </c>
      <c r="O174" s="215" t="s">
        <v>186</v>
      </c>
      <c r="P174" s="334"/>
      <c r="Q174" s="66" t="s">
        <v>1559</v>
      </c>
      <c r="R174" s="66" t="s">
        <v>1568</v>
      </c>
      <c r="S174" s="294" t="s">
        <v>6148</v>
      </c>
      <c r="T174" s="294" t="s">
        <v>6149</v>
      </c>
      <c r="U174" s="82" t="s">
        <v>6150</v>
      </c>
      <c r="V174" s="82" t="s">
        <v>2128</v>
      </c>
      <c r="W174" s="276"/>
      <c r="AA174" s="270">
        <f>IF(OR(J174="Fail",ISBLANK(J174)),INDEX('Issue Code Table'!C:C,MATCH(N:N,'Issue Code Table'!A:A,0)),IF(M174="Critical",6,IF(M174="Significant",5,IF(M174="Moderate",3,2))))</f>
        <v>5</v>
      </c>
    </row>
    <row r="175" spans="1:27" ht="408" x14ac:dyDescent="0.25">
      <c r="A175" s="82" t="s">
        <v>2167</v>
      </c>
      <c r="B175" s="301" t="s">
        <v>471</v>
      </c>
      <c r="C175" s="302" t="s">
        <v>4907</v>
      </c>
      <c r="D175" s="82" t="s">
        <v>219</v>
      </c>
      <c r="E175" s="294" t="s">
        <v>6151</v>
      </c>
      <c r="F175" s="82" t="s">
        <v>6152</v>
      </c>
      <c r="G175" s="82" t="s">
        <v>6153</v>
      </c>
      <c r="H175" s="294" t="s">
        <v>2950</v>
      </c>
      <c r="I175" s="301"/>
      <c r="J175" s="301"/>
      <c r="K175" s="301" t="s">
        <v>6154</v>
      </c>
      <c r="L175" s="67" t="s">
        <v>1539</v>
      </c>
      <c r="M175" s="66" t="s">
        <v>151</v>
      </c>
      <c r="N175" s="260" t="s">
        <v>1540</v>
      </c>
      <c r="O175" s="215" t="s">
        <v>1541</v>
      </c>
      <c r="P175" s="334"/>
      <c r="Q175" s="66" t="s">
        <v>1559</v>
      </c>
      <c r="R175" s="66" t="s">
        <v>1578</v>
      </c>
      <c r="S175" s="294" t="s">
        <v>6155</v>
      </c>
      <c r="T175" s="294" t="s">
        <v>6156</v>
      </c>
      <c r="U175" s="82" t="s">
        <v>6157</v>
      </c>
      <c r="V175" s="82"/>
      <c r="W175" s="276"/>
      <c r="AA175" s="270">
        <f>IF(OR(J175="Fail",ISBLANK(J175)),INDEX('Issue Code Table'!C:C,MATCH(N:N,'Issue Code Table'!A:A,0)),IF(M175="Critical",6,IF(M175="Significant",5,IF(M175="Moderate",3,2))))</f>
        <v>3</v>
      </c>
    </row>
    <row r="176" spans="1:27" ht="369.75" x14ac:dyDescent="0.25">
      <c r="A176" s="82" t="s">
        <v>2169</v>
      </c>
      <c r="B176" s="82" t="s">
        <v>2959</v>
      </c>
      <c r="C176" s="300" t="s">
        <v>2960</v>
      </c>
      <c r="D176" s="82" t="s">
        <v>219</v>
      </c>
      <c r="E176" s="294" t="s">
        <v>6158</v>
      </c>
      <c r="F176" s="82" t="s">
        <v>2962</v>
      </c>
      <c r="G176" s="82" t="s">
        <v>6159</v>
      </c>
      <c r="H176" s="294" t="s">
        <v>6160</v>
      </c>
      <c r="I176" s="301"/>
      <c r="J176" s="301"/>
      <c r="K176" s="301" t="s">
        <v>6161</v>
      </c>
      <c r="L176" s="67"/>
      <c r="M176" s="66" t="s">
        <v>151</v>
      </c>
      <c r="N176" s="260" t="s">
        <v>2931</v>
      </c>
      <c r="O176" s="215" t="s">
        <v>2932</v>
      </c>
      <c r="P176" s="334"/>
      <c r="Q176" s="66" t="s">
        <v>1296</v>
      </c>
      <c r="R176" s="66" t="s">
        <v>2966</v>
      </c>
      <c r="S176" s="294" t="s">
        <v>6162</v>
      </c>
      <c r="T176" s="294" t="s">
        <v>6163</v>
      </c>
      <c r="U176" s="82" t="s">
        <v>6164</v>
      </c>
      <c r="V176" s="82"/>
      <c r="W176" s="276"/>
      <c r="AA176" s="270">
        <f>IF(OR(J176="Fail",ISBLANK(J176)),INDEX('Issue Code Table'!C:C,MATCH(N:N,'Issue Code Table'!A:A,0)),IF(M176="Critical",6,IF(M176="Significant",5,IF(M176="Moderate",3,2))))</f>
        <v>4</v>
      </c>
    </row>
    <row r="177" spans="1:27" ht="76.5" x14ac:dyDescent="0.25">
      <c r="A177" s="82" t="s">
        <v>2171</v>
      </c>
      <c r="B177" s="82" t="s">
        <v>144</v>
      </c>
      <c r="C177" s="300" t="s">
        <v>145</v>
      </c>
      <c r="D177" s="82" t="s">
        <v>219</v>
      </c>
      <c r="E177" s="294" t="s">
        <v>6165</v>
      </c>
      <c r="F177" s="82" t="s">
        <v>1564</v>
      </c>
      <c r="G177" s="82" t="s">
        <v>6166</v>
      </c>
      <c r="H177" s="294" t="s">
        <v>6167</v>
      </c>
      <c r="I177" s="301"/>
      <c r="J177" s="301"/>
      <c r="K177" s="301" t="s">
        <v>2131</v>
      </c>
      <c r="L177" s="67"/>
      <c r="M177" s="66" t="s">
        <v>140</v>
      </c>
      <c r="N177" s="260" t="s">
        <v>1576</v>
      </c>
      <c r="O177" s="215" t="s">
        <v>5020</v>
      </c>
      <c r="P177" s="334"/>
      <c r="Q177" s="66" t="s">
        <v>1296</v>
      </c>
      <c r="R177" s="66" t="s">
        <v>2973</v>
      </c>
      <c r="S177" s="294" t="s">
        <v>1569</v>
      </c>
      <c r="T177" s="294" t="s">
        <v>6168</v>
      </c>
      <c r="U177" s="82" t="s">
        <v>6169</v>
      </c>
      <c r="V177" s="82" t="s">
        <v>1570</v>
      </c>
      <c r="W177" s="276"/>
      <c r="AA177" s="270">
        <f>IF(OR(J177="Fail",ISBLANK(J177)),INDEX('Issue Code Table'!C:C,MATCH(N:N,'Issue Code Table'!A:A,0)),IF(M177="Critical",6,IF(M177="Significant",5,IF(M177="Moderate",3,2))))</f>
        <v>5</v>
      </c>
    </row>
    <row r="178" spans="1:27" ht="409.5" x14ac:dyDescent="0.25">
      <c r="A178" s="82" t="s">
        <v>2172</v>
      </c>
      <c r="B178" s="301" t="s">
        <v>1477</v>
      </c>
      <c r="C178" s="302" t="s">
        <v>1478</v>
      </c>
      <c r="D178" s="82" t="s">
        <v>219</v>
      </c>
      <c r="E178" s="294" t="s">
        <v>6170</v>
      </c>
      <c r="F178" s="352" t="s">
        <v>6171</v>
      </c>
      <c r="G178" s="352" t="s">
        <v>6501</v>
      </c>
      <c r="H178" s="352" t="s">
        <v>6172</v>
      </c>
      <c r="I178" s="301"/>
      <c r="J178" s="301"/>
      <c r="K178" s="301" t="s">
        <v>6173</v>
      </c>
      <c r="L178" s="67"/>
      <c r="M178" s="66" t="s">
        <v>151</v>
      </c>
      <c r="N178" s="260" t="s">
        <v>2971</v>
      </c>
      <c r="O178" s="215" t="s">
        <v>2972</v>
      </c>
      <c r="P178" s="334"/>
      <c r="Q178" s="66" t="s">
        <v>1296</v>
      </c>
      <c r="R178" s="66" t="s">
        <v>2978</v>
      </c>
      <c r="S178" s="352" t="s">
        <v>6174</v>
      </c>
      <c r="T178" s="352" t="s">
        <v>6506</v>
      </c>
      <c r="U178" s="352" t="s">
        <v>6505</v>
      </c>
      <c r="V178" s="82"/>
      <c r="W178" s="276"/>
      <c r="AA178" s="270">
        <f>IF(OR(J178="Fail",ISBLANK(J178)),INDEX('Issue Code Table'!C:C,MATCH(N:N,'Issue Code Table'!A:A,0)),IF(M178="Critical",6,IF(M178="Significant",5,IF(M178="Moderate",3,2))))</f>
        <v>4</v>
      </c>
    </row>
    <row r="179" spans="1:27" ht="409.5" x14ac:dyDescent="0.25">
      <c r="A179" s="82" t="s">
        <v>2173</v>
      </c>
      <c r="B179" s="82" t="s">
        <v>457</v>
      </c>
      <c r="C179" s="300" t="s">
        <v>458</v>
      </c>
      <c r="D179" s="82" t="s">
        <v>219</v>
      </c>
      <c r="E179" s="294" t="s">
        <v>6175</v>
      </c>
      <c r="F179" s="82" t="s">
        <v>6176</v>
      </c>
      <c r="G179" s="82" t="s">
        <v>6177</v>
      </c>
      <c r="H179" s="82" t="s">
        <v>6178</v>
      </c>
      <c r="I179" s="66"/>
      <c r="J179" s="71"/>
      <c r="K179" s="66" t="s">
        <v>6179</v>
      </c>
      <c r="L179" s="66"/>
      <c r="M179" s="66" t="s">
        <v>140</v>
      </c>
      <c r="N179" s="260" t="s">
        <v>1576</v>
      </c>
      <c r="O179" s="215" t="s">
        <v>5020</v>
      </c>
      <c r="P179" s="330"/>
      <c r="Q179" s="66" t="s">
        <v>1296</v>
      </c>
      <c r="R179" s="66" t="s">
        <v>2984</v>
      </c>
      <c r="S179" s="294" t="s">
        <v>6180</v>
      </c>
      <c r="T179" s="294" t="s">
        <v>6181</v>
      </c>
      <c r="U179" s="82" t="s">
        <v>6182</v>
      </c>
      <c r="V179" s="82" t="s">
        <v>1580</v>
      </c>
      <c r="W179" s="276"/>
      <c r="AA179" s="270">
        <f>IF(OR(J179="Fail",ISBLANK(J179)),INDEX('Issue Code Table'!C:C,MATCH(N:N,'Issue Code Table'!A:A,0)),IF(M179="Critical",6,IF(M179="Significant",5,IF(M179="Moderate",3,2))))</f>
        <v>5</v>
      </c>
    </row>
    <row r="180" spans="1:27" ht="280.5" x14ac:dyDescent="0.25">
      <c r="A180" s="82" t="s">
        <v>2174</v>
      </c>
      <c r="B180" s="82" t="s">
        <v>144</v>
      </c>
      <c r="C180" s="300" t="s">
        <v>145</v>
      </c>
      <c r="D180" s="82" t="s">
        <v>219</v>
      </c>
      <c r="E180" s="294" t="s">
        <v>6426</v>
      </c>
      <c r="F180" s="82" t="s">
        <v>6422</v>
      </c>
      <c r="G180" s="82" t="s">
        <v>6421</v>
      </c>
      <c r="H180" s="294" t="s">
        <v>6423</v>
      </c>
      <c r="I180" s="301"/>
      <c r="J180" s="301"/>
      <c r="K180" s="301" t="s">
        <v>6183</v>
      </c>
      <c r="L180" s="67" t="s">
        <v>6403</v>
      </c>
      <c r="M180" s="66" t="s">
        <v>140</v>
      </c>
      <c r="N180" s="260" t="s">
        <v>1584</v>
      </c>
      <c r="O180" s="215" t="s">
        <v>1585</v>
      </c>
      <c r="P180" s="334"/>
      <c r="Q180" s="66" t="s">
        <v>3496</v>
      </c>
      <c r="R180" s="66" t="s">
        <v>3497</v>
      </c>
      <c r="S180" s="294" t="s">
        <v>6184</v>
      </c>
      <c r="T180" s="294" t="s">
        <v>6424</v>
      </c>
      <c r="U180" s="82" t="s">
        <v>6425</v>
      </c>
      <c r="V180" s="82" t="s">
        <v>1587</v>
      </c>
      <c r="W180" s="276"/>
      <c r="AA180" s="270">
        <f>IF(OR(J180="Fail",ISBLANK(J180)),INDEX('Issue Code Table'!C:C,MATCH(N:N,'Issue Code Table'!A:A,0)),IF(M180="Critical",6,IF(M180="Significant",5,IF(M180="Moderate",3,2))))</f>
        <v>5</v>
      </c>
    </row>
    <row r="181" spans="1:27" ht="216.75" x14ac:dyDescent="0.25">
      <c r="A181" s="82" t="s">
        <v>2175</v>
      </c>
      <c r="B181" s="301" t="s">
        <v>471</v>
      </c>
      <c r="C181" s="302" t="s">
        <v>4907</v>
      </c>
      <c r="D181" s="82" t="s">
        <v>219</v>
      </c>
      <c r="E181" s="294" t="s">
        <v>6185</v>
      </c>
      <c r="F181" s="82" t="s">
        <v>2136</v>
      </c>
      <c r="G181" s="82" t="s">
        <v>6186</v>
      </c>
      <c r="H181" s="294" t="s">
        <v>6187</v>
      </c>
      <c r="I181" s="301"/>
      <c r="J181" s="301"/>
      <c r="K181" s="301" t="s">
        <v>6188</v>
      </c>
      <c r="L181" s="67" t="s">
        <v>6189</v>
      </c>
      <c r="M181" s="66" t="s">
        <v>151</v>
      </c>
      <c r="N181" s="260" t="s">
        <v>1594</v>
      </c>
      <c r="O181" s="215" t="s">
        <v>1595</v>
      </c>
      <c r="P181" s="334"/>
      <c r="Q181" s="66" t="s">
        <v>3496</v>
      </c>
      <c r="R181" s="66" t="s">
        <v>3504</v>
      </c>
      <c r="S181" s="294" t="s">
        <v>1598</v>
      </c>
      <c r="T181" s="294" t="s">
        <v>6190</v>
      </c>
      <c r="U181" s="82" t="s">
        <v>6191</v>
      </c>
      <c r="V181" s="82"/>
      <c r="W181" s="276"/>
      <c r="AA181" s="270">
        <f>IF(OR(J181="Fail",ISBLANK(J181)),INDEX('Issue Code Table'!C:C,MATCH(N:N,'Issue Code Table'!A:A,0)),IF(M181="Critical",6,IF(M181="Significant",5,IF(M181="Moderate",3,2))))</f>
        <v>5</v>
      </c>
    </row>
    <row r="182" spans="1:27" ht="280.5" x14ac:dyDescent="0.25">
      <c r="A182" s="82" t="s">
        <v>2176</v>
      </c>
      <c r="B182" s="82" t="s">
        <v>144</v>
      </c>
      <c r="C182" s="300" t="s">
        <v>145</v>
      </c>
      <c r="D182" s="82" t="s">
        <v>219</v>
      </c>
      <c r="E182" s="294" t="s">
        <v>6192</v>
      </c>
      <c r="F182" s="294" t="s">
        <v>2139</v>
      </c>
      <c r="G182" s="294" t="s">
        <v>6193</v>
      </c>
      <c r="H182" s="294" t="s">
        <v>6194</v>
      </c>
      <c r="I182" s="301"/>
      <c r="J182" s="301"/>
      <c r="K182" s="301" t="s">
        <v>6195</v>
      </c>
      <c r="L182" s="67" t="s">
        <v>1602</v>
      </c>
      <c r="M182" s="66" t="s">
        <v>198</v>
      </c>
      <c r="N182" s="260" t="s">
        <v>1603</v>
      </c>
      <c r="O182" s="215" t="s">
        <v>1604</v>
      </c>
      <c r="P182" s="334"/>
      <c r="Q182" s="66" t="s">
        <v>3496</v>
      </c>
      <c r="R182" s="66" t="s">
        <v>3510</v>
      </c>
      <c r="S182" s="294" t="s">
        <v>1606</v>
      </c>
      <c r="T182" s="294" t="s">
        <v>6196</v>
      </c>
      <c r="U182" s="82" t="s">
        <v>6197</v>
      </c>
      <c r="V182" s="82"/>
      <c r="W182" s="276"/>
      <c r="AA182" s="270">
        <f>IF(OR(J182="Fail",ISBLANK(J182)),INDEX('Issue Code Table'!C:C,MATCH(N:N,'Issue Code Table'!A:A,0)),IF(M182="Critical",6,IF(M182="Significant",5,IF(M182="Moderate",3,2))))</f>
        <v>1</v>
      </c>
    </row>
    <row r="183" spans="1:27" ht="255" x14ac:dyDescent="0.25">
      <c r="A183" s="82" t="s">
        <v>2179</v>
      </c>
      <c r="B183" s="82" t="s">
        <v>144</v>
      </c>
      <c r="C183" s="300" t="s">
        <v>145</v>
      </c>
      <c r="D183" s="82" t="s">
        <v>219</v>
      </c>
      <c r="E183" s="294" t="s">
        <v>6198</v>
      </c>
      <c r="F183" s="294" t="s">
        <v>6199</v>
      </c>
      <c r="G183" s="294" t="s">
        <v>6200</v>
      </c>
      <c r="H183" s="294" t="s">
        <v>6201</v>
      </c>
      <c r="I183" s="301"/>
      <c r="J183" s="301"/>
      <c r="K183" s="301" t="s">
        <v>6202</v>
      </c>
      <c r="L183" s="67" t="s">
        <v>6203</v>
      </c>
      <c r="M183" s="66" t="s">
        <v>151</v>
      </c>
      <c r="N183" s="260" t="s">
        <v>1612</v>
      </c>
      <c r="O183" s="215" t="s">
        <v>1613</v>
      </c>
      <c r="P183" s="334"/>
      <c r="Q183" s="66" t="s">
        <v>3496</v>
      </c>
      <c r="R183" s="66" t="s">
        <v>3516</v>
      </c>
      <c r="S183" s="294" t="s">
        <v>1615</v>
      </c>
      <c r="T183" s="294" t="s">
        <v>6204</v>
      </c>
      <c r="U183" s="82" t="s">
        <v>6205</v>
      </c>
      <c r="V183" s="82"/>
      <c r="W183" s="276"/>
      <c r="AA183" s="270">
        <f>IF(OR(J183="Fail",ISBLANK(J183)),INDEX('Issue Code Table'!C:C,MATCH(N:N,'Issue Code Table'!A:A,0)),IF(M183="Critical",6,IF(M183="Significant",5,IF(M183="Moderate",3,2))))</f>
        <v>5</v>
      </c>
    </row>
    <row r="184" spans="1:27" ht="76.5" x14ac:dyDescent="0.25">
      <c r="A184" s="82" t="s">
        <v>2182</v>
      </c>
      <c r="B184" s="82" t="s">
        <v>144</v>
      </c>
      <c r="C184" s="300" t="s">
        <v>145</v>
      </c>
      <c r="D184" s="82" t="s">
        <v>219</v>
      </c>
      <c r="E184" s="294" t="s">
        <v>6206</v>
      </c>
      <c r="F184" s="82" t="s">
        <v>1618</v>
      </c>
      <c r="G184" s="82" t="s">
        <v>3521</v>
      </c>
      <c r="H184" s="294" t="s">
        <v>6207</v>
      </c>
      <c r="I184" s="301"/>
      <c r="J184" s="301"/>
      <c r="K184" s="301" t="s">
        <v>6208</v>
      </c>
      <c r="L184" s="346"/>
      <c r="M184" s="66" t="s">
        <v>140</v>
      </c>
      <c r="N184" s="260" t="s">
        <v>1584</v>
      </c>
      <c r="O184" s="215" t="s">
        <v>1585</v>
      </c>
      <c r="P184" s="334"/>
      <c r="Q184" s="66" t="s">
        <v>3496</v>
      </c>
      <c r="R184" s="66" t="s">
        <v>3522</v>
      </c>
      <c r="S184" s="294" t="s">
        <v>1624</v>
      </c>
      <c r="T184" s="294" t="s">
        <v>1625</v>
      </c>
      <c r="U184" s="82" t="s">
        <v>2143</v>
      </c>
      <c r="V184" s="82" t="s">
        <v>6209</v>
      </c>
      <c r="W184" s="276"/>
      <c r="AA184" s="270">
        <f>IF(OR(J184="Fail",ISBLANK(J184)),INDEX('Issue Code Table'!C:C,MATCH(N:N,'Issue Code Table'!A:A,0)),IF(M184="Critical",6,IF(M184="Significant",5,IF(M184="Moderate",3,2))))</f>
        <v>5</v>
      </c>
    </row>
    <row r="185" spans="1:27" ht="102" x14ac:dyDescent="0.25">
      <c r="A185" s="82" t="s">
        <v>2184</v>
      </c>
      <c r="B185" s="301" t="s">
        <v>471</v>
      </c>
      <c r="C185" s="302" t="s">
        <v>4907</v>
      </c>
      <c r="D185" s="82" t="s">
        <v>219</v>
      </c>
      <c r="E185" s="294" t="s">
        <v>6210</v>
      </c>
      <c r="F185" s="82" t="s">
        <v>2989</v>
      </c>
      <c r="G185" s="82" t="s">
        <v>6211</v>
      </c>
      <c r="H185" s="294" t="s">
        <v>6212</v>
      </c>
      <c r="I185" s="301"/>
      <c r="J185" s="301"/>
      <c r="K185" s="301" t="s">
        <v>6213</v>
      </c>
      <c r="L185" s="67"/>
      <c r="M185" s="66" t="s">
        <v>151</v>
      </c>
      <c r="N185" s="260" t="s">
        <v>464</v>
      </c>
      <c r="O185" s="215" t="s">
        <v>465</v>
      </c>
      <c r="P185" s="334"/>
      <c r="Q185" s="66" t="s">
        <v>1633</v>
      </c>
      <c r="R185" s="66" t="s">
        <v>1634</v>
      </c>
      <c r="S185" s="294" t="s">
        <v>1635</v>
      </c>
      <c r="T185" s="294" t="s">
        <v>6214</v>
      </c>
      <c r="U185" s="82" t="s">
        <v>6215</v>
      </c>
      <c r="V185" s="82"/>
      <c r="W185" s="276"/>
      <c r="AA185" s="270">
        <f>IF(OR(J185="Fail",ISBLANK(J185)),INDEX('Issue Code Table'!C:C,MATCH(N:N,'Issue Code Table'!A:A,0)),IF(M185="Critical",6,IF(M185="Significant",5,IF(M185="Moderate",3,2))))</f>
        <v>4</v>
      </c>
    </row>
    <row r="186" spans="1:27" ht="102" x14ac:dyDescent="0.25">
      <c r="A186" s="82" t="s">
        <v>2187</v>
      </c>
      <c r="B186" s="301" t="s">
        <v>471</v>
      </c>
      <c r="C186" s="302" t="s">
        <v>4907</v>
      </c>
      <c r="D186" s="82" t="s">
        <v>219</v>
      </c>
      <c r="E186" s="294" t="s">
        <v>6216</v>
      </c>
      <c r="F186" s="82" t="s">
        <v>3009</v>
      </c>
      <c r="G186" s="82" t="s">
        <v>6217</v>
      </c>
      <c r="H186" s="294" t="s">
        <v>6218</v>
      </c>
      <c r="I186" s="301"/>
      <c r="J186" s="301"/>
      <c r="K186" s="301" t="s">
        <v>6219</v>
      </c>
      <c r="L186" s="67"/>
      <c r="M186" s="66" t="s">
        <v>151</v>
      </c>
      <c r="N186" s="260" t="s">
        <v>464</v>
      </c>
      <c r="O186" s="215" t="s">
        <v>465</v>
      </c>
      <c r="P186" s="334"/>
      <c r="Q186" s="66" t="s">
        <v>1633</v>
      </c>
      <c r="R186" s="66" t="s">
        <v>1642</v>
      </c>
      <c r="S186" s="294" t="s">
        <v>1667</v>
      </c>
      <c r="T186" s="294" t="s">
        <v>6220</v>
      </c>
      <c r="U186" s="82" t="s">
        <v>6221</v>
      </c>
      <c r="V186" s="82"/>
      <c r="W186" s="276"/>
      <c r="AA186" s="270">
        <f>IF(OR(J186="Fail",ISBLANK(J186)),INDEX('Issue Code Table'!C:C,MATCH(N:N,'Issue Code Table'!A:A,0)),IF(M186="Critical",6,IF(M186="Significant",5,IF(M186="Moderate",3,2))))</f>
        <v>4</v>
      </c>
    </row>
    <row r="187" spans="1:27" ht="89.25" x14ac:dyDescent="0.25">
      <c r="A187" s="82" t="s">
        <v>2190</v>
      </c>
      <c r="B187" s="301" t="s">
        <v>471</v>
      </c>
      <c r="C187" s="302" t="s">
        <v>4907</v>
      </c>
      <c r="D187" s="82" t="s">
        <v>219</v>
      </c>
      <c r="E187" s="294" t="s">
        <v>6222</v>
      </c>
      <c r="F187" s="82" t="s">
        <v>2993</v>
      </c>
      <c r="G187" s="82" t="s">
        <v>6223</v>
      </c>
      <c r="H187" s="294" t="s">
        <v>6224</v>
      </c>
      <c r="I187" s="301"/>
      <c r="J187" s="301"/>
      <c r="K187" s="301" t="s">
        <v>6225</v>
      </c>
      <c r="L187" s="67"/>
      <c r="M187" s="66" t="s">
        <v>140</v>
      </c>
      <c r="N187" s="260" t="s">
        <v>1576</v>
      </c>
      <c r="O187" s="215" t="s">
        <v>5020</v>
      </c>
      <c r="P187" s="334"/>
      <c r="Q187" s="66" t="s">
        <v>1633</v>
      </c>
      <c r="R187" s="66" t="s">
        <v>1650</v>
      </c>
      <c r="S187" s="294" t="s">
        <v>1643</v>
      </c>
      <c r="T187" s="294" t="s">
        <v>6226</v>
      </c>
      <c r="U187" s="82" t="s">
        <v>6227</v>
      </c>
      <c r="V187" s="82" t="s">
        <v>6228</v>
      </c>
      <c r="W187" s="276"/>
      <c r="AA187" s="270">
        <f>IF(OR(J187="Fail",ISBLANK(J187)),INDEX('Issue Code Table'!C:C,MATCH(N:N,'Issue Code Table'!A:A,0)),IF(M187="Critical",6,IF(M187="Significant",5,IF(M187="Moderate",3,2))))</f>
        <v>5</v>
      </c>
    </row>
    <row r="188" spans="1:27" ht="102" x14ac:dyDescent="0.25">
      <c r="A188" s="82" t="s">
        <v>2191</v>
      </c>
      <c r="B188" s="301" t="s">
        <v>471</v>
      </c>
      <c r="C188" s="302" t="s">
        <v>4907</v>
      </c>
      <c r="D188" s="82" t="s">
        <v>219</v>
      </c>
      <c r="E188" s="294" t="s">
        <v>6229</v>
      </c>
      <c r="F188" s="82" t="s">
        <v>3014</v>
      </c>
      <c r="G188" s="82" t="s">
        <v>6230</v>
      </c>
      <c r="H188" s="294" t="s">
        <v>6231</v>
      </c>
      <c r="I188" s="301"/>
      <c r="J188" s="301"/>
      <c r="K188" s="301" t="s">
        <v>6232</v>
      </c>
      <c r="L188" s="67"/>
      <c r="M188" s="66" t="s">
        <v>151</v>
      </c>
      <c r="N188" s="260" t="s">
        <v>464</v>
      </c>
      <c r="O188" s="215" t="s">
        <v>465</v>
      </c>
      <c r="P188" s="334"/>
      <c r="Q188" s="66" t="s">
        <v>1633</v>
      </c>
      <c r="R188" s="66" t="s">
        <v>1658</v>
      </c>
      <c r="S188" s="294" t="s">
        <v>1674</v>
      </c>
      <c r="T188" s="294" t="s">
        <v>6233</v>
      </c>
      <c r="U188" s="82" t="s">
        <v>6234</v>
      </c>
      <c r="V188" s="82"/>
      <c r="W188" s="276"/>
      <c r="AA188" s="270">
        <f>IF(OR(J188="Fail",ISBLANK(J188)),INDEX('Issue Code Table'!C:C,MATCH(N:N,'Issue Code Table'!A:A,0)),IF(M188="Critical",6,IF(M188="Significant",5,IF(M188="Moderate",3,2))))</f>
        <v>4</v>
      </c>
    </row>
    <row r="189" spans="1:27" ht="102" x14ac:dyDescent="0.25">
      <c r="A189" s="82" t="s">
        <v>2193</v>
      </c>
      <c r="B189" s="301" t="s">
        <v>471</v>
      </c>
      <c r="C189" s="302" t="s">
        <v>4907</v>
      </c>
      <c r="D189" s="82" t="s">
        <v>219</v>
      </c>
      <c r="E189" s="294" t="s">
        <v>6235</v>
      </c>
      <c r="F189" s="82" t="s">
        <v>3025</v>
      </c>
      <c r="G189" s="82" t="s">
        <v>6236</v>
      </c>
      <c r="H189" s="82" t="s">
        <v>6237</v>
      </c>
      <c r="I189" s="66"/>
      <c r="J189" s="71"/>
      <c r="K189" s="82" t="s">
        <v>6238</v>
      </c>
      <c r="L189" s="66"/>
      <c r="M189" s="269" t="s">
        <v>151</v>
      </c>
      <c r="N189" s="260" t="s">
        <v>464</v>
      </c>
      <c r="O189" s="260" t="s">
        <v>465</v>
      </c>
      <c r="P189" s="330"/>
      <c r="Q189" s="66" t="s">
        <v>1633</v>
      </c>
      <c r="R189" s="66" t="s">
        <v>1666</v>
      </c>
      <c r="S189" s="294" t="s">
        <v>1689</v>
      </c>
      <c r="T189" s="294" t="s">
        <v>6239</v>
      </c>
      <c r="U189" s="82" t="s">
        <v>6240</v>
      </c>
      <c r="V189" s="82"/>
      <c r="W189" s="276"/>
      <c r="AA189" s="270">
        <f>IF(OR(J189="Fail",ISBLANK(J189)),INDEX('Issue Code Table'!C:C,MATCH(N:N,'Issue Code Table'!A:A,0)),IF(M189="Critical",6,IF(M189="Significant",5,IF(M189="Moderate",3,2))))</f>
        <v>4</v>
      </c>
    </row>
    <row r="190" spans="1:27" ht="102" x14ac:dyDescent="0.25">
      <c r="A190" s="82" t="s">
        <v>2194</v>
      </c>
      <c r="B190" s="301" t="s">
        <v>471</v>
      </c>
      <c r="C190" s="302" t="s">
        <v>4907</v>
      </c>
      <c r="D190" s="82" t="s">
        <v>219</v>
      </c>
      <c r="E190" s="294" t="s">
        <v>6241</v>
      </c>
      <c r="F190" s="82" t="s">
        <v>3003</v>
      </c>
      <c r="G190" s="82" t="s">
        <v>6242</v>
      </c>
      <c r="H190" s="82" t="s">
        <v>6243</v>
      </c>
      <c r="I190" s="66"/>
      <c r="J190" s="71"/>
      <c r="K190" s="82" t="s">
        <v>6244</v>
      </c>
      <c r="L190" s="66"/>
      <c r="M190" s="269" t="s">
        <v>151</v>
      </c>
      <c r="N190" s="260" t="s">
        <v>464</v>
      </c>
      <c r="O190" s="260" t="s">
        <v>465</v>
      </c>
      <c r="P190" s="330"/>
      <c r="Q190" s="66" t="s">
        <v>1633</v>
      </c>
      <c r="R190" s="66" t="s">
        <v>1673</v>
      </c>
      <c r="S190" s="294" t="s">
        <v>1659</v>
      </c>
      <c r="T190" s="294" t="s">
        <v>6245</v>
      </c>
      <c r="U190" s="82" t="s">
        <v>6246</v>
      </c>
      <c r="V190" s="82"/>
      <c r="W190" s="276"/>
      <c r="AA190" s="270">
        <f>IF(OR(J190="Fail",ISBLANK(J190)),INDEX('Issue Code Table'!C:C,MATCH(N:N,'Issue Code Table'!A:A,0)),IF(M190="Critical",6,IF(M190="Significant",5,IF(M190="Moderate",3,2))))</f>
        <v>4</v>
      </c>
    </row>
    <row r="191" spans="1:27" ht="102" x14ac:dyDescent="0.25">
      <c r="A191" s="82" t="s">
        <v>6376</v>
      </c>
      <c r="B191" s="301" t="s">
        <v>471</v>
      </c>
      <c r="C191" s="302" t="s">
        <v>4907</v>
      </c>
      <c r="D191" s="82" t="s">
        <v>219</v>
      </c>
      <c r="E191" s="294" t="s">
        <v>6247</v>
      </c>
      <c r="F191" s="82" t="s">
        <v>2997</v>
      </c>
      <c r="G191" s="82" t="s">
        <v>6248</v>
      </c>
      <c r="H191" s="294" t="s">
        <v>6249</v>
      </c>
      <c r="I191" s="301"/>
      <c r="J191" s="301"/>
      <c r="K191" s="301" t="s">
        <v>6250</v>
      </c>
      <c r="L191" s="67"/>
      <c r="M191" s="347" t="s">
        <v>151</v>
      </c>
      <c r="N191" s="342" t="s">
        <v>464</v>
      </c>
      <c r="O191" s="342" t="s">
        <v>465</v>
      </c>
      <c r="P191" s="334"/>
      <c r="Q191" s="66" t="s">
        <v>1633</v>
      </c>
      <c r="R191" s="66" t="s">
        <v>1680</v>
      </c>
      <c r="S191" s="294" t="s">
        <v>1651</v>
      </c>
      <c r="T191" s="294" t="s">
        <v>6251</v>
      </c>
      <c r="U191" s="82" t="s">
        <v>6252</v>
      </c>
      <c r="V191" s="82"/>
      <c r="W191" s="276"/>
      <c r="AA191" s="270">
        <f>IF(OR(J191="Fail",ISBLANK(J191)),INDEX('Issue Code Table'!C:C,MATCH(N:N,'Issue Code Table'!A:A,0)),IF(M191="Critical",6,IF(M191="Significant",5,IF(M191="Moderate",3,2))))</f>
        <v>4</v>
      </c>
    </row>
    <row r="192" spans="1:27" ht="102" x14ac:dyDescent="0.25">
      <c r="A192" s="82" t="s">
        <v>6377</v>
      </c>
      <c r="B192" s="301" t="s">
        <v>471</v>
      </c>
      <c r="C192" s="302" t="s">
        <v>4907</v>
      </c>
      <c r="D192" s="82" t="s">
        <v>219</v>
      </c>
      <c r="E192" s="294" t="s">
        <v>6253</v>
      </c>
      <c r="F192" s="82" t="s">
        <v>3019</v>
      </c>
      <c r="G192" s="82" t="s">
        <v>6254</v>
      </c>
      <c r="H192" s="294" t="s">
        <v>6255</v>
      </c>
      <c r="I192" s="301"/>
      <c r="J192" s="301"/>
      <c r="K192" s="301" t="s">
        <v>6256</v>
      </c>
      <c r="L192" s="67"/>
      <c r="M192" s="66" t="s">
        <v>151</v>
      </c>
      <c r="N192" s="260" t="s">
        <v>464</v>
      </c>
      <c r="O192" s="215" t="s">
        <v>465</v>
      </c>
      <c r="P192" s="334"/>
      <c r="Q192" s="66" t="s">
        <v>1633</v>
      </c>
      <c r="R192" s="66" t="s">
        <v>1688</v>
      </c>
      <c r="S192" s="294" t="s">
        <v>1681</v>
      </c>
      <c r="T192" s="294" t="s">
        <v>6257</v>
      </c>
      <c r="U192" s="82" t="s">
        <v>6258</v>
      </c>
      <c r="V192" s="82"/>
      <c r="W192" s="276"/>
      <c r="AA192" s="270">
        <f>IF(OR(J192="Fail",ISBLANK(J192)),INDEX('Issue Code Table'!C:C,MATCH(N:N,'Issue Code Table'!A:A,0)),IF(M192="Critical",6,IF(M192="Significant",5,IF(M192="Moderate",3,2))))</f>
        <v>4</v>
      </c>
    </row>
    <row r="193" spans="1:27" ht="216.75" x14ac:dyDescent="0.25">
      <c r="A193" s="82" t="s">
        <v>6378</v>
      </c>
      <c r="B193" s="82" t="s">
        <v>2959</v>
      </c>
      <c r="C193" s="300" t="s">
        <v>2960</v>
      </c>
      <c r="D193" s="82" t="s">
        <v>219</v>
      </c>
      <c r="E193" s="294" t="s">
        <v>6259</v>
      </c>
      <c r="F193" s="82" t="s">
        <v>3030</v>
      </c>
      <c r="G193" s="82" t="s">
        <v>6260</v>
      </c>
      <c r="H193" s="294" t="s">
        <v>1694</v>
      </c>
      <c r="I193" s="301"/>
      <c r="J193" s="301"/>
      <c r="K193" s="301" t="s">
        <v>6261</v>
      </c>
      <c r="L193" s="67"/>
      <c r="M193" s="66" t="s">
        <v>140</v>
      </c>
      <c r="N193" s="260" t="s">
        <v>185</v>
      </c>
      <c r="O193" s="215" t="s">
        <v>186</v>
      </c>
      <c r="P193" s="334"/>
      <c r="Q193" s="66" t="s">
        <v>1633</v>
      </c>
      <c r="R193" s="66" t="s">
        <v>1696</v>
      </c>
      <c r="S193" s="294" t="s">
        <v>1697</v>
      </c>
      <c r="T193" s="294" t="s">
        <v>6262</v>
      </c>
      <c r="U193" s="82" t="s">
        <v>6263</v>
      </c>
      <c r="V193" s="82" t="s">
        <v>6264</v>
      </c>
      <c r="W193" s="276"/>
      <c r="AA193" s="270">
        <f>IF(OR(J193="Fail",ISBLANK(J193)),INDEX('Issue Code Table'!C:C,MATCH(N:N,'Issue Code Table'!A:A,0)),IF(M193="Critical",6,IF(M193="Significant",5,IF(M193="Moderate",3,2))))</f>
        <v>5</v>
      </c>
    </row>
    <row r="194" spans="1:27" ht="216.75" x14ac:dyDescent="0.25">
      <c r="A194" s="82" t="s">
        <v>6379</v>
      </c>
      <c r="B194" s="82" t="s">
        <v>6265</v>
      </c>
      <c r="C194" s="300" t="s">
        <v>6266</v>
      </c>
      <c r="D194" s="82" t="s">
        <v>219</v>
      </c>
      <c r="E194" s="294" t="s">
        <v>6267</v>
      </c>
      <c r="F194" s="82" t="s">
        <v>1701</v>
      </c>
      <c r="G194" s="82" t="s">
        <v>6268</v>
      </c>
      <c r="H194" s="294" t="s">
        <v>6269</v>
      </c>
      <c r="I194" s="301"/>
      <c r="J194" s="301"/>
      <c r="K194" s="301" t="s">
        <v>6270</v>
      </c>
      <c r="L194" s="67"/>
      <c r="M194" s="66" t="s">
        <v>151</v>
      </c>
      <c r="N194" s="260" t="s">
        <v>464</v>
      </c>
      <c r="O194" s="215" t="s">
        <v>465</v>
      </c>
      <c r="P194" s="334"/>
      <c r="Q194" s="66" t="s">
        <v>1633</v>
      </c>
      <c r="R194" s="66" t="s">
        <v>1705</v>
      </c>
      <c r="S194" s="294" t="s">
        <v>1706</v>
      </c>
      <c r="T194" s="294" t="s">
        <v>1707</v>
      </c>
      <c r="U194" s="82" t="s">
        <v>1707</v>
      </c>
      <c r="V194" s="82"/>
      <c r="W194" s="276"/>
      <c r="AA194" s="270">
        <f>IF(OR(J194="Fail",ISBLANK(J194)),INDEX('Issue Code Table'!C:C,MATCH(N:N,'Issue Code Table'!A:A,0)),IF(M194="Critical",6,IF(M194="Significant",5,IF(M194="Moderate",3,2))))</f>
        <v>4</v>
      </c>
    </row>
    <row r="195" spans="1:27" ht="216.75" x14ac:dyDescent="0.25">
      <c r="A195" s="82" t="s">
        <v>6380</v>
      </c>
      <c r="B195" s="82" t="s">
        <v>6265</v>
      </c>
      <c r="C195" s="300" t="s">
        <v>6266</v>
      </c>
      <c r="D195" s="82" t="s">
        <v>219</v>
      </c>
      <c r="E195" s="294" t="s">
        <v>6271</v>
      </c>
      <c r="F195" s="82" t="s">
        <v>1710</v>
      </c>
      <c r="G195" s="82" t="s">
        <v>6272</v>
      </c>
      <c r="H195" s="294" t="s">
        <v>1712</v>
      </c>
      <c r="I195" s="301"/>
      <c r="J195" s="301"/>
      <c r="K195" s="301" t="s">
        <v>6273</v>
      </c>
      <c r="L195" s="67"/>
      <c r="M195" s="66" t="s">
        <v>151</v>
      </c>
      <c r="N195" s="260" t="s">
        <v>464</v>
      </c>
      <c r="O195" s="215" t="s">
        <v>465</v>
      </c>
      <c r="P195" s="334"/>
      <c r="Q195" s="66" t="s">
        <v>1633</v>
      </c>
      <c r="R195" s="66" t="s">
        <v>1714</v>
      </c>
      <c r="S195" s="294" t="s">
        <v>1706</v>
      </c>
      <c r="T195" s="294" t="s">
        <v>1707</v>
      </c>
      <c r="U195" s="82" t="s">
        <v>1707</v>
      </c>
      <c r="V195" s="82"/>
      <c r="W195" s="276"/>
      <c r="AA195" s="270">
        <f>IF(OR(J195="Fail",ISBLANK(J195)),INDEX('Issue Code Table'!C:C,MATCH(N:N,'Issue Code Table'!A:A,0)),IF(M195="Critical",6,IF(M195="Significant",5,IF(M195="Moderate",3,2))))</f>
        <v>4</v>
      </c>
    </row>
    <row r="196" spans="1:27" ht="216.75" x14ac:dyDescent="0.25">
      <c r="A196" s="82" t="s">
        <v>6381</v>
      </c>
      <c r="B196" s="301" t="s">
        <v>180</v>
      </c>
      <c r="C196" s="302" t="s">
        <v>181</v>
      </c>
      <c r="D196" s="82" t="s">
        <v>206</v>
      </c>
      <c r="E196" s="294" t="s">
        <v>3038</v>
      </c>
      <c r="F196" s="82" t="s">
        <v>1717</v>
      </c>
      <c r="G196" s="82" t="s">
        <v>6274</v>
      </c>
      <c r="H196" s="294" t="s">
        <v>1719</v>
      </c>
      <c r="I196" s="301"/>
      <c r="J196" s="301"/>
      <c r="K196" s="301" t="s">
        <v>6275</v>
      </c>
      <c r="L196" s="67"/>
      <c r="M196" s="66" t="s">
        <v>140</v>
      </c>
      <c r="N196" s="260" t="s">
        <v>185</v>
      </c>
      <c r="O196" s="215" t="s">
        <v>186</v>
      </c>
      <c r="P196" s="334"/>
      <c r="Q196" s="66" t="s">
        <v>1633</v>
      </c>
      <c r="R196" s="66" t="s">
        <v>1721</v>
      </c>
      <c r="S196" s="294" t="s">
        <v>1722</v>
      </c>
      <c r="T196" s="294" t="s">
        <v>1723</v>
      </c>
      <c r="U196" s="82" t="s">
        <v>6276</v>
      </c>
      <c r="V196" s="82" t="s">
        <v>6277</v>
      </c>
      <c r="W196" s="276"/>
      <c r="AA196" s="270">
        <f>IF(OR(J196="Fail",ISBLANK(J196)),INDEX('Issue Code Table'!C:C,MATCH(N:N,'Issue Code Table'!A:A,0)),IF(M196="Critical",6,IF(M196="Significant",5,IF(M196="Moderate",3,2))))</f>
        <v>5</v>
      </c>
    </row>
    <row r="197" spans="1:27" ht="216.75" x14ac:dyDescent="0.25">
      <c r="A197" s="82" t="s">
        <v>6382</v>
      </c>
      <c r="B197" s="82" t="s">
        <v>2959</v>
      </c>
      <c r="C197" s="300" t="s">
        <v>2960</v>
      </c>
      <c r="D197" s="82" t="s">
        <v>206</v>
      </c>
      <c r="E197" s="294" t="s">
        <v>3042</v>
      </c>
      <c r="F197" s="82" t="s">
        <v>1726</v>
      </c>
      <c r="G197" s="82" t="s">
        <v>6278</v>
      </c>
      <c r="H197" s="294" t="s">
        <v>1728</v>
      </c>
      <c r="I197" s="301"/>
      <c r="J197" s="301"/>
      <c r="K197" s="301" t="s">
        <v>6275</v>
      </c>
      <c r="L197" s="67"/>
      <c r="M197" s="66" t="s">
        <v>140</v>
      </c>
      <c r="N197" s="260" t="s">
        <v>185</v>
      </c>
      <c r="O197" s="215" t="s">
        <v>186</v>
      </c>
      <c r="P197" s="334"/>
      <c r="Q197" s="66" t="s">
        <v>1633</v>
      </c>
      <c r="R197" s="66" t="s">
        <v>1730</v>
      </c>
      <c r="S197" s="294" t="s">
        <v>1731</v>
      </c>
      <c r="T197" s="294" t="s">
        <v>1732</v>
      </c>
      <c r="U197" s="82" t="s">
        <v>6279</v>
      </c>
      <c r="V197" s="82" t="s">
        <v>6280</v>
      </c>
      <c r="W197" s="276"/>
      <c r="AA197" s="270">
        <f>IF(OR(J197="Fail",ISBLANK(J197)),INDEX('Issue Code Table'!C:C,MATCH(N:N,'Issue Code Table'!A:A,0)),IF(M197="Critical",6,IF(M197="Significant",5,IF(M197="Moderate",3,2))))</f>
        <v>5</v>
      </c>
    </row>
    <row r="198" spans="1:27" ht="293.25" x14ac:dyDescent="0.25">
      <c r="A198" s="82" t="s">
        <v>6383</v>
      </c>
      <c r="B198" s="301" t="s">
        <v>471</v>
      </c>
      <c r="C198" s="302" t="s">
        <v>4907</v>
      </c>
      <c r="D198" s="82" t="s">
        <v>219</v>
      </c>
      <c r="E198" s="294" t="s">
        <v>6281</v>
      </c>
      <c r="F198" s="82" t="s">
        <v>6282</v>
      </c>
      <c r="G198" s="82" t="s">
        <v>6283</v>
      </c>
      <c r="H198" s="294" t="s">
        <v>6284</v>
      </c>
      <c r="I198" s="301"/>
      <c r="J198" s="301"/>
      <c r="K198" s="301" t="s">
        <v>6285</v>
      </c>
      <c r="L198" s="67"/>
      <c r="M198" s="66" t="s">
        <v>151</v>
      </c>
      <c r="N198" s="260" t="s">
        <v>464</v>
      </c>
      <c r="O198" s="215" t="s">
        <v>465</v>
      </c>
      <c r="P198" s="334"/>
      <c r="Q198" s="66" t="s">
        <v>1739</v>
      </c>
      <c r="R198" s="66" t="s">
        <v>1740</v>
      </c>
      <c r="S198" s="294" t="s">
        <v>6286</v>
      </c>
      <c r="T198" s="294" t="s">
        <v>6287</v>
      </c>
      <c r="U198" s="82" t="s">
        <v>6288</v>
      </c>
      <c r="V198" s="82"/>
      <c r="W198" s="276"/>
      <c r="AA198" s="270">
        <f>IF(OR(J198="Fail",ISBLANK(J198)),INDEX('Issue Code Table'!C:C,MATCH(N:N,'Issue Code Table'!A:A,0)),IF(M198="Critical",6,IF(M198="Significant",5,IF(M198="Moderate",3,2))))</f>
        <v>4</v>
      </c>
    </row>
    <row r="199" spans="1:27" ht="191.25" x14ac:dyDescent="0.25">
      <c r="A199" s="82" t="s">
        <v>6384</v>
      </c>
      <c r="B199" s="301" t="s">
        <v>471</v>
      </c>
      <c r="C199" s="302" t="s">
        <v>4907</v>
      </c>
      <c r="D199" s="82" t="s">
        <v>219</v>
      </c>
      <c r="E199" s="294" t="s">
        <v>6289</v>
      </c>
      <c r="F199" s="82" t="s">
        <v>1735</v>
      </c>
      <c r="G199" s="82" t="s">
        <v>6290</v>
      </c>
      <c r="H199" s="294" t="s">
        <v>6291</v>
      </c>
      <c r="I199" s="301"/>
      <c r="J199" s="301"/>
      <c r="K199" s="301" t="s">
        <v>6292</v>
      </c>
      <c r="L199" s="67"/>
      <c r="M199" s="66" t="s">
        <v>151</v>
      </c>
      <c r="N199" s="260" t="s">
        <v>464</v>
      </c>
      <c r="O199" s="215" t="s">
        <v>465</v>
      </c>
      <c r="P199" s="334"/>
      <c r="Q199" s="66" t="s">
        <v>1739</v>
      </c>
      <c r="R199" s="66" t="s">
        <v>1750</v>
      </c>
      <c r="S199" s="294" t="s">
        <v>1741</v>
      </c>
      <c r="T199" s="294" t="s">
        <v>6293</v>
      </c>
      <c r="U199" s="82" t="s">
        <v>6294</v>
      </c>
      <c r="V199" s="82"/>
      <c r="W199" s="276"/>
      <c r="AA199" s="270">
        <f>IF(OR(J199="Fail",ISBLANK(J199)),INDEX('Issue Code Table'!C:C,MATCH(N:N,'Issue Code Table'!A:A,0)),IF(M199="Critical",6,IF(M199="Significant",5,IF(M199="Moderate",3,2))))</f>
        <v>4</v>
      </c>
    </row>
    <row r="200" spans="1:27" ht="165.75" x14ac:dyDescent="0.25">
      <c r="A200" s="82" t="s">
        <v>6385</v>
      </c>
      <c r="B200" s="82" t="s">
        <v>144</v>
      </c>
      <c r="C200" s="300" t="s">
        <v>145</v>
      </c>
      <c r="D200" s="82" t="s">
        <v>219</v>
      </c>
      <c r="E200" s="294" t="s">
        <v>6295</v>
      </c>
      <c r="F200" s="82" t="s">
        <v>3105</v>
      </c>
      <c r="G200" s="82" t="s">
        <v>6296</v>
      </c>
      <c r="H200" s="294" t="s">
        <v>6297</v>
      </c>
      <c r="I200" s="301"/>
      <c r="J200" s="301"/>
      <c r="K200" s="301" t="s">
        <v>6297</v>
      </c>
      <c r="L200" s="67"/>
      <c r="M200" s="66" t="s">
        <v>140</v>
      </c>
      <c r="N200" s="260" t="s">
        <v>1576</v>
      </c>
      <c r="O200" s="215" t="s">
        <v>5020</v>
      </c>
      <c r="P200" s="334"/>
      <c r="Q200" s="66" t="s">
        <v>1739</v>
      </c>
      <c r="R200" s="66" t="s">
        <v>1760</v>
      </c>
      <c r="S200" s="294" t="s">
        <v>1883</v>
      </c>
      <c r="T200" s="294" t="s">
        <v>1884</v>
      </c>
      <c r="U200" s="82" t="s">
        <v>2188</v>
      </c>
      <c r="V200" s="82" t="s">
        <v>2189</v>
      </c>
      <c r="W200" s="276"/>
      <c r="AA200" s="270">
        <f>IF(OR(J200="Fail",ISBLANK(J200)),INDEX('Issue Code Table'!C:C,MATCH(N:N,'Issue Code Table'!A:A,0)),IF(M200="Critical",6,IF(M200="Significant",5,IF(M200="Moderate",3,2))))</f>
        <v>5</v>
      </c>
    </row>
    <row r="201" spans="1:27" ht="127.5" x14ac:dyDescent="0.25">
      <c r="A201" s="82" t="s">
        <v>6386</v>
      </c>
      <c r="B201" s="82" t="s">
        <v>144</v>
      </c>
      <c r="C201" s="300" t="s">
        <v>145</v>
      </c>
      <c r="D201" s="82" t="s">
        <v>219</v>
      </c>
      <c r="E201" s="294" t="s">
        <v>6298</v>
      </c>
      <c r="F201" s="82" t="s">
        <v>3133</v>
      </c>
      <c r="G201" s="82" t="s">
        <v>6299</v>
      </c>
      <c r="H201" s="294" t="s">
        <v>6300</v>
      </c>
      <c r="I201" s="301"/>
      <c r="J201" s="301"/>
      <c r="K201" s="301" t="s">
        <v>6301</v>
      </c>
      <c r="L201" s="67"/>
      <c r="M201" s="66" t="s">
        <v>140</v>
      </c>
      <c r="N201" s="260" t="s">
        <v>1576</v>
      </c>
      <c r="O201" s="215" t="s">
        <v>5020</v>
      </c>
      <c r="P201" s="334"/>
      <c r="Q201" s="66" t="s">
        <v>1739</v>
      </c>
      <c r="R201" s="66" t="s">
        <v>1767</v>
      </c>
      <c r="S201" s="294" t="s">
        <v>3137</v>
      </c>
      <c r="T201" s="294" t="s">
        <v>6302</v>
      </c>
      <c r="U201" s="82" t="s">
        <v>6303</v>
      </c>
      <c r="V201" s="82" t="s">
        <v>3139</v>
      </c>
      <c r="W201" s="276"/>
      <c r="AA201" s="270">
        <f>IF(OR(J201="Fail",ISBLANK(J201)),INDEX('Issue Code Table'!C:C,MATCH(N:N,'Issue Code Table'!A:A,0)),IF(M201="Critical",6,IF(M201="Significant",5,IF(M201="Moderate",3,2))))</f>
        <v>5</v>
      </c>
    </row>
    <row r="202" spans="1:27" ht="127.5" x14ac:dyDescent="0.25">
      <c r="A202" s="82" t="s">
        <v>6387</v>
      </c>
      <c r="B202" s="301" t="s">
        <v>5246</v>
      </c>
      <c r="C202" s="302" t="s">
        <v>5247</v>
      </c>
      <c r="D202" s="82" t="s">
        <v>219</v>
      </c>
      <c r="E202" s="294" t="s">
        <v>6304</v>
      </c>
      <c r="F202" s="82" t="s">
        <v>3121</v>
      </c>
      <c r="G202" s="82" t="s">
        <v>6305</v>
      </c>
      <c r="H202" s="294" t="s">
        <v>6306</v>
      </c>
      <c r="I202" s="301"/>
      <c r="J202" s="301"/>
      <c r="K202" s="301" t="s">
        <v>6307</v>
      </c>
      <c r="L202" s="67"/>
      <c r="M202" s="66" t="s">
        <v>151</v>
      </c>
      <c r="N202" s="260" t="s">
        <v>3606</v>
      </c>
      <c r="O202" s="215" t="s">
        <v>6308</v>
      </c>
      <c r="P202" s="334"/>
      <c r="Q202" s="66" t="s">
        <v>1739</v>
      </c>
      <c r="R202" s="66" t="s">
        <v>1777</v>
      </c>
      <c r="S202" s="294" t="s">
        <v>1913</v>
      </c>
      <c r="T202" s="294" t="s">
        <v>1914</v>
      </c>
      <c r="U202" s="82" t="s">
        <v>1915</v>
      </c>
      <c r="V202" s="82"/>
      <c r="W202" s="276"/>
      <c r="AA202" s="270">
        <f>IF(OR(J202="Fail",ISBLANK(J202)),INDEX('Issue Code Table'!C:C,MATCH(N:N,'Issue Code Table'!A:A,0)),IF(M202="Critical",6,IF(M202="Significant",5,IF(M202="Moderate",3,2))))</f>
        <v>7</v>
      </c>
    </row>
    <row r="203" spans="1:27" ht="127.5" x14ac:dyDescent="0.25">
      <c r="A203" s="82" t="s">
        <v>6388</v>
      </c>
      <c r="B203" s="301" t="s">
        <v>5246</v>
      </c>
      <c r="C203" s="302" t="s">
        <v>5247</v>
      </c>
      <c r="D203" s="82" t="s">
        <v>219</v>
      </c>
      <c r="E203" s="294" t="s">
        <v>6309</v>
      </c>
      <c r="F203" s="82" t="s">
        <v>3127</v>
      </c>
      <c r="G203" s="82" t="s">
        <v>6310</v>
      </c>
      <c r="H203" s="294" t="s">
        <v>6311</v>
      </c>
      <c r="I203" s="301"/>
      <c r="J203" s="301"/>
      <c r="K203" s="301" t="s">
        <v>6312</v>
      </c>
      <c r="L203" s="67"/>
      <c r="M203" s="66" t="s">
        <v>151</v>
      </c>
      <c r="N203" s="260" t="s">
        <v>3606</v>
      </c>
      <c r="O203" s="215" t="s">
        <v>6308</v>
      </c>
      <c r="P203" s="334"/>
      <c r="Q203" s="66" t="s">
        <v>1739</v>
      </c>
      <c r="R203" s="66" t="s">
        <v>1788</v>
      </c>
      <c r="S203" s="294" t="s">
        <v>1924</v>
      </c>
      <c r="T203" s="294" t="s">
        <v>1925</v>
      </c>
      <c r="U203" s="82" t="s">
        <v>4858</v>
      </c>
      <c r="V203" s="82"/>
      <c r="W203" s="276"/>
      <c r="AA203" s="270">
        <f>IF(OR(J203="Fail",ISBLANK(J203)),INDEX('Issue Code Table'!C:C,MATCH(N:N,'Issue Code Table'!A:A,0)),IF(M203="Critical",6,IF(M203="Significant",5,IF(M203="Moderate",3,2))))</f>
        <v>7</v>
      </c>
    </row>
    <row r="204" spans="1:27" ht="165.75" x14ac:dyDescent="0.25">
      <c r="A204" s="82" t="s">
        <v>6389</v>
      </c>
      <c r="B204" s="301" t="s">
        <v>5246</v>
      </c>
      <c r="C204" s="302" t="s">
        <v>5247</v>
      </c>
      <c r="D204" s="82" t="s">
        <v>219</v>
      </c>
      <c r="E204" s="294" t="s">
        <v>6313</v>
      </c>
      <c r="F204" s="82" t="s">
        <v>3110</v>
      </c>
      <c r="G204" s="82" t="s">
        <v>6314</v>
      </c>
      <c r="H204" s="294" t="s">
        <v>6315</v>
      </c>
      <c r="I204" s="301"/>
      <c r="J204" s="301"/>
      <c r="K204" s="301" t="s">
        <v>6316</v>
      </c>
      <c r="L204" s="67"/>
      <c r="M204" s="66" t="s">
        <v>151</v>
      </c>
      <c r="N204" s="260" t="s">
        <v>3606</v>
      </c>
      <c r="O204" s="215" t="s">
        <v>6308</v>
      </c>
      <c r="P204" s="334"/>
      <c r="Q204" s="66" t="s">
        <v>1739</v>
      </c>
      <c r="R204" s="66" t="s">
        <v>1799</v>
      </c>
      <c r="S204" s="294" t="s">
        <v>1894</v>
      </c>
      <c r="T204" s="294" t="s">
        <v>1895</v>
      </c>
      <c r="U204" s="82" t="s">
        <v>1888</v>
      </c>
      <c r="V204" s="82"/>
      <c r="W204" s="276"/>
      <c r="AA204" s="270">
        <f>IF(OR(J204="Fail",ISBLANK(J204)),INDEX('Issue Code Table'!C:C,MATCH(N:N,'Issue Code Table'!A:A,0)),IF(M204="Critical",6,IF(M204="Significant",5,IF(M204="Moderate",3,2))))</f>
        <v>7</v>
      </c>
    </row>
    <row r="205" spans="1:27" ht="114.75" x14ac:dyDescent="0.25">
      <c r="A205" s="82" t="s">
        <v>6390</v>
      </c>
      <c r="B205" s="301" t="s">
        <v>5246</v>
      </c>
      <c r="C205" s="302" t="s">
        <v>5247</v>
      </c>
      <c r="D205" s="82" t="s">
        <v>219</v>
      </c>
      <c r="E205" s="294" t="s">
        <v>6317</v>
      </c>
      <c r="F205" s="82" t="s">
        <v>6318</v>
      </c>
      <c r="G205" s="82" t="s">
        <v>6319</v>
      </c>
      <c r="H205" s="294" t="s">
        <v>6320</v>
      </c>
      <c r="I205" s="301"/>
      <c r="J205" s="301"/>
      <c r="K205" s="301" t="s">
        <v>6321</v>
      </c>
      <c r="L205" s="67"/>
      <c r="M205" s="66" t="s">
        <v>151</v>
      </c>
      <c r="N205" s="260" t="s">
        <v>3606</v>
      </c>
      <c r="O205" s="215" t="s">
        <v>6308</v>
      </c>
      <c r="P205" s="334"/>
      <c r="Q205" s="66" t="s">
        <v>1739</v>
      </c>
      <c r="R205" s="66" t="s">
        <v>1810</v>
      </c>
      <c r="S205" s="294" t="s">
        <v>1903</v>
      </c>
      <c r="T205" s="294" t="s">
        <v>1904</v>
      </c>
      <c r="U205" s="82" t="s">
        <v>1898</v>
      </c>
      <c r="V205" s="82"/>
      <c r="W205" s="276"/>
      <c r="AA205" s="270">
        <f>IF(OR(J205="Fail",ISBLANK(J205)),INDEX('Issue Code Table'!C:C,MATCH(N:N,'Issue Code Table'!A:A,0)),IF(M205="Critical",6,IF(M205="Significant",5,IF(M205="Moderate",3,2))))</f>
        <v>7</v>
      </c>
    </row>
    <row r="206" spans="1:27" ht="76.5" x14ac:dyDescent="0.25">
      <c r="A206" s="82" t="s">
        <v>6391</v>
      </c>
      <c r="B206" s="82" t="s">
        <v>2959</v>
      </c>
      <c r="C206" s="300" t="s">
        <v>2960</v>
      </c>
      <c r="D206" s="82" t="s">
        <v>219</v>
      </c>
      <c r="E206" s="294" t="s">
        <v>6322</v>
      </c>
      <c r="F206" s="82" t="s">
        <v>1773</v>
      </c>
      <c r="G206" s="82" t="s">
        <v>6323</v>
      </c>
      <c r="H206" s="294" t="s">
        <v>1775</v>
      </c>
      <c r="I206" s="301"/>
      <c r="J206" s="301"/>
      <c r="K206" s="301" t="s">
        <v>6324</v>
      </c>
      <c r="L206" s="67"/>
      <c r="M206" s="66" t="s">
        <v>140</v>
      </c>
      <c r="N206" s="260" t="s">
        <v>1576</v>
      </c>
      <c r="O206" s="215" t="s">
        <v>5020</v>
      </c>
      <c r="P206" s="334"/>
      <c r="Q206" s="66" t="s">
        <v>1739</v>
      </c>
      <c r="R206" s="66" t="s">
        <v>1820</v>
      </c>
      <c r="S206" s="294" t="s">
        <v>1778</v>
      </c>
      <c r="T206" s="294" t="s">
        <v>2170</v>
      </c>
      <c r="U206" s="82" t="s">
        <v>6325</v>
      </c>
      <c r="V206" s="82" t="s">
        <v>3072</v>
      </c>
      <c r="W206" s="276"/>
      <c r="AA206" s="270">
        <f>IF(OR(J206="Fail",ISBLANK(J206)),INDEX('Issue Code Table'!C:C,MATCH(N:N,'Issue Code Table'!A:A,0)),IF(M206="Critical",6,IF(M206="Significant",5,IF(M206="Moderate",3,2))))</f>
        <v>5</v>
      </c>
    </row>
    <row r="207" spans="1:27" ht="280.5" x14ac:dyDescent="0.25">
      <c r="A207" s="82" t="s">
        <v>6392</v>
      </c>
      <c r="B207" s="301" t="s">
        <v>180</v>
      </c>
      <c r="C207" s="302" t="s">
        <v>181</v>
      </c>
      <c r="D207" s="82" t="s">
        <v>219</v>
      </c>
      <c r="E207" s="294" t="s">
        <v>6326</v>
      </c>
      <c r="F207" s="82" t="s">
        <v>3056</v>
      </c>
      <c r="G207" s="82" t="s">
        <v>6327</v>
      </c>
      <c r="H207" s="294" t="s">
        <v>1786</v>
      </c>
      <c r="I207" s="301"/>
      <c r="J207" s="301"/>
      <c r="K207" s="301" t="s">
        <v>6328</v>
      </c>
      <c r="L207" s="67"/>
      <c r="M207" s="66" t="s">
        <v>140</v>
      </c>
      <c r="N207" s="260" t="s">
        <v>1576</v>
      </c>
      <c r="O207" s="215" t="s">
        <v>5020</v>
      </c>
      <c r="P207" s="334"/>
      <c r="Q207" s="66" t="s">
        <v>1739</v>
      </c>
      <c r="R207" s="66" t="s">
        <v>1830</v>
      </c>
      <c r="S207" s="294" t="s">
        <v>1789</v>
      </c>
      <c r="T207" s="294" t="s">
        <v>1790</v>
      </c>
      <c r="U207" s="82" t="s">
        <v>6329</v>
      </c>
      <c r="V207" s="82" t="s">
        <v>3060</v>
      </c>
      <c r="W207" s="276"/>
      <c r="AA207" s="270">
        <f>IF(OR(J207="Fail",ISBLANK(J207)),INDEX('Issue Code Table'!C:C,MATCH(N:N,'Issue Code Table'!A:A,0)),IF(M207="Critical",6,IF(M207="Significant",5,IF(M207="Moderate",3,2))))</f>
        <v>5</v>
      </c>
    </row>
    <row r="208" spans="1:27" ht="255" x14ac:dyDescent="0.25">
      <c r="A208" s="82" t="s">
        <v>6393</v>
      </c>
      <c r="B208" s="301" t="s">
        <v>313</v>
      </c>
      <c r="C208" s="302" t="s">
        <v>314</v>
      </c>
      <c r="D208" s="82" t="s">
        <v>219</v>
      </c>
      <c r="E208" s="294" t="s">
        <v>6330</v>
      </c>
      <c r="F208" s="82" t="s">
        <v>3142</v>
      </c>
      <c r="G208" s="82" t="s">
        <v>6331</v>
      </c>
      <c r="H208" s="294" t="s">
        <v>6332</v>
      </c>
      <c r="I208" s="301"/>
      <c r="J208" s="301"/>
      <c r="K208" s="301" t="s">
        <v>6333</v>
      </c>
      <c r="L208" s="67"/>
      <c r="M208" s="66" t="s">
        <v>140</v>
      </c>
      <c r="N208" s="260" t="s">
        <v>1576</v>
      </c>
      <c r="O208" s="215" t="s">
        <v>5020</v>
      </c>
      <c r="P208" s="334"/>
      <c r="Q208" s="66" t="s">
        <v>1739</v>
      </c>
      <c r="R208" s="66" t="s">
        <v>1842</v>
      </c>
      <c r="S208" s="294" t="s">
        <v>1800</v>
      </c>
      <c r="T208" s="294" t="s">
        <v>6334</v>
      </c>
      <c r="U208" s="82" t="s">
        <v>6335</v>
      </c>
      <c r="V208" s="82" t="s">
        <v>6336</v>
      </c>
      <c r="W208" s="276"/>
      <c r="AA208" s="270">
        <f>IF(OR(J208="Fail",ISBLANK(J208)),INDEX('Issue Code Table'!C:C,MATCH(N:N,'Issue Code Table'!A:A,0)),IF(M208="Critical",6,IF(M208="Significant",5,IF(M208="Moderate",3,2))))</f>
        <v>5</v>
      </c>
    </row>
    <row r="209" spans="1:27" ht="344.25" x14ac:dyDescent="0.25">
      <c r="A209" s="82" t="s">
        <v>6394</v>
      </c>
      <c r="B209" s="301" t="s">
        <v>313</v>
      </c>
      <c r="C209" s="302" t="s">
        <v>314</v>
      </c>
      <c r="D209" s="82" t="s">
        <v>219</v>
      </c>
      <c r="E209" s="294" t="s">
        <v>6337</v>
      </c>
      <c r="F209" s="82" t="s">
        <v>1816</v>
      </c>
      <c r="G209" s="82" t="s">
        <v>6338</v>
      </c>
      <c r="H209" s="294" t="s">
        <v>6339</v>
      </c>
      <c r="I209" s="301"/>
      <c r="J209" s="301"/>
      <c r="K209" s="301" t="s">
        <v>6340</v>
      </c>
      <c r="L209" s="67"/>
      <c r="M209" s="66" t="s">
        <v>140</v>
      </c>
      <c r="N209" s="260" t="s">
        <v>1576</v>
      </c>
      <c r="O209" s="215" t="s">
        <v>5020</v>
      </c>
      <c r="P209" s="334"/>
      <c r="Q209" s="66" t="s">
        <v>1739</v>
      </c>
      <c r="R209" s="66" t="s">
        <v>1853</v>
      </c>
      <c r="S209" s="294" t="s">
        <v>1821</v>
      </c>
      <c r="T209" s="294" t="s">
        <v>6341</v>
      </c>
      <c r="U209" s="82" t="s">
        <v>6342</v>
      </c>
      <c r="V209" s="82" t="s">
        <v>1823</v>
      </c>
      <c r="W209" s="276"/>
      <c r="AA209" s="270">
        <f>IF(OR(J209="Fail",ISBLANK(J209)),INDEX('Issue Code Table'!C:C,MATCH(N:N,'Issue Code Table'!A:A,0)),IF(M209="Critical",6,IF(M209="Significant",5,IF(M209="Moderate",3,2))))</f>
        <v>5</v>
      </c>
    </row>
    <row r="210" spans="1:27" ht="331.5" x14ac:dyDescent="0.25">
      <c r="A210" s="82" t="s">
        <v>6395</v>
      </c>
      <c r="B210" s="301" t="s">
        <v>313</v>
      </c>
      <c r="C210" s="302" t="s">
        <v>314</v>
      </c>
      <c r="D210" s="82" t="s">
        <v>219</v>
      </c>
      <c r="E210" s="294" t="s">
        <v>6343</v>
      </c>
      <c r="F210" s="82" t="s">
        <v>1806</v>
      </c>
      <c r="G210" s="82" t="s">
        <v>6344</v>
      </c>
      <c r="H210" s="294" t="s">
        <v>6345</v>
      </c>
      <c r="I210" s="301"/>
      <c r="J210" s="301"/>
      <c r="K210" s="301" t="s">
        <v>6346</v>
      </c>
      <c r="L210" s="67"/>
      <c r="M210" s="66" t="s">
        <v>140</v>
      </c>
      <c r="N210" s="260" t="s">
        <v>1576</v>
      </c>
      <c r="O210" s="215" t="s">
        <v>5020</v>
      </c>
      <c r="P210" s="334"/>
      <c r="Q210" s="66" t="s">
        <v>1739</v>
      </c>
      <c r="R210" s="66" t="s">
        <v>1861</v>
      </c>
      <c r="S210" s="294" t="s">
        <v>1811</v>
      </c>
      <c r="T210" s="294" t="s">
        <v>6347</v>
      </c>
      <c r="U210" s="82" t="s">
        <v>6348</v>
      </c>
      <c r="V210" s="82" t="s">
        <v>4855</v>
      </c>
      <c r="W210" s="276"/>
      <c r="AA210" s="270">
        <f>IF(OR(J210="Fail",ISBLANK(J210)),INDEX('Issue Code Table'!C:C,MATCH(N:N,'Issue Code Table'!A:A,0)),IF(M210="Critical",6,IF(M210="Significant",5,IF(M210="Moderate",3,2))))</f>
        <v>5</v>
      </c>
    </row>
    <row r="211" spans="1:27" ht="357" x14ac:dyDescent="0.25">
      <c r="A211" s="82" t="s">
        <v>6396</v>
      </c>
      <c r="B211" s="301" t="s">
        <v>313</v>
      </c>
      <c r="C211" s="302" t="s">
        <v>314</v>
      </c>
      <c r="D211" s="82" t="s">
        <v>219</v>
      </c>
      <c r="E211" s="294" t="s">
        <v>6349</v>
      </c>
      <c r="F211" s="82" t="s">
        <v>1826</v>
      </c>
      <c r="G211" s="82" t="s">
        <v>6350</v>
      </c>
      <c r="H211" s="294" t="s">
        <v>6351</v>
      </c>
      <c r="I211" s="301"/>
      <c r="J211" s="301"/>
      <c r="K211" s="301" t="s">
        <v>6352</v>
      </c>
      <c r="L211" s="67"/>
      <c r="M211" s="66" t="s">
        <v>140</v>
      </c>
      <c r="N211" s="260" t="s">
        <v>1576</v>
      </c>
      <c r="O211" s="215" t="s">
        <v>5020</v>
      </c>
      <c r="P211" s="334"/>
      <c r="Q211" s="66" t="s">
        <v>1739</v>
      </c>
      <c r="R211" s="66" t="s">
        <v>1872</v>
      </c>
      <c r="S211" s="294" t="s">
        <v>1831</v>
      </c>
      <c r="T211" s="294" t="s">
        <v>6353</v>
      </c>
      <c r="U211" s="82" t="s">
        <v>6354</v>
      </c>
      <c r="V211" s="82" t="s">
        <v>6355</v>
      </c>
      <c r="W211" s="276"/>
      <c r="AA211" s="270">
        <f>IF(OR(J211="Fail",ISBLANK(J211)),INDEX('Issue Code Table'!C:C,MATCH(N:N,'Issue Code Table'!A:A,0)),IF(M211="Critical",6,IF(M211="Significant",5,IF(M211="Moderate",3,2))))</f>
        <v>5</v>
      </c>
    </row>
    <row r="212" spans="1:27" ht="267.75" x14ac:dyDescent="0.25">
      <c r="A212" s="82" t="s">
        <v>6397</v>
      </c>
      <c r="B212" s="301" t="s">
        <v>180</v>
      </c>
      <c r="C212" s="302" t="s">
        <v>181</v>
      </c>
      <c r="D212" s="82" t="s">
        <v>219</v>
      </c>
      <c r="E212" s="294" t="s">
        <v>6356</v>
      </c>
      <c r="F212" s="82" t="s">
        <v>3085</v>
      </c>
      <c r="G212" s="82" t="s">
        <v>6357</v>
      </c>
      <c r="H212" s="294" t="s">
        <v>6358</v>
      </c>
      <c r="I212" s="301"/>
      <c r="J212" s="301"/>
      <c r="K212" s="301" t="s">
        <v>6359</v>
      </c>
      <c r="L212" s="67"/>
      <c r="M212" s="66" t="s">
        <v>151</v>
      </c>
      <c r="N212" s="260" t="s">
        <v>464</v>
      </c>
      <c r="O212" s="215" t="s">
        <v>465</v>
      </c>
      <c r="P212" s="334"/>
      <c r="Q212" s="66" t="s">
        <v>1739</v>
      </c>
      <c r="R212" s="66" t="s">
        <v>1882</v>
      </c>
      <c r="S212" s="294" t="s">
        <v>1843</v>
      </c>
      <c r="T212" s="294" t="s">
        <v>6360</v>
      </c>
      <c r="U212" s="82" t="s">
        <v>6361</v>
      </c>
      <c r="V212" s="82"/>
      <c r="W212" s="276"/>
      <c r="AA212" s="270">
        <f>IF(OR(J212="Fail",ISBLANK(J212)),INDEX('Issue Code Table'!C:C,MATCH(N:N,'Issue Code Table'!A:A,0)),IF(M212="Critical",6,IF(M212="Significant",5,IF(M212="Moderate",3,2))))</f>
        <v>4</v>
      </c>
    </row>
    <row r="213" spans="1:27" ht="409.5" x14ac:dyDescent="0.25">
      <c r="A213" s="82" t="s">
        <v>6398</v>
      </c>
      <c r="B213" s="301" t="s">
        <v>471</v>
      </c>
      <c r="C213" s="302" t="s">
        <v>4907</v>
      </c>
      <c r="D213" s="82" t="s">
        <v>219</v>
      </c>
      <c r="E213" s="294" t="s">
        <v>6362</v>
      </c>
      <c r="F213" s="82" t="s">
        <v>6363</v>
      </c>
      <c r="G213" s="82" t="s">
        <v>6364</v>
      </c>
      <c r="H213" s="82" t="s">
        <v>6365</v>
      </c>
      <c r="I213" s="66"/>
      <c r="J213" s="71"/>
      <c r="K213" s="66" t="s">
        <v>6366</v>
      </c>
      <c r="L213" s="66"/>
      <c r="M213" s="259" t="s">
        <v>151</v>
      </c>
      <c r="N213" s="260" t="s">
        <v>464</v>
      </c>
      <c r="O213" s="260" t="s">
        <v>465</v>
      </c>
      <c r="P213" s="330"/>
      <c r="Q213" s="66" t="s">
        <v>1739</v>
      </c>
      <c r="R213" s="66" t="s">
        <v>1893</v>
      </c>
      <c r="S213" s="294" t="s">
        <v>6367</v>
      </c>
      <c r="T213" s="294" t="s">
        <v>6368</v>
      </c>
      <c r="U213" s="82" t="s">
        <v>6369</v>
      </c>
      <c r="V213" s="82"/>
      <c r="W213" s="276"/>
      <c r="AA213" s="270">
        <f>IF(OR(J213="Fail",ISBLANK(J213)),INDEX('Issue Code Table'!C:C,MATCH(N:N,'Issue Code Table'!A:A,0)),IF(M213="Critical",6,IF(M213="Significant",5,IF(M213="Moderate",3,2))))</f>
        <v>4</v>
      </c>
    </row>
    <row r="214" spans="1:27" ht="267.75" x14ac:dyDescent="0.25">
      <c r="A214" s="82" t="s">
        <v>6399</v>
      </c>
      <c r="B214" s="301" t="s">
        <v>180</v>
      </c>
      <c r="C214" s="302" t="s">
        <v>181</v>
      </c>
      <c r="D214" s="82" t="s">
        <v>219</v>
      </c>
      <c r="E214" s="294" t="s">
        <v>6370</v>
      </c>
      <c r="F214" s="82" t="s">
        <v>3100</v>
      </c>
      <c r="G214" s="82" t="s">
        <v>6371</v>
      </c>
      <c r="H214" s="294" t="s">
        <v>6372</v>
      </c>
      <c r="I214" s="301"/>
      <c r="J214" s="301"/>
      <c r="K214" s="301" t="s">
        <v>6373</v>
      </c>
      <c r="L214" s="67"/>
      <c r="M214" s="66" t="s">
        <v>140</v>
      </c>
      <c r="N214" s="260" t="s">
        <v>1576</v>
      </c>
      <c r="O214" s="215" t="s">
        <v>5020</v>
      </c>
      <c r="P214" s="334"/>
      <c r="Q214" s="66" t="s">
        <v>1739</v>
      </c>
      <c r="R214" s="66" t="s">
        <v>1902</v>
      </c>
      <c r="S214" s="294" t="s">
        <v>1873</v>
      </c>
      <c r="T214" s="294" t="s">
        <v>6374</v>
      </c>
      <c r="U214" s="82" t="s">
        <v>6375</v>
      </c>
      <c r="V214" s="82" t="s">
        <v>3103</v>
      </c>
      <c r="W214" s="276"/>
      <c r="AA214" s="270">
        <f>IF(OR(J214="Fail",ISBLANK(J214)),INDEX('Issue Code Table'!C:C,MATCH(N:N,'Issue Code Table'!A:A,0)),IF(M214="Critical",6,IF(M214="Significant",5,IF(M214="Moderate",3,2))))</f>
        <v>5</v>
      </c>
    </row>
    <row r="215" spans="1:27" ht="15" x14ac:dyDescent="0.25">
      <c r="A215" s="138"/>
      <c r="B215" s="257"/>
      <c r="C215" s="258"/>
      <c r="D215" s="138"/>
      <c r="E215" s="138"/>
      <c r="F215" s="138"/>
      <c r="G215" s="138"/>
      <c r="H215" s="138"/>
      <c r="I215" s="138"/>
      <c r="J215" s="138"/>
      <c r="K215" s="138"/>
      <c r="L215" s="138"/>
      <c r="M215" s="138"/>
      <c r="N215" s="138"/>
      <c r="O215" s="220"/>
      <c r="P215" s="138"/>
      <c r="Q215" s="138"/>
      <c r="R215" s="138"/>
      <c r="S215" s="138"/>
      <c r="T215" s="138"/>
      <c r="U215" s="275"/>
      <c r="V215" s="275"/>
      <c r="W215" s="276"/>
      <c r="AA215" s="138"/>
    </row>
    <row r="216" spans="1:27" ht="51.75" customHeight="1" x14ac:dyDescent="0.25">
      <c r="A216" s="307"/>
      <c r="B216" s="307"/>
      <c r="C216" s="313"/>
      <c r="D216" s="307"/>
      <c r="E216" s="307"/>
      <c r="F216" s="307"/>
      <c r="G216" s="307"/>
      <c r="H216" s="307"/>
      <c r="I216" s="307"/>
      <c r="J216" s="307"/>
      <c r="K216" s="307"/>
      <c r="L216" s="307"/>
      <c r="P216" s="307"/>
      <c r="Q216" s="307"/>
      <c r="R216" s="307"/>
      <c r="S216" s="307"/>
      <c r="T216" s="307"/>
      <c r="U216" s="272"/>
      <c r="V216" s="272"/>
    </row>
    <row r="217" spans="1:27" ht="51.75" customHeight="1" x14ac:dyDescent="0.25">
      <c r="I217" s="307"/>
      <c r="J217" s="307"/>
      <c r="K217" s="307"/>
      <c r="L217" s="307"/>
      <c r="P217" s="307"/>
      <c r="Q217" s="307"/>
      <c r="R217" s="307"/>
      <c r="S217" s="307"/>
      <c r="T217" s="307"/>
      <c r="U217" s="272"/>
      <c r="V217" s="272"/>
    </row>
    <row r="218" spans="1:27" ht="51.75" hidden="1" customHeight="1" x14ac:dyDescent="0.25">
      <c r="I218" s="72" t="s">
        <v>56</v>
      </c>
      <c r="J218" s="307"/>
      <c r="K218" s="307"/>
      <c r="L218" s="307"/>
      <c r="M218" s="72"/>
      <c r="P218" s="307"/>
      <c r="Q218" s="307"/>
      <c r="R218" s="307"/>
      <c r="S218" s="307"/>
      <c r="T218" s="307"/>
      <c r="U218" s="272"/>
      <c r="V218" s="272"/>
    </row>
    <row r="219" spans="1:27" ht="51.75" hidden="1" customHeight="1" x14ac:dyDescent="0.25">
      <c r="I219" s="72" t="s">
        <v>57</v>
      </c>
      <c r="J219" s="307"/>
      <c r="K219" s="307"/>
      <c r="L219" s="307"/>
      <c r="M219" s="72"/>
      <c r="P219" s="307"/>
      <c r="Q219" s="307"/>
      <c r="R219" s="307"/>
      <c r="S219" s="307"/>
      <c r="T219" s="307"/>
      <c r="U219" s="272"/>
      <c r="V219" s="272"/>
    </row>
    <row r="220" spans="1:27" ht="51.75" hidden="1" customHeight="1" x14ac:dyDescent="0.25">
      <c r="I220" s="72" t="s">
        <v>45</v>
      </c>
      <c r="J220" s="307"/>
      <c r="K220" s="307"/>
      <c r="L220" s="307"/>
      <c r="M220" s="72"/>
      <c r="P220" s="307"/>
      <c r="Q220" s="307"/>
      <c r="R220" s="307"/>
      <c r="S220" s="307"/>
      <c r="T220" s="307"/>
      <c r="U220" s="272"/>
      <c r="V220" s="272"/>
    </row>
    <row r="221" spans="1:27" ht="51.75" hidden="1" customHeight="1" x14ac:dyDescent="0.25">
      <c r="I221" s="72" t="s">
        <v>196</v>
      </c>
      <c r="J221" s="307"/>
      <c r="K221" s="307"/>
      <c r="L221" s="307"/>
      <c r="M221" s="72"/>
      <c r="P221" s="307"/>
      <c r="Q221" s="307"/>
      <c r="R221" s="307"/>
      <c r="S221" s="307"/>
      <c r="T221" s="307"/>
      <c r="U221" s="272"/>
      <c r="V221" s="272"/>
    </row>
    <row r="222" spans="1:27" ht="51.75" hidden="1" customHeight="1" x14ac:dyDescent="0.25">
      <c r="I222" s="307"/>
      <c r="J222" s="307"/>
      <c r="K222" s="307"/>
      <c r="L222" s="307"/>
      <c r="M222" s="72"/>
      <c r="P222" s="307"/>
      <c r="Q222" s="307"/>
      <c r="R222" s="307"/>
      <c r="S222" s="307"/>
      <c r="T222" s="307"/>
      <c r="U222" s="272"/>
      <c r="V222" s="272"/>
    </row>
    <row r="223" spans="1:27" ht="51.75" hidden="1" customHeight="1" x14ac:dyDescent="0.25">
      <c r="I223" s="72" t="s">
        <v>197</v>
      </c>
      <c r="J223" s="307"/>
      <c r="K223" s="307"/>
      <c r="L223" s="307"/>
      <c r="P223" s="307"/>
      <c r="Q223" s="307"/>
      <c r="R223" s="307"/>
      <c r="S223" s="307"/>
      <c r="T223" s="307"/>
      <c r="U223" s="272"/>
      <c r="V223" s="272"/>
    </row>
    <row r="224" spans="1:27" ht="51.75" hidden="1" customHeight="1" x14ac:dyDescent="0.25">
      <c r="I224" s="72" t="s">
        <v>131</v>
      </c>
      <c r="J224" s="307"/>
      <c r="K224" s="307"/>
      <c r="L224" s="307"/>
      <c r="P224" s="307"/>
      <c r="Q224" s="307"/>
      <c r="R224" s="307"/>
      <c r="S224" s="307"/>
      <c r="T224" s="307"/>
      <c r="U224" s="272"/>
      <c r="V224" s="272"/>
    </row>
    <row r="225" spans="9:22" ht="51.75" hidden="1" customHeight="1" x14ac:dyDescent="0.25">
      <c r="I225" s="72" t="s">
        <v>140</v>
      </c>
      <c r="J225" s="307"/>
      <c r="K225" s="307"/>
      <c r="L225" s="307"/>
      <c r="P225" s="307"/>
      <c r="Q225" s="307"/>
      <c r="R225" s="307"/>
      <c r="S225" s="307"/>
      <c r="T225" s="307"/>
      <c r="U225" s="272"/>
      <c r="V225" s="272"/>
    </row>
    <row r="226" spans="9:22" ht="51.75" hidden="1" customHeight="1" x14ac:dyDescent="0.25">
      <c r="I226" s="72" t="s">
        <v>151</v>
      </c>
      <c r="J226" s="307"/>
      <c r="K226" s="307"/>
      <c r="L226" s="307"/>
      <c r="P226" s="307"/>
      <c r="Q226" s="307"/>
      <c r="R226" s="307"/>
      <c r="S226" s="307"/>
      <c r="T226" s="307"/>
      <c r="U226" s="272"/>
      <c r="V226" s="272"/>
    </row>
    <row r="227" spans="9:22" ht="51.75" hidden="1" customHeight="1" x14ac:dyDescent="0.25">
      <c r="I227" s="72" t="s">
        <v>198</v>
      </c>
      <c r="J227" s="307"/>
      <c r="K227" s="307"/>
      <c r="L227" s="307"/>
      <c r="P227" s="307"/>
      <c r="Q227" s="307"/>
      <c r="R227" s="307"/>
      <c r="S227" s="307"/>
      <c r="T227" s="307"/>
      <c r="U227" s="272"/>
      <c r="V227" s="272"/>
    </row>
    <row r="228" spans="9:22" ht="51.75" hidden="1" customHeight="1" x14ac:dyDescent="0.25">
      <c r="I228" s="307"/>
      <c r="J228" s="307"/>
      <c r="K228" s="307"/>
      <c r="L228" s="307"/>
      <c r="P228" s="307"/>
      <c r="Q228" s="307"/>
      <c r="R228" s="307"/>
      <c r="S228" s="307"/>
      <c r="T228" s="307"/>
      <c r="U228" s="272"/>
      <c r="V228" s="272"/>
    </row>
    <row r="229" spans="9:22" ht="51.75" hidden="1" customHeight="1" x14ac:dyDescent="0.25">
      <c r="I229" s="307"/>
      <c r="J229" s="307"/>
      <c r="K229" s="307"/>
      <c r="L229" s="307"/>
      <c r="P229" s="307"/>
      <c r="Q229" s="307"/>
      <c r="R229" s="307"/>
      <c r="S229" s="307"/>
      <c r="T229" s="307"/>
      <c r="U229" s="272"/>
      <c r="V229" s="272"/>
    </row>
    <row r="230" spans="9:22" ht="51.75" hidden="1" customHeight="1" x14ac:dyDescent="0.25">
      <c r="I230" s="307"/>
      <c r="J230" s="307"/>
      <c r="K230" s="307"/>
      <c r="L230" s="307"/>
      <c r="P230" s="307"/>
      <c r="Q230" s="307"/>
      <c r="R230" s="307"/>
      <c r="S230" s="307"/>
      <c r="T230" s="307"/>
      <c r="U230" s="272"/>
      <c r="V230" s="272"/>
    </row>
    <row r="231" spans="9:22" ht="51.75" hidden="1" customHeight="1" x14ac:dyDescent="0.25">
      <c r="I231" s="307"/>
      <c r="J231" s="307"/>
      <c r="K231" s="307"/>
      <c r="L231" s="307"/>
      <c r="P231" s="307"/>
      <c r="Q231" s="307"/>
      <c r="R231" s="307"/>
      <c r="S231" s="307"/>
      <c r="T231" s="307"/>
      <c r="U231" s="272"/>
      <c r="V231" s="272"/>
    </row>
    <row r="232" spans="9:22" ht="51.75" hidden="1" customHeight="1" x14ac:dyDescent="0.25">
      <c r="I232" s="307"/>
      <c r="J232" s="307"/>
      <c r="K232" s="307"/>
      <c r="L232" s="307"/>
      <c r="P232" s="307"/>
      <c r="Q232" s="307"/>
      <c r="R232" s="307"/>
      <c r="S232" s="307"/>
      <c r="T232" s="307"/>
      <c r="U232" s="272"/>
      <c r="V232" s="272"/>
    </row>
    <row r="233" spans="9:22" ht="51.75" hidden="1" customHeight="1" x14ac:dyDescent="0.25">
      <c r="U233" s="272"/>
      <c r="V233" s="272"/>
    </row>
    <row r="234" spans="9:22" ht="51.75" hidden="1" customHeight="1" x14ac:dyDescent="0.25">
      <c r="U234" s="272"/>
      <c r="V234" s="272"/>
    </row>
    <row r="235" spans="9:22" ht="51.75" hidden="1" customHeight="1" x14ac:dyDescent="0.25">
      <c r="U235" s="272"/>
      <c r="V235" s="272"/>
    </row>
    <row r="236" spans="9:22" ht="51.75" hidden="1" customHeight="1" x14ac:dyDescent="0.25">
      <c r="U236" s="272"/>
      <c r="V236" s="272"/>
    </row>
    <row r="237" spans="9:22" ht="51.75" hidden="1" customHeight="1" x14ac:dyDescent="0.25">
      <c r="U237" s="272"/>
      <c r="V237" s="272"/>
    </row>
    <row r="238" spans="9:22" ht="51.75" hidden="1" customHeight="1" x14ac:dyDescent="0.25">
      <c r="U238" s="272"/>
      <c r="V238" s="272"/>
    </row>
    <row r="239" spans="9:22" ht="51.75" hidden="1" customHeight="1" x14ac:dyDescent="0.25">
      <c r="U239" s="272"/>
      <c r="V239" s="272"/>
    </row>
    <row r="240" spans="9:22" ht="51.75" hidden="1" customHeight="1" x14ac:dyDescent="0.25">
      <c r="U240" s="272"/>
      <c r="V240" s="272"/>
    </row>
    <row r="241" spans="21:22" ht="51.75" hidden="1" customHeight="1" x14ac:dyDescent="0.25">
      <c r="U241" s="272"/>
      <c r="V241" s="272"/>
    </row>
    <row r="242" spans="21:22" ht="51.75" hidden="1" customHeight="1" x14ac:dyDescent="0.25">
      <c r="U242" s="272"/>
      <c r="V242" s="272"/>
    </row>
    <row r="243" spans="21:22" ht="51.75" hidden="1" customHeight="1" x14ac:dyDescent="0.25">
      <c r="U243" s="272"/>
      <c r="V243" s="272"/>
    </row>
    <row r="244" spans="21:22" ht="51.75" hidden="1" customHeight="1" x14ac:dyDescent="0.25">
      <c r="U244" s="272"/>
      <c r="V244" s="272"/>
    </row>
    <row r="245" spans="21:22" ht="51.75" hidden="1" customHeight="1" x14ac:dyDescent="0.25">
      <c r="U245" s="272"/>
      <c r="V245" s="272"/>
    </row>
    <row r="246" spans="21:22" ht="51.75" hidden="1" customHeight="1" x14ac:dyDescent="0.25">
      <c r="U246" s="272"/>
      <c r="V246" s="272"/>
    </row>
    <row r="247" spans="21:22" ht="51.75" hidden="1" customHeight="1" x14ac:dyDescent="0.25">
      <c r="U247" s="272"/>
      <c r="V247" s="272"/>
    </row>
    <row r="248" spans="21:22" ht="51.75" hidden="1" customHeight="1" x14ac:dyDescent="0.25">
      <c r="U248" s="272"/>
      <c r="V248" s="272"/>
    </row>
    <row r="249" spans="21:22" ht="51.75" hidden="1" customHeight="1" x14ac:dyDescent="0.25">
      <c r="U249" s="272"/>
      <c r="V249" s="272"/>
    </row>
    <row r="250" spans="21:22" ht="51.75" hidden="1" customHeight="1" x14ac:dyDescent="0.25">
      <c r="U250" s="272"/>
      <c r="V250" s="272"/>
    </row>
    <row r="251" spans="21:22" ht="51.75" hidden="1" customHeight="1" x14ac:dyDescent="0.25">
      <c r="U251" s="272"/>
      <c r="V251" s="272"/>
    </row>
    <row r="252" spans="21:22" ht="51.75" hidden="1" customHeight="1" x14ac:dyDescent="0.25">
      <c r="U252" s="272"/>
      <c r="V252" s="272"/>
    </row>
    <row r="253" spans="21:22" ht="51.75" customHeight="1" x14ac:dyDescent="0.25">
      <c r="U253" s="272"/>
      <c r="V253" s="272"/>
    </row>
    <row r="254" spans="21:22" ht="51.75" customHeight="1" x14ac:dyDescent="0.25">
      <c r="U254" s="272"/>
      <c r="V254" s="272"/>
    </row>
    <row r="255" spans="21:22" ht="51.75" customHeight="1" x14ac:dyDescent="0.25">
      <c r="U255" s="272"/>
      <c r="V255" s="272"/>
    </row>
    <row r="256" spans="21:22" ht="51.75" customHeight="1" x14ac:dyDescent="0.25">
      <c r="U256" s="272"/>
      <c r="V256" s="272"/>
    </row>
    <row r="257" spans="21:22" ht="51.75" customHeight="1" x14ac:dyDescent="0.25">
      <c r="U257" s="272"/>
      <c r="V257" s="272"/>
    </row>
    <row r="258" spans="21:22" ht="51.75" customHeight="1" x14ac:dyDescent="0.25">
      <c r="U258" s="272"/>
      <c r="V258" s="272"/>
    </row>
    <row r="259" spans="21:22" ht="51.75" customHeight="1" x14ac:dyDescent="0.25">
      <c r="U259" s="272"/>
      <c r="V259" s="272"/>
    </row>
    <row r="260" spans="21:22" ht="51.75" customHeight="1" x14ac:dyDescent="0.25">
      <c r="U260" s="272"/>
      <c r="V260" s="272"/>
    </row>
    <row r="261" spans="21:22" ht="51.75" customHeight="1" x14ac:dyDescent="0.25">
      <c r="U261" s="272"/>
      <c r="V261" s="272"/>
    </row>
    <row r="262" spans="21:22" ht="51.75" customHeight="1" x14ac:dyDescent="0.25">
      <c r="U262" s="272"/>
      <c r="V262" s="272"/>
    </row>
    <row r="263" spans="21:22" ht="51.75" customHeight="1" x14ac:dyDescent="0.25">
      <c r="U263" s="272"/>
      <c r="V263" s="272"/>
    </row>
    <row r="264" spans="21:22" ht="51.75" customHeight="1" x14ac:dyDescent="0.25">
      <c r="U264" s="272"/>
      <c r="V264" s="272"/>
    </row>
    <row r="265" spans="21:22" ht="51.75" customHeight="1" x14ac:dyDescent="0.25">
      <c r="U265" s="272"/>
      <c r="V265" s="272"/>
    </row>
    <row r="266" spans="21:22" ht="51.75" customHeight="1" x14ac:dyDescent="0.25">
      <c r="U266" s="272"/>
      <c r="V266" s="272"/>
    </row>
    <row r="267" spans="21:22" ht="51.75" customHeight="1" x14ac:dyDescent="0.25">
      <c r="U267" s="272"/>
      <c r="V267" s="272"/>
    </row>
    <row r="268" spans="21:22" ht="51.75" customHeight="1" x14ac:dyDescent="0.25">
      <c r="U268" s="272"/>
      <c r="V268" s="272"/>
    </row>
    <row r="269" spans="21:22" ht="51.75" customHeight="1" x14ac:dyDescent="0.25">
      <c r="U269" s="272"/>
      <c r="V269" s="272"/>
    </row>
    <row r="270" spans="21:22" ht="51.75" customHeight="1" x14ac:dyDescent="0.25">
      <c r="U270" s="272"/>
      <c r="V270" s="272"/>
    </row>
    <row r="271" spans="21:22" ht="51.75" customHeight="1" x14ac:dyDescent="0.25">
      <c r="U271" s="272"/>
      <c r="V271" s="272"/>
    </row>
    <row r="272" spans="21:22" ht="51.75" customHeight="1" x14ac:dyDescent="0.25">
      <c r="U272" s="272"/>
      <c r="V272" s="272"/>
    </row>
    <row r="273" spans="21:22" ht="51.75" customHeight="1" x14ac:dyDescent="0.25">
      <c r="U273" s="272"/>
      <c r="V273" s="272"/>
    </row>
    <row r="274" spans="21:22" ht="51.75" customHeight="1" x14ac:dyDescent="0.25">
      <c r="U274" s="272"/>
      <c r="V274" s="272"/>
    </row>
    <row r="275" spans="21:22" ht="51.75" customHeight="1" x14ac:dyDescent="0.25">
      <c r="U275" s="272"/>
      <c r="V275" s="272"/>
    </row>
    <row r="276" spans="21:22" ht="51.75" customHeight="1" x14ac:dyDescent="0.25">
      <c r="U276" s="272"/>
      <c r="V276" s="272"/>
    </row>
    <row r="277" spans="21:22" ht="51.75" customHeight="1" x14ac:dyDescent="0.25">
      <c r="U277" s="272"/>
      <c r="V277" s="272"/>
    </row>
    <row r="278" spans="21:22" ht="51.75" customHeight="1" x14ac:dyDescent="0.25">
      <c r="U278" s="272"/>
      <c r="V278" s="272"/>
    </row>
    <row r="279" spans="21:22" ht="51.75" customHeight="1" x14ac:dyDescent="0.25">
      <c r="U279" s="272"/>
      <c r="V279" s="272"/>
    </row>
    <row r="280" spans="21:22" ht="51.75" customHeight="1" x14ac:dyDescent="0.25">
      <c r="U280" s="272"/>
      <c r="V280" s="272"/>
    </row>
    <row r="281" spans="21:22" ht="51.75" customHeight="1" x14ac:dyDescent="0.25">
      <c r="U281" s="272"/>
      <c r="V281" s="272"/>
    </row>
    <row r="282" spans="21:22" ht="51.75" customHeight="1" x14ac:dyDescent="0.25">
      <c r="U282" s="272"/>
      <c r="V282" s="272"/>
    </row>
    <row r="283" spans="21:22" ht="51.75" customHeight="1" x14ac:dyDescent="0.25">
      <c r="U283" s="272"/>
      <c r="V283" s="272"/>
    </row>
    <row r="284" spans="21:22" ht="51.75" customHeight="1" x14ac:dyDescent="0.25">
      <c r="U284" s="272"/>
      <c r="V284" s="272"/>
    </row>
    <row r="285" spans="21:22" ht="51.75" customHeight="1" x14ac:dyDescent="0.25">
      <c r="U285" s="272"/>
      <c r="V285" s="272"/>
    </row>
    <row r="286" spans="21:22" ht="51.75" customHeight="1" x14ac:dyDescent="0.25">
      <c r="U286" s="272"/>
      <c r="V286" s="272"/>
    </row>
    <row r="287" spans="21:22" ht="51.75" customHeight="1" x14ac:dyDescent="0.25">
      <c r="U287" s="272"/>
      <c r="V287" s="272"/>
    </row>
    <row r="288" spans="21:22" ht="51.75" customHeight="1" x14ac:dyDescent="0.25">
      <c r="U288" s="272"/>
      <c r="V288" s="272"/>
    </row>
    <row r="289" spans="21:22" ht="51.75" customHeight="1" x14ac:dyDescent="0.25">
      <c r="U289" s="272"/>
      <c r="V289" s="272"/>
    </row>
    <row r="290" spans="21:22" ht="51.75" customHeight="1" x14ac:dyDescent="0.25">
      <c r="U290" s="272"/>
      <c r="V290" s="272"/>
    </row>
    <row r="291" spans="21:22" ht="51.75" customHeight="1" x14ac:dyDescent="0.25">
      <c r="U291" s="272"/>
      <c r="V291" s="272"/>
    </row>
    <row r="292" spans="21:22" ht="51.75" customHeight="1" x14ac:dyDescent="0.25">
      <c r="U292" s="272"/>
      <c r="V292" s="272"/>
    </row>
    <row r="293" spans="21:22" ht="51.75" customHeight="1" x14ac:dyDescent="0.25">
      <c r="U293" s="272"/>
      <c r="V293" s="272"/>
    </row>
    <row r="294" spans="21:22" ht="51.75" customHeight="1" x14ac:dyDescent="0.25">
      <c r="U294" s="272"/>
      <c r="V294" s="272"/>
    </row>
    <row r="295" spans="21:22" ht="51.75" customHeight="1" x14ac:dyDescent="0.25">
      <c r="U295" s="272"/>
      <c r="V295" s="272"/>
    </row>
    <row r="296" spans="21:22" ht="51.75" customHeight="1" x14ac:dyDescent="0.25">
      <c r="U296" s="272"/>
      <c r="V296" s="272"/>
    </row>
    <row r="297" spans="21:22" ht="51.75" customHeight="1" x14ac:dyDescent="0.25">
      <c r="U297" s="272"/>
      <c r="V297" s="272"/>
    </row>
    <row r="298" spans="21:22" ht="51.75" customHeight="1" x14ac:dyDescent="0.25">
      <c r="U298" s="272"/>
      <c r="V298" s="272"/>
    </row>
    <row r="299" spans="21:22" ht="51.75" customHeight="1" x14ac:dyDescent="0.25">
      <c r="U299" s="272"/>
      <c r="V299" s="272"/>
    </row>
    <row r="300" spans="21:22" ht="51.75" customHeight="1" x14ac:dyDescent="0.25">
      <c r="U300" s="272"/>
      <c r="V300" s="272"/>
    </row>
    <row r="301" spans="21:22" ht="51.75" customHeight="1" x14ac:dyDescent="0.25">
      <c r="U301" s="272"/>
      <c r="V301" s="272"/>
    </row>
    <row r="302" spans="21:22" ht="51.75" customHeight="1" x14ac:dyDescent="0.25">
      <c r="U302" s="272"/>
      <c r="V302" s="272"/>
    </row>
    <row r="303" spans="21:22" ht="51.75" customHeight="1" x14ac:dyDescent="0.25">
      <c r="U303" s="272"/>
      <c r="V303" s="272"/>
    </row>
    <row r="304" spans="21:22" ht="51.75" customHeight="1" x14ac:dyDescent="0.25">
      <c r="U304" s="272"/>
      <c r="V304" s="272"/>
    </row>
    <row r="305" spans="21:22" ht="51.75" customHeight="1" x14ac:dyDescent="0.25">
      <c r="U305" s="272"/>
      <c r="V305" s="272"/>
    </row>
    <row r="306" spans="21:22" ht="51.75" customHeight="1" x14ac:dyDescent="0.25">
      <c r="U306" s="272"/>
      <c r="V306" s="272"/>
    </row>
    <row r="307" spans="21:22" ht="51.75" customHeight="1" x14ac:dyDescent="0.25">
      <c r="U307" s="272"/>
      <c r="V307" s="272"/>
    </row>
    <row r="308" spans="21:22" ht="51.75" customHeight="1" x14ac:dyDescent="0.25">
      <c r="U308" s="272"/>
      <c r="V308" s="272"/>
    </row>
    <row r="309" spans="21:22" ht="51.75" customHeight="1" x14ac:dyDescent="0.25">
      <c r="U309" s="272"/>
      <c r="V309" s="272"/>
    </row>
    <row r="310" spans="21:22" ht="51.75" customHeight="1" x14ac:dyDescent="0.25">
      <c r="U310" s="272"/>
      <c r="V310" s="272"/>
    </row>
    <row r="311" spans="21:22" ht="51.75" customHeight="1" x14ac:dyDescent="0.25">
      <c r="U311" s="272"/>
      <c r="V311" s="272"/>
    </row>
    <row r="312" spans="21:22" ht="51.75" customHeight="1" x14ac:dyDescent="0.25">
      <c r="U312" s="272"/>
      <c r="V312" s="272"/>
    </row>
    <row r="313" spans="21:22" ht="51.75" customHeight="1" x14ac:dyDescent="0.25">
      <c r="U313" s="272"/>
      <c r="V313" s="272"/>
    </row>
    <row r="314" spans="21:22" ht="51.75" customHeight="1" x14ac:dyDescent="0.25">
      <c r="U314" s="272"/>
      <c r="V314" s="272"/>
    </row>
    <row r="315" spans="21:22" ht="51.75" customHeight="1" x14ac:dyDescent="0.25">
      <c r="U315" s="272"/>
      <c r="V315" s="272"/>
    </row>
    <row r="316" spans="21:22" ht="51.75" customHeight="1" x14ac:dyDescent="0.25">
      <c r="U316" s="272"/>
      <c r="V316" s="272"/>
    </row>
    <row r="317" spans="21:22" ht="51.75" customHeight="1" x14ac:dyDescent="0.25">
      <c r="U317" s="272"/>
      <c r="V317" s="272"/>
    </row>
    <row r="318" spans="21:22" ht="51.75" customHeight="1" x14ac:dyDescent="0.25">
      <c r="U318" s="272"/>
      <c r="V318" s="272"/>
    </row>
    <row r="319" spans="21:22" ht="51.75" customHeight="1" x14ac:dyDescent="0.25">
      <c r="U319" s="272"/>
      <c r="V319" s="272"/>
    </row>
    <row r="320" spans="21:22" ht="51.75" customHeight="1" x14ac:dyDescent="0.25">
      <c r="U320" s="272"/>
      <c r="V320" s="272"/>
    </row>
    <row r="321" spans="21:22" ht="51.75" customHeight="1" x14ac:dyDescent="0.25">
      <c r="U321" s="272"/>
      <c r="V321" s="272"/>
    </row>
    <row r="322" spans="21:22" ht="51.75" customHeight="1" x14ac:dyDescent="0.25">
      <c r="U322" s="272"/>
      <c r="V322" s="272"/>
    </row>
    <row r="323" spans="21:22" ht="51.75" customHeight="1" x14ac:dyDescent="0.25">
      <c r="U323" s="272"/>
      <c r="V323" s="272"/>
    </row>
    <row r="324" spans="21:22" ht="51.75" customHeight="1" x14ac:dyDescent="0.25">
      <c r="U324" s="272"/>
      <c r="V324" s="272"/>
    </row>
    <row r="325" spans="21:22" ht="51.75" customHeight="1" x14ac:dyDescent="0.25">
      <c r="U325" s="272"/>
      <c r="V325" s="272"/>
    </row>
    <row r="326" spans="21:22" ht="51.75" customHeight="1" x14ac:dyDescent="0.25">
      <c r="U326" s="272"/>
      <c r="V326" s="272"/>
    </row>
    <row r="327" spans="21:22" ht="51.75" customHeight="1" x14ac:dyDescent="0.25">
      <c r="U327" s="272"/>
      <c r="V327" s="272"/>
    </row>
    <row r="328" spans="21:22" ht="51.75" customHeight="1" x14ac:dyDescent="0.25">
      <c r="U328" s="272"/>
      <c r="V328" s="272"/>
    </row>
    <row r="329" spans="21:22" ht="51.75" customHeight="1" x14ac:dyDescent="0.25">
      <c r="U329" s="272"/>
      <c r="V329" s="272"/>
    </row>
    <row r="330" spans="21:22" ht="51.75" customHeight="1" x14ac:dyDescent="0.25">
      <c r="U330" s="272"/>
      <c r="V330" s="272"/>
    </row>
    <row r="331" spans="21:22" ht="51.75" customHeight="1" x14ac:dyDescent="0.25">
      <c r="U331" s="272"/>
      <c r="V331" s="272"/>
    </row>
    <row r="332" spans="21:22" ht="51.75" customHeight="1" x14ac:dyDescent="0.25">
      <c r="U332" s="272"/>
      <c r="V332" s="272"/>
    </row>
    <row r="333" spans="21:22" ht="51.75" customHeight="1" x14ac:dyDescent="0.25">
      <c r="U333" s="272"/>
      <c r="V333" s="272"/>
    </row>
    <row r="334" spans="21:22" ht="51.75" customHeight="1" x14ac:dyDescent="0.25">
      <c r="U334" s="272"/>
      <c r="V334" s="272"/>
    </row>
    <row r="335" spans="21:22" ht="51.75" customHeight="1" x14ac:dyDescent="0.25">
      <c r="U335" s="272"/>
      <c r="V335" s="272"/>
    </row>
    <row r="336" spans="21:22" ht="51.75" customHeight="1" x14ac:dyDescent="0.25">
      <c r="U336" s="272"/>
      <c r="V336" s="272"/>
    </row>
    <row r="337" spans="21:22" ht="51.75" customHeight="1" x14ac:dyDescent="0.25">
      <c r="U337" s="272"/>
      <c r="V337" s="272"/>
    </row>
    <row r="338" spans="21:22" ht="51.75" customHeight="1" x14ac:dyDescent="0.25">
      <c r="U338" s="272"/>
      <c r="V338" s="272"/>
    </row>
    <row r="339" spans="21:22" ht="51.75" customHeight="1" x14ac:dyDescent="0.25">
      <c r="U339" s="272"/>
      <c r="V339" s="272"/>
    </row>
    <row r="340" spans="21:22" ht="51.75" customHeight="1" x14ac:dyDescent="0.25">
      <c r="U340" s="272"/>
      <c r="V340" s="272"/>
    </row>
    <row r="341" spans="21:22" ht="51.75" customHeight="1" x14ac:dyDescent="0.25">
      <c r="U341" s="272"/>
      <c r="V341" s="272"/>
    </row>
    <row r="342" spans="21:22" ht="51.75" customHeight="1" x14ac:dyDescent="0.25">
      <c r="U342" s="272"/>
      <c r="V342" s="272"/>
    </row>
    <row r="343" spans="21:22" ht="51.75" customHeight="1" x14ac:dyDescent="0.25">
      <c r="U343" s="272"/>
      <c r="V343" s="272"/>
    </row>
    <row r="344" spans="21:22" ht="51.75" customHeight="1" x14ac:dyDescent="0.25">
      <c r="U344" s="272"/>
      <c r="V344" s="272"/>
    </row>
    <row r="345" spans="21:22" ht="51.75" customHeight="1" x14ac:dyDescent="0.25">
      <c r="U345" s="272"/>
      <c r="V345" s="272"/>
    </row>
    <row r="346" spans="21:22" ht="51.75" customHeight="1" x14ac:dyDescent="0.25">
      <c r="U346" s="272"/>
      <c r="V346" s="272"/>
    </row>
    <row r="347" spans="21:22" ht="51.75" customHeight="1" x14ac:dyDescent="0.25">
      <c r="U347" s="272"/>
      <c r="V347" s="272"/>
    </row>
    <row r="348" spans="21:22" ht="51.75" customHeight="1" x14ac:dyDescent="0.25">
      <c r="U348" s="272"/>
      <c r="V348" s="272"/>
    </row>
    <row r="349" spans="21:22" ht="51.75" customHeight="1" x14ac:dyDescent="0.25">
      <c r="U349" s="272"/>
      <c r="V349" s="272"/>
    </row>
    <row r="350" spans="21:22" ht="51.75" customHeight="1" x14ac:dyDescent="0.25">
      <c r="U350" s="272"/>
      <c r="V350" s="272"/>
    </row>
    <row r="351" spans="21:22" ht="51.75" customHeight="1" x14ac:dyDescent="0.25">
      <c r="U351" s="272"/>
      <c r="V351" s="272"/>
    </row>
    <row r="352" spans="21:22" ht="51.75" customHeight="1" x14ac:dyDescent="0.25">
      <c r="U352" s="272"/>
      <c r="V352" s="272"/>
    </row>
    <row r="353" spans="21:22" ht="51.75" customHeight="1" x14ac:dyDescent="0.25">
      <c r="U353" s="272"/>
      <c r="V353" s="272"/>
    </row>
    <row r="354" spans="21:22" ht="51.75" customHeight="1" x14ac:dyDescent="0.25">
      <c r="U354" s="272"/>
      <c r="V354" s="272"/>
    </row>
    <row r="355" spans="21:22" ht="51.75" customHeight="1" x14ac:dyDescent="0.25">
      <c r="U355" s="272"/>
      <c r="V355" s="272"/>
    </row>
    <row r="356" spans="21:22" ht="51.75" customHeight="1" x14ac:dyDescent="0.25">
      <c r="U356" s="272"/>
      <c r="V356" s="272"/>
    </row>
    <row r="357" spans="21:22" ht="51.75" customHeight="1" x14ac:dyDescent="0.25">
      <c r="U357" s="272"/>
      <c r="V357" s="272"/>
    </row>
    <row r="358" spans="21:22" ht="51.75" customHeight="1" x14ac:dyDescent="0.25">
      <c r="U358" s="272"/>
      <c r="V358" s="272"/>
    </row>
    <row r="359" spans="21:22" ht="51.75" customHeight="1" x14ac:dyDescent="0.25">
      <c r="U359" s="272"/>
      <c r="V359" s="272"/>
    </row>
    <row r="360" spans="21:22" ht="51.75" customHeight="1" x14ac:dyDescent="0.25">
      <c r="U360" s="272"/>
      <c r="V360" s="272"/>
    </row>
    <row r="361" spans="21:22" ht="51.75" customHeight="1" x14ac:dyDescent="0.25">
      <c r="U361" s="272"/>
      <c r="V361" s="272"/>
    </row>
    <row r="362" spans="21:22" ht="51.75" customHeight="1" x14ac:dyDescent="0.25">
      <c r="U362" s="272"/>
      <c r="V362" s="272"/>
    </row>
    <row r="363" spans="21:22" ht="51.75" customHeight="1" x14ac:dyDescent="0.25">
      <c r="U363" s="272"/>
      <c r="V363" s="272"/>
    </row>
    <row r="364" spans="21:22" ht="51.75" customHeight="1" x14ac:dyDescent="0.25">
      <c r="U364" s="272"/>
      <c r="V364" s="272"/>
    </row>
    <row r="365" spans="21:22" ht="51.75" customHeight="1" x14ac:dyDescent="0.25">
      <c r="U365" s="272"/>
      <c r="V365" s="272"/>
    </row>
    <row r="366" spans="21:22" ht="51.75" customHeight="1" x14ac:dyDescent="0.25">
      <c r="U366" s="272"/>
      <c r="V366" s="272"/>
    </row>
    <row r="367" spans="21:22" ht="51.75" customHeight="1" x14ac:dyDescent="0.25">
      <c r="U367" s="272"/>
      <c r="V367" s="272"/>
    </row>
    <row r="368" spans="21:22" ht="51.75" customHeight="1" x14ac:dyDescent="0.25">
      <c r="U368" s="272"/>
      <c r="V368" s="272"/>
    </row>
    <row r="369" spans="21:22" ht="51.75" customHeight="1" x14ac:dyDescent="0.25">
      <c r="U369" s="272"/>
      <c r="V369" s="272"/>
    </row>
    <row r="370" spans="21:22" ht="51.75" customHeight="1" x14ac:dyDescent="0.25">
      <c r="U370" s="272"/>
      <c r="V370" s="272"/>
    </row>
    <row r="371" spans="21:22" ht="51.75" customHeight="1" x14ac:dyDescent="0.25">
      <c r="U371" s="272"/>
      <c r="V371" s="272"/>
    </row>
    <row r="372" spans="21:22" ht="51.75" customHeight="1" x14ac:dyDescent="0.25">
      <c r="U372" s="272"/>
      <c r="V372" s="272"/>
    </row>
    <row r="373" spans="21:22" ht="51.75" customHeight="1" x14ac:dyDescent="0.25">
      <c r="U373" s="272"/>
      <c r="V373" s="272"/>
    </row>
    <row r="374" spans="21:22" ht="51.75" customHeight="1" x14ac:dyDescent="0.25">
      <c r="U374" s="272"/>
      <c r="V374" s="272"/>
    </row>
    <row r="375" spans="21:22" ht="51.75" customHeight="1" x14ac:dyDescent="0.25">
      <c r="U375" s="272"/>
      <c r="V375" s="272"/>
    </row>
    <row r="376" spans="21:22" ht="51.75" customHeight="1" x14ac:dyDescent="0.25">
      <c r="U376" s="272"/>
      <c r="V376" s="272"/>
    </row>
    <row r="377" spans="21:22" ht="51.75" customHeight="1" x14ac:dyDescent="0.25">
      <c r="U377" s="272"/>
      <c r="V377" s="272"/>
    </row>
    <row r="378" spans="21:22" ht="51.75" customHeight="1" x14ac:dyDescent="0.25">
      <c r="U378" s="272"/>
      <c r="V378" s="272"/>
    </row>
    <row r="379" spans="21:22" ht="51.75" customHeight="1" x14ac:dyDescent="0.25">
      <c r="U379" s="272"/>
      <c r="V379" s="272"/>
    </row>
    <row r="380" spans="21:22" ht="51.75" customHeight="1" x14ac:dyDescent="0.25">
      <c r="U380" s="272"/>
      <c r="V380" s="272"/>
    </row>
    <row r="381" spans="21:22" ht="51.75" customHeight="1" x14ac:dyDescent="0.25">
      <c r="U381" s="272"/>
      <c r="V381" s="272"/>
    </row>
    <row r="382" spans="21:22" ht="51.75" customHeight="1" x14ac:dyDescent="0.25">
      <c r="U382" s="272"/>
      <c r="V382" s="272"/>
    </row>
    <row r="383" spans="21:22" ht="51.75" customHeight="1" x14ac:dyDescent="0.25">
      <c r="U383" s="272"/>
      <c r="V383" s="272"/>
    </row>
    <row r="384" spans="21:22" ht="51.75" customHeight="1" x14ac:dyDescent="0.25">
      <c r="U384" s="272"/>
      <c r="V384" s="272"/>
    </row>
    <row r="385" spans="21:22" ht="51.75" customHeight="1" x14ac:dyDescent="0.25">
      <c r="U385" s="272"/>
      <c r="V385" s="272"/>
    </row>
    <row r="386" spans="21:22" ht="51.75" customHeight="1" x14ac:dyDescent="0.25">
      <c r="U386" s="272"/>
      <c r="V386" s="272"/>
    </row>
    <row r="387" spans="21:22" ht="51.75" customHeight="1" x14ac:dyDescent="0.25">
      <c r="U387" s="272"/>
      <c r="V387" s="272"/>
    </row>
    <row r="388" spans="21:22" ht="51.75" customHeight="1" x14ac:dyDescent="0.25">
      <c r="U388" s="272"/>
      <c r="V388" s="272"/>
    </row>
    <row r="389" spans="21:22" ht="51.75" customHeight="1" x14ac:dyDescent="0.25">
      <c r="U389" s="272"/>
      <c r="V389" s="272"/>
    </row>
    <row r="390" spans="21:22" ht="51.75" customHeight="1" x14ac:dyDescent="0.25">
      <c r="U390" s="272"/>
      <c r="V390" s="272"/>
    </row>
    <row r="391" spans="21:22" ht="51.75" customHeight="1" x14ac:dyDescent="0.25">
      <c r="U391" s="272"/>
      <c r="V391" s="272"/>
    </row>
    <row r="392" spans="21:22" ht="51.75" customHeight="1" x14ac:dyDescent="0.25">
      <c r="U392" s="272"/>
      <c r="V392" s="272"/>
    </row>
    <row r="393" spans="21:22" ht="51.75" customHeight="1" x14ac:dyDescent="0.25">
      <c r="U393" s="272"/>
      <c r="V393" s="272"/>
    </row>
    <row r="394" spans="21:22" ht="51.75" customHeight="1" x14ac:dyDescent="0.25">
      <c r="U394" s="272"/>
      <c r="V394" s="272"/>
    </row>
    <row r="395" spans="21:22" ht="51.75" customHeight="1" x14ac:dyDescent="0.25">
      <c r="U395" s="272"/>
      <c r="V395" s="272"/>
    </row>
    <row r="396" spans="21:22" ht="51.75" customHeight="1" x14ac:dyDescent="0.25">
      <c r="U396" s="272"/>
      <c r="V396" s="272"/>
    </row>
    <row r="397" spans="21:22" ht="51.75" customHeight="1" x14ac:dyDescent="0.25">
      <c r="U397" s="272"/>
      <c r="V397" s="272"/>
    </row>
    <row r="398" spans="21:22" ht="51.75" customHeight="1" x14ac:dyDescent="0.25">
      <c r="U398" s="272"/>
      <c r="V398" s="272"/>
    </row>
    <row r="399" spans="21:22" ht="51.75" customHeight="1" x14ac:dyDescent="0.25">
      <c r="U399" s="272"/>
      <c r="V399" s="272"/>
    </row>
    <row r="400" spans="21:22" ht="51.75" customHeight="1" x14ac:dyDescent="0.25">
      <c r="U400" s="272"/>
      <c r="V400" s="272"/>
    </row>
    <row r="401" spans="21:22" ht="51.75" customHeight="1" x14ac:dyDescent="0.25">
      <c r="U401" s="272"/>
      <c r="V401" s="272"/>
    </row>
    <row r="402" spans="21:22" ht="51.75" customHeight="1" x14ac:dyDescent="0.25">
      <c r="U402" s="272"/>
      <c r="V402" s="272"/>
    </row>
    <row r="403" spans="21:22" ht="51.75" customHeight="1" x14ac:dyDescent="0.25">
      <c r="U403" s="272"/>
      <c r="V403" s="272"/>
    </row>
    <row r="404" spans="21:22" ht="51.75" customHeight="1" x14ac:dyDescent="0.25">
      <c r="U404" s="272"/>
      <c r="V404" s="272"/>
    </row>
    <row r="405" spans="21:22" ht="51.75" customHeight="1" x14ac:dyDescent="0.25">
      <c r="U405" s="272"/>
      <c r="V405" s="272"/>
    </row>
    <row r="406" spans="21:22" ht="51.75" customHeight="1" x14ac:dyDescent="0.25">
      <c r="U406" s="272"/>
      <c r="V406" s="272"/>
    </row>
    <row r="407" spans="21:22" ht="51.75" customHeight="1" x14ac:dyDescent="0.25">
      <c r="U407" s="272"/>
      <c r="V407" s="272"/>
    </row>
    <row r="408" spans="21:22" ht="51.75" customHeight="1" x14ac:dyDescent="0.25">
      <c r="U408" s="272"/>
      <c r="V408" s="272"/>
    </row>
    <row r="409" spans="21:22" ht="51.75" customHeight="1" x14ac:dyDescent="0.25">
      <c r="U409" s="272"/>
      <c r="V409" s="272"/>
    </row>
    <row r="410" spans="21:22" ht="51.75" customHeight="1" x14ac:dyDescent="0.25">
      <c r="U410" s="272"/>
      <c r="V410" s="272"/>
    </row>
    <row r="411" spans="21:22" ht="51.75" customHeight="1" x14ac:dyDescent="0.25">
      <c r="U411" s="272"/>
      <c r="V411" s="272"/>
    </row>
    <row r="412" spans="21:22" ht="51.75" customHeight="1" x14ac:dyDescent="0.25">
      <c r="U412" s="272"/>
      <c r="V412" s="272"/>
    </row>
    <row r="413" spans="21:22" ht="51.75" customHeight="1" x14ac:dyDescent="0.25">
      <c r="U413" s="272"/>
      <c r="V413" s="272"/>
    </row>
    <row r="414" spans="21:22" ht="51.75" customHeight="1" x14ac:dyDescent="0.25">
      <c r="U414" s="272"/>
      <c r="V414" s="272"/>
    </row>
    <row r="415" spans="21:22" ht="51.75" customHeight="1" x14ac:dyDescent="0.25">
      <c r="U415" s="272"/>
      <c r="V415" s="272"/>
    </row>
    <row r="416" spans="21:22" ht="51.75" customHeight="1" x14ac:dyDescent="0.25">
      <c r="U416" s="272"/>
      <c r="V416" s="272"/>
    </row>
    <row r="417" spans="21:22" ht="51.75" customHeight="1" x14ac:dyDescent="0.25">
      <c r="U417" s="272"/>
      <c r="V417" s="272"/>
    </row>
    <row r="418" spans="21:22" ht="51.75" customHeight="1" x14ac:dyDescent="0.25">
      <c r="U418" s="272"/>
      <c r="V418" s="272"/>
    </row>
    <row r="419" spans="21:22" ht="51.75" customHeight="1" x14ac:dyDescent="0.25">
      <c r="U419" s="272"/>
      <c r="V419" s="272"/>
    </row>
    <row r="420" spans="21:22" ht="51.75" customHeight="1" x14ac:dyDescent="0.25">
      <c r="U420" s="272"/>
      <c r="V420" s="272"/>
    </row>
    <row r="421" spans="21:22" ht="51.75" customHeight="1" x14ac:dyDescent="0.25">
      <c r="U421" s="272"/>
      <c r="V421" s="272"/>
    </row>
    <row r="422" spans="21:22" ht="51.75" customHeight="1" x14ac:dyDescent="0.25">
      <c r="U422" s="272"/>
      <c r="V422" s="272"/>
    </row>
    <row r="423" spans="21:22" ht="51.75" customHeight="1" x14ac:dyDescent="0.25">
      <c r="U423" s="272"/>
      <c r="V423" s="272"/>
    </row>
    <row r="424" spans="21:22" ht="51.75" customHeight="1" x14ac:dyDescent="0.25">
      <c r="U424" s="272"/>
      <c r="V424" s="272"/>
    </row>
    <row r="425" spans="21:22" ht="51.75" customHeight="1" x14ac:dyDescent="0.25">
      <c r="U425" s="272"/>
      <c r="V425" s="272"/>
    </row>
    <row r="426" spans="21:22" ht="51.75" customHeight="1" x14ac:dyDescent="0.25">
      <c r="U426" s="272"/>
      <c r="V426" s="272"/>
    </row>
    <row r="427" spans="21:22" ht="51.75" customHeight="1" x14ac:dyDescent="0.25">
      <c r="U427" s="272"/>
      <c r="V427" s="272"/>
    </row>
    <row r="428" spans="21:22" ht="51.75" customHeight="1" x14ac:dyDescent="0.25">
      <c r="U428" s="272"/>
      <c r="V428" s="272"/>
    </row>
    <row r="429" spans="21:22" ht="51.75" customHeight="1" x14ac:dyDescent="0.25">
      <c r="U429" s="272"/>
      <c r="V429" s="272"/>
    </row>
    <row r="430" spans="21:22" ht="51.75" customHeight="1" x14ac:dyDescent="0.25">
      <c r="U430" s="272"/>
      <c r="V430" s="272"/>
    </row>
    <row r="431" spans="21:22" ht="51.75" customHeight="1" x14ac:dyDescent="0.25">
      <c r="U431" s="272"/>
      <c r="V431" s="272"/>
    </row>
    <row r="432" spans="21:22" ht="51.75" customHeight="1" x14ac:dyDescent="0.25">
      <c r="U432" s="272"/>
      <c r="V432" s="272"/>
    </row>
    <row r="433" spans="21:22" ht="51.75" customHeight="1" x14ac:dyDescent="0.25">
      <c r="U433" s="272"/>
      <c r="V433" s="272"/>
    </row>
    <row r="434" spans="21:22" ht="51.75" customHeight="1" x14ac:dyDescent="0.25">
      <c r="U434" s="272"/>
      <c r="V434" s="272"/>
    </row>
    <row r="435" spans="21:22" ht="51.75" customHeight="1" x14ac:dyDescent="0.25">
      <c r="U435" s="272"/>
      <c r="V435" s="272"/>
    </row>
    <row r="436" spans="21:22" ht="51.75" customHeight="1" x14ac:dyDescent="0.25">
      <c r="U436" s="272"/>
      <c r="V436" s="272"/>
    </row>
    <row r="437" spans="21:22" ht="51.75" customHeight="1" x14ac:dyDescent="0.25">
      <c r="U437" s="272"/>
      <c r="V437" s="272"/>
    </row>
    <row r="438" spans="21:22" ht="51.75" customHeight="1" x14ac:dyDescent="0.25">
      <c r="U438" s="272"/>
      <c r="V438" s="272"/>
    </row>
    <row r="439" spans="21:22" ht="51.75" customHeight="1" x14ac:dyDescent="0.25">
      <c r="U439" s="272"/>
      <c r="V439" s="272"/>
    </row>
    <row r="440" spans="21:22" ht="51.75" customHeight="1" x14ac:dyDescent="0.25">
      <c r="U440" s="272"/>
      <c r="V440" s="272"/>
    </row>
    <row r="441" spans="21:22" ht="51.75" customHeight="1" x14ac:dyDescent="0.25">
      <c r="U441" s="272"/>
      <c r="V441" s="272"/>
    </row>
    <row r="442" spans="21:22" ht="51.75" customHeight="1" x14ac:dyDescent="0.25">
      <c r="U442" s="272"/>
      <c r="V442" s="272"/>
    </row>
    <row r="443" spans="21:22" ht="51.75" customHeight="1" x14ac:dyDescent="0.25">
      <c r="U443" s="272"/>
      <c r="V443" s="272"/>
    </row>
    <row r="444" spans="21:22" ht="51.75" customHeight="1" x14ac:dyDescent="0.25">
      <c r="U444" s="272"/>
      <c r="V444" s="272"/>
    </row>
    <row r="445" spans="21:22" ht="51.75" customHeight="1" x14ac:dyDescent="0.25">
      <c r="U445" s="272"/>
      <c r="V445" s="272"/>
    </row>
    <row r="446" spans="21:22" ht="51.75" customHeight="1" x14ac:dyDescent="0.25">
      <c r="U446" s="272"/>
      <c r="V446" s="272"/>
    </row>
    <row r="447" spans="21:22" ht="51.75" customHeight="1" x14ac:dyDescent="0.25">
      <c r="U447" s="272"/>
      <c r="V447" s="272"/>
    </row>
    <row r="448" spans="21:22" ht="51.75" customHeight="1" x14ac:dyDescent="0.25">
      <c r="U448" s="272"/>
      <c r="V448" s="272"/>
    </row>
    <row r="449" spans="21:22" ht="51.75" customHeight="1" x14ac:dyDescent="0.25">
      <c r="U449" s="272"/>
      <c r="V449" s="272"/>
    </row>
    <row r="450" spans="21:22" ht="51.75" customHeight="1" x14ac:dyDescent="0.25">
      <c r="U450" s="272"/>
      <c r="V450" s="272"/>
    </row>
    <row r="451" spans="21:22" ht="51.75" customHeight="1" x14ac:dyDescent="0.25">
      <c r="U451" s="272"/>
      <c r="V451" s="272"/>
    </row>
    <row r="452" spans="21:22" ht="51.75" customHeight="1" x14ac:dyDescent="0.25">
      <c r="U452" s="272"/>
      <c r="V452" s="272"/>
    </row>
    <row r="453" spans="21:22" ht="51.75" customHeight="1" x14ac:dyDescent="0.25">
      <c r="U453" s="272"/>
      <c r="V453" s="272"/>
    </row>
    <row r="454" spans="21:22" ht="51.75" customHeight="1" x14ac:dyDescent="0.25">
      <c r="U454" s="272"/>
      <c r="V454" s="272"/>
    </row>
    <row r="455" spans="21:22" ht="51.75" customHeight="1" x14ac:dyDescent="0.25">
      <c r="U455" s="272"/>
      <c r="V455" s="272"/>
    </row>
    <row r="456" spans="21:22" ht="51.75" customHeight="1" x14ac:dyDescent="0.25">
      <c r="U456" s="272"/>
      <c r="V456" s="272"/>
    </row>
    <row r="457" spans="21:22" ht="51.75" customHeight="1" x14ac:dyDescent="0.25">
      <c r="U457" s="310"/>
      <c r="V457" s="310"/>
    </row>
  </sheetData>
  <protectedRanges>
    <protectedRange password="E1A2" sqref="N2:O2 Y28:Y29 Y25 X2:Y2 AA2 U2" name="Range1"/>
    <protectedRange password="E1A2" sqref="Y30 Y17:Y24 Y13:Y14 X3:Y3 Y4:Y11 X4:X214" name="Range1_1"/>
    <protectedRange password="E1A2" sqref="Y12" name="Range1_2"/>
    <protectedRange password="E1A2" sqref="Y15" name="Range1_3"/>
    <protectedRange password="E1A2" sqref="Y16" name="Range1_4"/>
    <protectedRange password="E1A2" sqref="Y26:Y27" name="Range1_5"/>
    <protectedRange password="E1A2" sqref="Y111:Y112 Y102:Y104 Y89:Y96 Y87 Y81:Y85 Y71:Y79 Y49:Y56 Y34:Y37 Y32" name="Range1_6"/>
    <protectedRange password="E1A2" sqref="Y125 Y122 Y118:Y119" name="Range1_7"/>
    <protectedRange password="E1A2" sqref="Y127" name="Range1_8"/>
    <protectedRange password="E1A2" sqref="Y131" name="Range1_9"/>
    <protectedRange password="E1A2" sqref="Y137:Y138" name="Range1_10"/>
    <protectedRange password="E1A2" sqref="Y157:Y162 Y175:Y179" name="Range1_11"/>
    <protectedRange password="E1A2" sqref="Y166:Y174 Y183:Y214" name="Range1_12"/>
    <protectedRange password="E1A2" sqref="O213" name="Range1_1_3"/>
    <protectedRange password="E1A2" sqref="O38" name="Range1_1_3_34"/>
    <protectedRange password="E1A2" sqref="N38" name="Range1_14_1"/>
    <protectedRange password="E1A2" sqref="O109 O124" name="Range1_1_3_71"/>
    <protectedRange password="E1A2" sqref="O130" name="Range1_1_3_78"/>
    <protectedRange password="E1A2" sqref="O149" name="Range1_1_3_89"/>
    <protectedRange password="E1A2" sqref="U39" name="Range1_1_13_1"/>
    <protectedRange password="E1A2" sqref="U40:U41" name="Range1_1_73_2"/>
    <protectedRange password="E1A2" sqref="U42" name="Range1_1_73_2_2"/>
    <protectedRange password="E1A2" sqref="U43:U44" name="Range1_1_73_3"/>
    <protectedRange password="E1A2" sqref="U52" name="Range1_1_15_1"/>
    <protectedRange password="E1A2" sqref="U53" name="Range1_1_14_1"/>
    <protectedRange password="E1A2" sqref="U56" name="Range1_1_28_1"/>
    <protectedRange password="E1A2" sqref="U108" name="Range1_1_73_6"/>
    <protectedRange password="E1A2" sqref="U109" name="Range1_1_47_1"/>
    <protectedRange password="E1A2" sqref="U110" name="Range1_1_73_7"/>
    <protectedRange password="E1A2" sqref="U111" name="Range1_1_48_1"/>
    <protectedRange password="E1A2" sqref="U113" name="Range1_1_73_9_1"/>
    <protectedRange password="E1A2" sqref="U115" name="Range1_1_73_10"/>
    <protectedRange password="E1A2" sqref="U116" name="Range1_1_73_12"/>
    <protectedRange password="E1A2" sqref="U123" name="Range1_1_50_1"/>
    <protectedRange password="E1A2" sqref="U124" name="Range1_1_51_1"/>
    <protectedRange password="E1A2" sqref="U125" name="Range1_1_52_1"/>
    <protectedRange password="E1A2" sqref="U126:U127" name="Range1_1_53_1"/>
    <protectedRange password="E1A2" sqref="U128" name="Range1_1_54_1"/>
    <protectedRange password="E1A2" sqref="U136" name="Range1_1_59_1"/>
    <protectedRange password="E1A2" sqref="U138" name="Range1_1_61_1"/>
    <protectedRange password="E1A2" sqref="U139" name="Range1_1_62_1"/>
    <protectedRange password="E1A2" sqref="U140" name="Range1_1_62_1_1"/>
    <protectedRange password="E1A2" sqref="U154" name="Range1_1_73_13"/>
    <protectedRange password="E1A2" sqref="U165" name="Range1_1_81_1"/>
    <protectedRange password="E1A2" sqref="U190" name="Range1_1_92_1"/>
    <protectedRange password="E1A2" sqref="U179" name="Range1_1_98_1"/>
    <protectedRange password="E1A2" sqref="U213" name="Range1_1_73_18_1"/>
    <protectedRange password="E1A2" sqref="U189" name="Range1_1_73_21"/>
    <protectedRange password="E1A2" sqref="O3" name="Range1_2_1"/>
    <protectedRange password="E1A2" sqref="U4" name="Range1_1_1_1_3"/>
    <protectedRange password="E1A2" sqref="N4:O4" name="Range1_1_3_2_1"/>
    <protectedRange password="E1A2" sqref="U5" name="Range1_1_1_1_3_5"/>
    <protectedRange password="E1A2" sqref="U7" name="Range1_1_1_1_3_6"/>
    <protectedRange password="E1A2" sqref="U10:U11" name="Range1_1_1_1_3_7"/>
    <protectedRange password="E1A2" sqref="U9" name="Range1_1_1_1_3_8"/>
    <protectedRange password="E1A2" sqref="U24" name="Range1_1_4_7_1"/>
    <protectedRange password="E1A2" sqref="U25" name="Range1_1_6_2_1_1"/>
    <protectedRange password="E1A2" sqref="N8:O8" name="Range1_1_3_2_1_1"/>
    <protectedRange password="E1A2" sqref="U8" name="Range1_1_1_1_3_9"/>
    <protectedRange password="E1A2" sqref="U26" name="Range1_1_5_3_1"/>
    <protectedRange password="E1A2" sqref="U12" name="Range1_1_1_1_3_1"/>
    <protectedRange password="E1A2" sqref="U13:U14" name="Range1_1_1_1_3_2"/>
    <protectedRange password="E1A2" sqref="U15" name="Range1_1_1_1_3_3"/>
    <protectedRange password="E1A2" sqref="U17" name="Range1_1_1_1_3_4"/>
    <protectedRange password="E1A2" sqref="U18" name="Range1_1_1_1_4_2"/>
    <protectedRange password="E1A2" sqref="U19" name="Range1_1_1_1_4_3"/>
    <protectedRange password="E1A2" sqref="U20" name="Range1_1_1_1_5_1_1"/>
    <protectedRange password="E1A2" sqref="U30" name="Range1_1_8_4_1_2"/>
    <protectedRange password="E1A2" sqref="U29" name="Range1_1_7_2_1_2"/>
    <protectedRange password="E1A2" sqref="U32" name="Range1_1_9_1_1_1"/>
    <protectedRange password="E1A2" sqref="U34" name="Range1_1_10_1_1_1"/>
    <protectedRange password="E1A2" sqref="U36" name="Range1_1_11_1_1_1"/>
    <protectedRange password="E1A2" sqref="U45:U47" name="Range1_1_73_4_1"/>
    <protectedRange password="E1A2" sqref="U48" name="Range1_1_73_5_1"/>
    <protectedRange password="E1A2" sqref="U49" name="Range1_1_73_6_1"/>
    <protectedRange password="E1A2" sqref="U50" name="Range1_1_73_7_1"/>
    <protectedRange password="E1A2" sqref="U54" name="Range1_1_1_1_3_10"/>
    <protectedRange password="E1A2" sqref="U51" name="Range1_1_13_1_1"/>
    <protectedRange password="E1A2" sqref="U55" name="Range1_1_15_1_1_1"/>
    <protectedRange password="E1A2" sqref="U57" name="Range1_1_17_1_1"/>
    <protectedRange password="E1A2" sqref="U58" name="Range1_1_29_1_1_1"/>
    <protectedRange password="E1A2" sqref="U59" name="Range1_1_28_1_1"/>
    <protectedRange password="E1A2" sqref="U60" name="Range1_1_27_1_1"/>
    <protectedRange password="E1A2" sqref="U61" name="Range1_1_24_1_1_1"/>
    <protectedRange password="E1A2" sqref="U62" name="Range1_1_23_1_1_1"/>
    <protectedRange password="E1A2" sqref="U63" name="Range1_1_19_1_2"/>
    <protectedRange password="E1A2" sqref="U64" name="Range1_1_21_1_1_1"/>
    <protectedRange password="E1A2" sqref="U65" name="Range1_1_20_1_1_1"/>
    <protectedRange password="E1A2" sqref="U66" name="Range1_1_19_1_1_1"/>
    <protectedRange password="E1A2" sqref="U67" name="Range1_1_18_1_1"/>
    <protectedRange password="E1A2" sqref="U68" name="Range1_1_30_1_1_1"/>
    <protectedRange password="E1A2" sqref="U70" name="Range1_1_31_1_1_1"/>
    <protectedRange password="E1A2" sqref="U75" name="Range1_1_73_9_1_1"/>
    <protectedRange password="E1A2" sqref="U77" name="Range1_1_30_1_1_1_1"/>
    <protectedRange password="E1A2" sqref="U84" name="Range1_1_37_1_1_1"/>
    <protectedRange password="E1A2" sqref="U88" name="Range1_1_41_1_1"/>
    <protectedRange password="E1A2" sqref="U86" name="Range1_1_39_1_1_1_1"/>
    <protectedRange password="E1A2" sqref="U87" name="Range1_1_40_1_1_1"/>
    <protectedRange password="E1A2" sqref="U85" name="Range1_1_38_1_1_1_1"/>
    <protectedRange password="E1A2" sqref="U91" name="Range1_1_44_1_1_1"/>
    <protectedRange password="E1A2" sqref="U92" name="Range1_1_45_1_1_1"/>
    <protectedRange password="E1A2" sqref="U104" name="Range1_1_73_13_1"/>
    <protectedRange password="E1A2" sqref="U98" name="Range1_1_73"/>
    <protectedRange password="E1A2" sqref="O94" name="Range1_1_3_63_5_1"/>
    <protectedRange password="E1A2" sqref="N94" name="Range1_6_8_1_3_1"/>
    <protectedRange password="E1A2" sqref="U16" name="Range1_1_1_1_4_1"/>
    <protectedRange password="E1A2" sqref="O21" name="Range1_1_3_14_1_1"/>
    <protectedRange password="E1A2" sqref="N21" name="Range1_1_7_1_1_1"/>
    <protectedRange password="E1A2" sqref="O22" name="Range1_1_3_15_1"/>
    <protectedRange password="E1A2" sqref="N22" name="Range1_1_8_2"/>
    <protectedRange password="E1A2" sqref="U22" name="Range1_1_73_1"/>
    <protectedRange password="E1A2" sqref="U23" name="Range1_1_73_3_1_1"/>
    <protectedRange password="E1A2" sqref="O27" name="Range1_1_3_25"/>
    <protectedRange password="E1A2" sqref="N27" name="Range1_13_1"/>
    <protectedRange password="E1A2" sqref="O28" name="Range1_1_3_45_1"/>
    <protectedRange password="E1A2" sqref="U31" name="Range1_1_8_4_2_2"/>
    <protectedRange password="E1A2" sqref="O98" name="Range1_1_3_21_1"/>
    <protectedRange password="E1A2" sqref="N98" name="Range1_12_4_1_1_1_1"/>
    <protectedRange password="E1A2" sqref="N105:O105" name="Range1_1_3_18"/>
    <protectedRange password="E1A2" sqref="N106:O106" name="Range1_1_3_49_1"/>
    <protectedRange password="E1A2" sqref="O148" name="Range1_1_3_79_3_1"/>
    <protectedRange password="E1A2" sqref="N148" name="Range1_6_17_1_2"/>
    <protectedRange password="E1A2" sqref="O169" name="Range1_1_3_76_1_1"/>
    <protectedRange password="E1A2" sqref="O176" name="Range1_1_3_88_1"/>
    <protectedRange password="E1A2" sqref="U183" name="Range1_1_73_8_1"/>
    <protectedRange password="E1A2" sqref="U184" name="Range1_1_73_10_1"/>
    <protectedRange password="E1A2" sqref="O185" name="Range1_1_3_95_2"/>
    <protectedRange password="E1A2" sqref="O186" name="Range1_1_3_95_3_1"/>
    <protectedRange password="E1A2" sqref="O188" name="Range1_1_3_95_3_1_1"/>
    <protectedRange password="E1A2" sqref="O191" name="Range1_1_3_96_2"/>
    <protectedRange password="E1A2" sqref="O192" name="Range1_1_3_95_3_2"/>
    <protectedRange password="E1A2" sqref="O198" name="Range1_1_3_95_3_3_1"/>
    <protectedRange password="E1A2" sqref="U199" name="Range1_1_96_1_1"/>
    <protectedRange password="E1A2" sqref="O199" name="Range1_1_3_95_3_3_2"/>
    <protectedRange password="E1A2" sqref="U207" name="Range1_1_94_1_1_1"/>
    <protectedRange password="E1A2" sqref="U206" name="Range1_1_96_1_1_1"/>
    <protectedRange password="E1A2" sqref="U181" name="Range1_1_73_1_1_1"/>
    <protectedRange password="E1A2" sqref="U172" name="Range1_1_67_1_2"/>
    <protectedRange password="E1A2" sqref="U33" name="Range1_1_12_1"/>
    <protectedRange password="E1A2" sqref="U130" name="Range1_1_73_13_1_1"/>
    <protectedRange password="E1A2" sqref="O137" name="Range1_1_2_1"/>
    <protectedRange password="E1A2" sqref="O189" name="Range1_1_3_95_1_2"/>
    <protectedRange password="E1A2" sqref="O190" name="Range1_1_3_95_1_2_1"/>
    <protectedRange password="E1A2" sqref="O100" name="Range1_1_3_63_5"/>
    <protectedRange password="E1A2" sqref="N100" name="Range1_6_8_1_3_2"/>
    <protectedRange password="E1A2" sqref="O128:O129" name="Range1_1_2_2_1"/>
    <protectedRange password="E1A2" sqref="O42 O101" name="Range1_1_3_95_2_1"/>
    <protectedRange password="E1A2" sqref="N43 N52:N53 N113:N114 N102:N104" name="Range1_1_1"/>
    <protectedRange password="E1A2" sqref="O43 O52:O53 O113:O114 O102:O104" name="Range1_1_2_3"/>
    <protectedRange password="E1A2" sqref="N44" name="Range1_2_2"/>
    <protectedRange password="E1A2" sqref="O44" name="Range1_1_2_4"/>
    <protectedRange password="E1A2" sqref="O127" name="Range1_1_3_74_1"/>
    <protectedRange password="E1A2" sqref="O107" name="Range1_1_3_72_1"/>
    <protectedRange password="E1A2" sqref="N107" name="Range1_6_3_1_1"/>
    <protectedRange password="E1A2" sqref="O108" name="Range1_1_3_72_2"/>
    <protectedRange password="E1A2" sqref="N108" name="Range1_6_3_1_2"/>
    <protectedRange password="E1A2" sqref="O110" name="Range1_1_3_72_4"/>
    <protectedRange password="E1A2" sqref="N110" name="Range1_6_3_1_3_1"/>
  </protectedRanges>
  <autoFilter ref="A2:AA214" xr:uid="{8D322D70-02F9-4051-BAD7-3B5642BA4ABC}"/>
  <phoneticPr fontId="27" type="noConversion"/>
  <conditionalFormatting sqref="J24:J26 J38:J44 J52:J53 J56 J108:J140 J149 J154 J165 J179 J189">
    <cfRule type="cellIs" dxfId="520" priority="512" stopIfTrue="1" operator="equal">
      <formula>"Fail"</formula>
    </cfRule>
    <cfRule type="cellIs" dxfId="519" priority="513" stopIfTrue="1" operator="equal">
      <formula>"Pass"</formula>
    </cfRule>
    <cfRule type="cellIs" dxfId="518" priority="514" stopIfTrue="1" operator="equal">
      <formula>"Info"</formula>
    </cfRule>
  </conditionalFormatting>
  <conditionalFormatting sqref="J190">
    <cfRule type="cellIs" dxfId="517" priority="509" stopIfTrue="1" operator="equal">
      <formula>"Fail"</formula>
    </cfRule>
    <cfRule type="cellIs" dxfId="516" priority="510" stopIfTrue="1" operator="equal">
      <formula>"Pass"</formula>
    </cfRule>
    <cfRule type="cellIs" dxfId="515" priority="511" stopIfTrue="1" operator="equal">
      <formula>"Info"</formula>
    </cfRule>
  </conditionalFormatting>
  <conditionalFormatting sqref="J213">
    <cfRule type="cellIs" dxfId="514" priority="506" stopIfTrue="1" operator="equal">
      <formula>"Fail"</formula>
    </cfRule>
    <cfRule type="cellIs" dxfId="513" priority="507" stopIfTrue="1" operator="equal">
      <formula>"Pass"</formula>
    </cfRule>
    <cfRule type="cellIs" dxfId="512" priority="508" stopIfTrue="1" operator="equal">
      <formula>"Info"</formula>
    </cfRule>
  </conditionalFormatting>
  <conditionalFormatting sqref="J3">
    <cfRule type="cellIs" dxfId="511" priority="503" operator="equal">
      <formula>"Fail"</formula>
    </cfRule>
    <cfRule type="cellIs" dxfId="510" priority="504" operator="equal">
      <formula>"Pass"</formula>
    </cfRule>
    <cfRule type="cellIs" dxfId="509" priority="505" operator="equal">
      <formula>"Info"</formula>
    </cfRule>
  </conditionalFormatting>
  <conditionalFormatting sqref="J4">
    <cfRule type="cellIs" dxfId="508" priority="500" operator="equal">
      <formula>"Fail"</formula>
    </cfRule>
    <cfRule type="cellIs" dxfId="507" priority="501" operator="equal">
      <formula>"Pass"</formula>
    </cfRule>
    <cfRule type="cellIs" dxfId="506" priority="502" operator="equal">
      <formula>"Info"</formula>
    </cfRule>
  </conditionalFormatting>
  <conditionalFormatting sqref="O4">
    <cfRule type="expression" dxfId="505" priority="499" stopIfTrue="1">
      <formula>ISERROR(AC4)</formula>
    </cfRule>
  </conditionalFormatting>
  <conditionalFormatting sqref="J26 J8">
    <cfRule type="cellIs" dxfId="504" priority="496" operator="equal">
      <formula>"Fail"</formula>
    </cfRule>
    <cfRule type="cellIs" dxfId="503" priority="497" operator="equal">
      <formula>"Pass"</formula>
    </cfRule>
    <cfRule type="cellIs" dxfId="502" priority="498" operator="equal">
      <formula>"Info"</formula>
    </cfRule>
  </conditionalFormatting>
  <conditionalFormatting sqref="O5">
    <cfRule type="expression" dxfId="501" priority="495" stopIfTrue="1">
      <formula>ISERROR(AC5)</formula>
    </cfRule>
  </conditionalFormatting>
  <conditionalFormatting sqref="J5">
    <cfRule type="cellIs" dxfId="500" priority="492" operator="equal">
      <formula>"Fail"</formula>
    </cfRule>
    <cfRule type="cellIs" dxfId="499" priority="493" operator="equal">
      <formula>"Pass"</formula>
    </cfRule>
    <cfRule type="cellIs" dxfId="498" priority="494" operator="equal">
      <formula>"Info"</formula>
    </cfRule>
  </conditionalFormatting>
  <conditionalFormatting sqref="O6:O7">
    <cfRule type="expression" dxfId="497" priority="491" stopIfTrue="1">
      <formula>ISERROR(AC6)</formula>
    </cfRule>
  </conditionalFormatting>
  <conditionalFormatting sqref="J6:J7">
    <cfRule type="cellIs" dxfId="496" priority="488" operator="equal">
      <formula>"Fail"</formula>
    </cfRule>
    <cfRule type="cellIs" dxfId="495" priority="489" operator="equal">
      <formula>"Pass"</formula>
    </cfRule>
    <cfRule type="cellIs" dxfId="494" priority="490" operator="equal">
      <formula>"Info"</formula>
    </cfRule>
  </conditionalFormatting>
  <conditionalFormatting sqref="O10:O11">
    <cfRule type="expression" dxfId="493" priority="487" stopIfTrue="1">
      <formula>ISERROR(AC10)</formula>
    </cfRule>
  </conditionalFormatting>
  <conditionalFormatting sqref="J10:J11">
    <cfRule type="cellIs" dxfId="492" priority="484" operator="equal">
      <formula>"Fail"</formula>
    </cfRule>
    <cfRule type="cellIs" dxfId="491" priority="485" operator="equal">
      <formula>"Pass"</formula>
    </cfRule>
    <cfRule type="cellIs" dxfId="490" priority="486" operator="equal">
      <formula>"Info"</formula>
    </cfRule>
  </conditionalFormatting>
  <conditionalFormatting sqref="O9">
    <cfRule type="expression" dxfId="489" priority="483" stopIfTrue="1">
      <formula>ISERROR(AC9)</formula>
    </cfRule>
  </conditionalFormatting>
  <conditionalFormatting sqref="J9">
    <cfRule type="cellIs" dxfId="488" priority="480" operator="equal">
      <formula>"Fail"</formula>
    </cfRule>
    <cfRule type="cellIs" dxfId="487" priority="481" operator="equal">
      <formula>"Pass"</formula>
    </cfRule>
    <cfRule type="cellIs" dxfId="486" priority="482" operator="equal">
      <formula>"Info"</formula>
    </cfRule>
  </conditionalFormatting>
  <conditionalFormatting sqref="O24">
    <cfRule type="expression" dxfId="485" priority="479" stopIfTrue="1">
      <formula>ISERROR(AC12)</formula>
    </cfRule>
  </conditionalFormatting>
  <conditionalFormatting sqref="J24">
    <cfRule type="cellIs" dxfId="484" priority="476" operator="equal">
      <formula>"Fail"</formula>
    </cfRule>
    <cfRule type="cellIs" dxfId="483" priority="477" operator="equal">
      <formula>"Pass"</formula>
    </cfRule>
    <cfRule type="cellIs" dxfId="482" priority="478" operator="equal">
      <formula>"Info"</formula>
    </cfRule>
  </conditionalFormatting>
  <conditionalFormatting sqref="O25">
    <cfRule type="expression" dxfId="481" priority="475" stopIfTrue="1">
      <formula>ISERROR(AC13)</formula>
    </cfRule>
  </conditionalFormatting>
  <conditionalFormatting sqref="J25">
    <cfRule type="cellIs" dxfId="480" priority="472" operator="equal">
      <formula>"Fail"</formula>
    </cfRule>
    <cfRule type="cellIs" dxfId="479" priority="473" operator="equal">
      <formula>"Pass"</formula>
    </cfRule>
    <cfRule type="cellIs" dxfId="478" priority="474" operator="equal">
      <formula>"Info"</formula>
    </cfRule>
  </conditionalFormatting>
  <conditionalFormatting sqref="O12">
    <cfRule type="expression" dxfId="477" priority="471" stopIfTrue="1">
      <formula>ISERROR(AC12)</formula>
    </cfRule>
  </conditionalFormatting>
  <conditionalFormatting sqref="J12">
    <cfRule type="cellIs" dxfId="476" priority="468" operator="equal">
      <formula>"Fail"</formula>
    </cfRule>
    <cfRule type="cellIs" dxfId="475" priority="469" operator="equal">
      <formula>"Pass"</formula>
    </cfRule>
    <cfRule type="cellIs" dxfId="474" priority="470" operator="equal">
      <formula>"Info"</formula>
    </cfRule>
  </conditionalFormatting>
  <conditionalFormatting sqref="O13:O14">
    <cfRule type="expression" dxfId="473" priority="467" stopIfTrue="1">
      <formula>ISERROR(AC13)</formula>
    </cfRule>
  </conditionalFormatting>
  <conditionalFormatting sqref="J13:J14">
    <cfRule type="cellIs" dxfId="472" priority="464" operator="equal">
      <formula>"Fail"</formula>
    </cfRule>
    <cfRule type="cellIs" dxfId="471" priority="465" operator="equal">
      <formula>"Pass"</formula>
    </cfRule>
    <cfRule type="cellIs" dxfId="470" priority="466" operator="equal">
      <formula>"Info"</formula>
    </cfRule>
  </conditionalFormatting>
  <conditionalFormatting sqref="O15">
    <cfRule type="expression" dxfId="469" priority="463" stopIfTrue="1">
      <formula>ISERROR(AC15)</formula>
    </cfRule>
  </conditionalFormatting>
  <conditionalFormatting sqref="J15">
    <cfRule type="cellIs" dxfId="468" priority="460" operator="equal">
      <formula>"Fail"</formula>
    </cfRule>
    <cfRule type="cellIs" dxfId="467" priority="461" operator="equal">
      <formula>"Pass"</formula>
    </cfRule>
    <cfRule type="cellIs" dxfId="466" priority="462" operator="equal">
      <formula>"Info"</formula>
    </cfRule>
  </conditionalFormatting>
  <conditionalFormatting sqref="O17:O18">
    <cfRule type="expression" dxfId="465" priority="459" stopIfTrue="1">
      <formula>ISERROR(AC17)</formula>
    </cfRule>
  </conditionalFormatting>
  <conditionalFormatting sqref="J17:J18">
    <cfRule type="cellIs" dxfId="464" priority="456" operator="equal">
      <formula>"Fail"</formula>
    </cfRule>
    <cfRule type="cellIs" dxfId="463" priority="457" operator="equal">
      <formula>"Pass"</formula>
    </cfRule>
    <cfRule type="cellIs" dxfId="462" priority="458" operator="equal">
      <formula>"Info"</formula>
    </cfRule>
  </conditionalFormatting>
  <conditionalFormatting sqref="O19:O20">
    <cfRule type="expression" dxfId="461" priority="455" stopIfTrue="1">
      <formula>ISERROR(AC19)</formula>
    </cfRule>
  </conditionalFormatting>
  <conditionalFormatting sqref="J19:J20">
    <cfRule type="cellIs" dxfId="460" priority="452" operator="equal">
      <formula>"Fail"</formula>
    </cfRule>
    <cfRule type="cellIs" dxfId="459" priority="453" operator="equal">
      <formula>"Pass"</formula>
    </cfRule>
    <cfRule type="cellIs" dxfId="458" priority="454" operator="equal">
      <formula>"Info"</formula>
    </cfRule>
  </conditionalFormatting>
  <conditionalFormatting sqref="J29:J30">
    <cfRule type="cellIs" dxfId="457" priority="448" operator="equal">
      <formula>"Fail"</formula>
    </cfRule>
    <cfRule type="cellIs" dxfId="456" priority="449" operator="equal">
      <formula>"Pass"</formula>
    </cfRule>
    <cfRule type="cellIs" dxfId="455" priority="450" operator="equal">
      <formula>"Info"</formula>
    </cfRule>
  </conditionalFormatting>
  <conditionalFormatting sqref="O29:O30">
    <cfRule type="expression" dxfId="454" priority="451" stopIfTrue="1">
      <formula>ISERROR(AC29)</formula>
    </cfRule>
  </conditionalFormatting>
  <conditionalFormatting sqref="J32">
    <cfRule type="cellIs" dxfId="453" priority="444" operator="equal">
      <formula>"Fail"</formula>
    </cfRule>
    <cfRule type="cellIs" dxfId="452" priority="445" operator="equal">
      <formula>"Pass"</formula>
    </cfRule>
    <cfRule type="cellIs" dxfId="451" priority="446" operator="equal">
      <formula>"Info"</formula>
    </cfRule>
  </conditionalFormatting>
  <conditionalFormatting sqref="O32">
    <cfRule type="expression" dxfId="450" priority="447" stopIfTrue="1">
      <formula>ISERROR(AC32)</formula>
    </cfRule>
  </conditionalFormatting>
  <conditionalFormatting sqref="O33:O35">
    <cfRule type="expression" dxfId="449" priority="443" stopIfTrue="1">
      <formula>ISERROR(AC33)</formula>
    </cfRule>
  </conditionalFormatting>
  <conditionalFormatting sqref="J33:J35">
    <cfRule type="cellIs" dxfId="448" priority="440" operator="equal">
      <formula>"Fail"</formula>
    </cfRule>
    <cfRule type="cellIs" dxfId="447" priority="441" operator="equal">
      <formula>"Pass"</formula>
    </cfRule>
    <cfRule type="cellIs" dxfId="446" priority="442" operator="equal">
      <formula>"Info"</formula>
    </cfRule>
  </conditionalFormatting>
  <conditionalFormatting sqref="O36:O37">
    <cfRule type="expression" dxfId="445" priority="439" stopIfTrue="1">
      <formula>ISERROR(AC36)</formula>
    </cfRule>
  </conditionalFormatting>
  <conditionalFormatting sqref="J36:J37">
    <cfRule type="cellIs" dxfId="444" priority="436" operator="equal">
      <formula>"Fail"</formula>
    </cfRule>
    <cfRule type="cellIs" dxfId="443" priority="437" operator="equal">
      <formula>"Pass"</formula>
    </cfRule>
    <cfRule type="cellIs" dxfId="442" priority="438" operator="equal">
      <formula>"Info"</formula>
    </cfRule>
  </conditionalFormatting>
  <conditionalFormatting sqref="O45:O47">
    <cfRule type="expression" dxfId="441" priority="435" stopIfTrue="1">
      <formula>ISERROR(AC45)</formula>
    </cfRule>
  </conditionalFormatting>
  <conditionalFormatting sqref="J45:J47">
    <cfRule type="cellIs" dxfId="440" priority="432" operator="equal">
      <formula>"Fail"</formula>
    </cfRule>
    <cfRule type="cellIs" dxfId="439" priority="433" operator="equal">
      <formula>"Pass"</formula>
    </cfRule>
    <cfRule type="cellIs" dxfId="438" priority="434" operator="equal">
      <formula>"Info"</formula>
    </cfRule>
  </conditionalFormatting>
  <conditionalFormatting sqref="L46:L47">
    <cfRule type="expression" dxfId="437" priority="431" stopIfTrue="1">
      <formula>ISERROR(Y47)</formula>
    </cfRule>
  </conditionalFormatting>
  <conditionalFormatting sqref="O48:O50">
    <cfRule type="expression" dxfId="436" priority="430" stopIfTrue="1">
      <formula>ISERROR(AC48)</formula>
    </cfRule>
  </conditionalFormatting>
  <conditionalFormatting sqref="J48:J50">
    <cfRule type="cellIs" dxfId="435" priority="427" operator="equal">
      <formula>"Fail"</formula>
    </cfRule>
    <cfRule type="cellIs" dxfId="434" priority="428" operator="equal">
      <formula>"Pass"</formula>
    </cfRule>
    <cfRule type="cellIs" dxfId="433" priority="429" operator="equal">
      <formula>"Info"</formula>
    </cfRule>
  </conditionalFormatting>
  <conditionalFormatting sqref="J54">
    <cfRule type="cellIs" dxfId="432" priority="424" operator="equal">
      <formula>"Fail"</formula>
    </cfRule>
    <cfRule type="cellIs" dxfId="431" priority="425" operator="equal">
      <formula>"Pass"</formula>
    </cfRule>
    <cfRule type="cellIs" dxfId="430" priority="426" operator="equal">
      <formula>"Info"</formula>
    </cfRule>
  </conditionalFormatting>
  <conditionalFormatting sqref="O51">
    <cfRule type="expression" dxfId="429" priority="423" stopIfTrue="1">
      <formula>ISERROR(AC51)</formula>
    </cfRule>
  </conditionalFormatting>
  <conditionalFormatting sqref="J51">
    <cfRule type="cellIs" dxfId="428" priority="420" operator="equal">
      <formula>"Fail"</formula>
    </cfRule>
    <cfRule type="cellIs" dxfId="427" priority="421" operator="equal">
      <formula>"Pass"</formula>
    </cfRule>
    <cfRule type="cellIs" dxfId="426" priority="422" operator="equal">
      <formula>"Info"</formula>
    </cfRule>
  </conditionalFormatting>
  <conditionalFormatting sqref="O55">
    <cfRule type="expression" dxfId="425" priority="419" stopIfTrue="1">
      <formula>ISERROR(AC55)</formula>
    </cfRule>
  </conditionalFormatting>
  <conditionalFormatting sqref="J55">
    <cfRule type="cellIs" dxfId="424" priority="416" operator="equal">
      <formula>"Fail"</formula>
    </cfRule>
    <cfRule type="cellIs" dxfId="423" priority="417" operator="equal">
      <formula>"Pass"</formula>
    </cfRule>
    <cfRule type="cellIs" dxfId="422" priority="418" operator="equal">
      <formula>"Info"</formula>
    </cfRule>
  </conditionalFormatting>
  <conditionalFormatting sqref="O57">
    <cfRule type="expression" dxfId="421" priority="415" stopIfTrue="1">
      <formula>ISERROR(AC57)</formula>
    </cfRule>
  </conditionalFormatting>
  <conditionalFormatting sqref="J57">
    <cfRule type="cellIs" dxfId="420" priority="412" operator="equal">
      <formula>"Fail"</formula>
    </cfRule>
    <cfRule type="cellIs" dxfId="419" priority="413" operator="equal">
      <formula>"Pass"</formula>
    </cfRule>
    <cfRule type="cellIs" dxfId="418" priority="414" operator="equal">
      <formula>"Info"</formula>
    </cfRule>
  </conditionalFormatting>
  <conditionalFormatting sqref="O58:O59">
    <cfRule type="expression" dxfId="417" priority="411" stopIfTrue="1">
      <formula>ISERROR(AC58)</formula>
    </cfRule>
  </conditionalFormatting>
  <conditionalFormatting sqref="J58:J59">
    <cfRule type="cellIs" dxfId="416" priority="408" operator="equal">
      <formula>"Fail"</formula>
    </cfRule>
    <cfRule type="cellIs" dxfId="415" priority="409" operator="equal">
      <formula>"Pass"</formula>
    </cfRule>
    <cfRule type="cellIs" dxfId="414" priority="410" operator="equal">
      <formula>"Info"</formula>
    </cfRule>
  </conditionalFormatting>
  <conditionalFormatting sqref="O60">
    <cfRule type="expression" dxfId="413" priority="407" stopIfTrue="1">
      <formula>ISERROR(AC60)</formula>
    </cfRule>
  </conditionalFormatting>
  <conditionalFormatting sqref="J60">
    <cfRule type="cellIs" dxfId="412" priority="404" operator="equal">
      <formula>"Fail"</formula>
    </cfRule>
    <cfRule type="cellIs" dxfId="411" priority="405" operator="equal">
      <formula>"Pass"</formula>
    </cfRule>
    <cfRule type="cellIs" dxfId="410" priority="406" operator="equal">
      <formula>"Info"</formula>
    </cfRule>
  </conditionalFormatting>
  <conditionalFormatting sqref="O61:O62">
    <cfRule type="expression" dxfId="409" priority="403" stopIfTrue="1">
      <formula>ISERROR(AC61)</formula>
    </cfRule>
  </conditionalFormatting>
  <conditionalFormatting sqref="J61:J62">
    <cfRule type="cellIs" dxfId="408" priority="400" operator="equal">
      <formula>"Fail"</formula>
    </cfRule>
    <cfRule type="cellIs" dxfId="407" priority="401" operator="equal">
      <formula>"Pass"</formula>
    </cfRule>
    <cfRule type="cellIs" dxfId="406" priority="402" operator="equal">
      <formula>"Info"</formula>
    </cfRule>
  </conditionalFormatting>
  <conditionalFormatting sqref="O63">
    <cfRule type="expression" dxfId="405" priority="399" stopIfTrue="1">
      <formula>ISERROR(AC63)</formula>
    </cfRule>
  </conditionalFormatting>
  <conditionalFormatting sqref="J63">
    <cfRule type="cellIs" dxfId="404" priority="396" operator="equal">
      <formula>"Fail"</formula>
    </cfRule>
    <cfRule type="cellIs" dxfId="403" priority="397" operator="equal">
      <formula>"Pass"</formula>
    </cfRule>
    <cfRule type="cellIs" dxfId="402" priority="398" operator="equal">
      <formula>"Info"</formula>
    </cfRule>
  </conditionalFormatting>
  <conditionalFormatting sqref="O64:O65">
    <cfRule type="expression" dxfId="401" priority="395" stopIfTrue="1">
      <formula>ISERROR(AC64)</formula>
    </cfRule>
  </conditionalFormatting>
  <conditionalFormatting sqref="J64:J65">
    <cfRule type="cellIs" dxfId="400" priority="392" operator="equal">
      <formula>"Fail"</formula>
    </cfRule>
    <cfRule type="cellIs" dxfId="399" priority="393" operator="equal">
      <formula>"Pass"</formula>
    </cfRule>
    <cfRule type="cellIs" dxfId="398" priority="394" operator="equal">
      <formula>"Info"</formula>
    </cfRule>
  </conditionalFormatting>
  <conditionalFormatting sqref="O66:O67">
    <cfRule type="expression" dxfId="397" priority="391" stopIfTrue="1">
      <formula>ISERROR(AC66)</formula>
    </cfRule>
  </conditionalFormatting>
  <conditionalFormatting sqref="J66:J67">
    <cfRule type="cellIs" dxfId="396" priority="388" operator="equal">
      <formula>"Fail"</formula>
    </cfRule>
    <cfRule type="cellIs" dxfId="395" priority="389" operator="equal">
      <formula>"Pass"</formula>
    </cfRule>
    <cfRule type="cellIs" dxfId="394" priority="390" operator="equal">
      <formula>"Info"</formula>
    </cfRule>
  </conditionalFormatting>
  <conditionalFormatting sqref="O68">
    <cfRule type="expression" dxfId="393" priority="387" stopIfTrue="1">
      <formula>ISERROR(AC68)</formula>
    </cfRule>
  </conditionalFormatting>
  <conditionalFormatting sqref="J68">
    <cfRule type="cellIs" dxfId="392" priority="384" operator="equal">
      <formula>"Fail"</formula>
    </cfRule>
    <cfRule type="cellIs" dxfId="391" priority="385" operator="equal">
      <formula>"Pass"</formula>
    </cfRule>
    <cfRule type="cellIs" dxfId="390" priority="386" operator="equal">
      <formula>"Info"</formula>
    </cfRule>
  </conditionalFormatting>
  <conditionalFormatting sqref="O69">
    <cfRule type="expression" dxfId="389" priority="383" stopIfTrue="1">
      <formula>ISERROR(AC69)</formula>
    </cfRule>
  </conditionalFormatting>
  <conditionalFormatting sqref="J69">
    <cfRule type="cellIs" dxfId="388" priority="380" operator="equal">
      <formula>"Fail"</formula>
    </cfRule>
    <cfRule type="cellIs" dxfId="387" priority="381" operator="equal">
      <formula>"Pass"</formula>
    </cfRule>
    <cfRule type="cellIs" dxfId="386" priority="382" operator="equal">
      <formula>"Info"</formula>
    </cfRule>
  </conditionalFormatting>
  <conditionalFormatting sqref="O70">
    <cfRule type="expression" dxfId="385" priority="379" stopIfTrue="1">
      <formula>ISERROR(AC70)</formula>
    </cfRule>
  </conditionalFormatting>
  <conditionalFormatting sqref="J70">
    <cfRule type="cellIs" dxfId="384" priority="376" operator="equal">
      <formula>"Fail"</formula>
    </cfRule>
    <cfRule type="cellIs" dxfId="383" priority="377" operator="equal">
      <formula>"Pass"</formula>
    </cfRule>
    <cfRule type="cellIs" dxfId="382" priority="378" operator="equal">
      <formula>"Info"</formula>
    </cfRule>
  </conditionalFormatting>
  <conditionalFormatting sqref="J71">
    <cfRule type="cellIs" dxfId="381" priority="373" operator="equal">
      <formula>"Fail"</formula>
    </cfRule>
    <cfRule type="cellIs" dxfId="380" priority="374" operator="equal">
      <formula>"Pass"</formula>
    </cfRule>
    <cfRule type="cellIs" dxfId="379" priority="375" operator="equal">
      <formula>"Info"</formula>
    </cfRule>
  </conditionalFormatting>
  <conditionalFormatting sqref="J72">
    <cfRule type="cellIs" dxfId="378" priority="370" operator="equal">
      <formula>"Fail"</formula>
    </cfRule>
    <cfRule type="cellIs" dxfId="377" priority="371" operator="equal">
      <formula>"Pass"</formula>
    </cfRule>
    <cfRule type="cellIs" dxfId="376" priority="372" operator="equal">
      <formula>"Info"</formula>
    </cfRule>
  </conditionalFormatting>
  <conditionalFormatting sqref="O73">
    <cfRule type="expression" dxfId="375" priority="369" stopIfTrue="1">
      <formula>ISERROR(AC73)</formula>
    </cfRule>
  </conditionalFormatting>
  <conditionalFormatting sqref="J73">
    <cfRule type="cellIs" dxfId="374" priority="366" operator="equal">
      <formula>"Fail"</formula>
    </cfRule>
    <cfRule type="cellIs" dxfId="373" priority="367" operator="equal">
      <formula>"Pass"</formula>
    </cfRule>
    <cfRule type="cellIs" dxfId="372" priority="368" operator="equal">
      <formula>"Info"</formula>
    </cfRule>
  </conditionalFormatting>
  <conditionalFormatting sqref="O74">
    <cfRule type="expression" dxfId="371" priority="365" stopIfTrue="1">
      <formula>ISERROR(AC74)</formula>
    </cfRule>
  </conditionalFormatting>
  <conditionalFormatting sqref="J74">
    <cfRule type="cellIs" dxfId="370" priority="362" operator="equal">
      <formula>"Fail"</formula>
    </cfRule>
    <cfRule type="cellIs" dxfId="369" priority="363" operator="equal">
      <formula>"Pass"</formula>
    </cfRule>
    <cfRule type="cellIs" dxfId="368" priority="364" operator="equal">
      <formula>"Info"</formula>
    </cfRule>
  </conditionalFormatting>
  <conditionalFormatting sqref="O76">
    <cfRule type="expression" dxfId="367" priority="361" stopIfTrue="1">
      <formula>ISERROR(AC76)</formula>
    </cfRule>
  </conditionalFormatting>
  <conditionalFormatting sqref="J76">
    <cfRule type="cellIs" dxfId="366" priority="358" operator="equal">
      <formula>"Fail"</formula>
    </cfRule>
    <cfRule type="cellIs" dxfId="365" priority="359" operator="equal">
      <formula>"Pass"</formula>
    </cfRule>
    <cfRule type="cellIs" dxfId="364" priority="360" operator="equal">
      <formula>"Info"</formula>
    </cfRule>
  </conditionalFormatting>
  <conditionalFormatting sqref="O75">
    <cfRule type="expression" dxfId="363" priority="357" stopIfTrue="1">
      <formula>ISERROR(AC75)</formula>
    </cfRule>
  </conditionalFormatting>
  <conditionalFormatting sqref="J75">
    <cfRule type="cellIs" dxfId="362" priority="354" operator="equal">
      <formula>"Fail"</formula>
    </cfRule>
    <cfRule type="cellIs" dxfId="361" priority="355" operator="equal">
      <formula>"Pass"</formula>
    </cfRule>
    <cfRule type="cellIs" dxfId="360" priority="356" operator="equal">
      <formula>"Info"</formula>
    </cfRule>
  </conditionalFormatting>
  <conditionalFormatting sqref="O76">
    <cfRule type="expression" dxfId="359" priority="353" stopIfTrue="1">
      <formula>ISERROR(AC74)</formula>
    </cfRule>
  </conditionalFormatting>
  <conditionalFormatting sqref="J76">
    <cfRule type="cellIs" dxfId="358" priority="350" operator="equal">
      <formula>"Fail"</formula>
    </cfRule>
    <cfRule type="cellIs" dxfId="357" priority="351" operator="equal">
      <formula>"Pass"</formula>
    </cfRule>
    <cfRule type="cellIs" dxfId="356" priority="352" operator="equal">
      <formula>"Info"</formula>
    </cfRule>
  </conditionalFormatting>
  <conditionalFormatting sqref="O77">
    <cfRule type="expression" dxfId="355" priority="349" stopIfTrue="1">
      <formula>ISERROR(AC77)</formula>
    </cfRule>
  </conditionalFormatting>
  <conditionalFormatting sqref="J77">
    <cfRule type="cellIs" dxfId="354" priority="346" operator="equal">
      <formula>"Fail"</formula>
    </cfRule>
    <cfRule type="cellIs" dxfId="353" priority="347" operator="equal">
      <formula>"Pass"</formula>
    </cfRule>
    <cfRule type="cellIs" dxfId="352" priority="348" operator="equal">
      <formula>"Info"</formula>
    </cfRule>
  </conditionalFormatting>
  <conditionalFormatting sqref="O78:O80">
    <cfRule type="expression" dxfId="351" priority="345" stopIfTrue="1">
      <formula>ISERROR(AC78)</formula>
    </cfRule>
  </conditionalFormatting>
  <conditionalFormatting sqref="J78:J80">
    <cfRule type="cellIs" dxfId="350" priority="342" operator="equal">
      <formula>"Fail"</formula>
    </cfRule>
    <cfRule type="cellIs" dxfId="349" priority="343" operator="equal">
      <formula>"Pass"</formula>
    </cfRule>
    <cfRule type="cellIs" dxfId="348" priority="344" operator="equal">
      <formula>"Info"</formula>
    </cfRule>
  </conditionalFormatting>
  <conditionalFormatting sqref="O81">
    <cfRule type="expression" dxfId="347" priority="341" stopIfTrue="1">
      <formula>ISERROR(AC81)</formula>
    </cfRule>
  </conditionalFormatting>
  <conditionalFormatting sqref="J81">
    <cfRule type="cellIs" dxfId="346" priority="338" operator="equal">
      <formula>"Fail"</formula>
    </cfRule>
    <cfRule type="cellIs" dxfId="345" priority="339" operator="equal">
      <formula>"Pass"</formula>
    </cfRule>
    <cfRule type="cellIs" dxfId="344" priority="340" operator="equal">
      <formula>"Info"</formula>
    </cfRule>
  </conditionalFormatting>
  <conditionalFormatting sqref="O82:O83">
    <cfRule type="expression" dxfId="343" priority="337" stopIfTrue="1">
      <formula>ISERROR(AC82)</formula>
    </cfRule>
  </conditionalFormatting>
  <conditionalFormatting sqref="J82:J83">
    <cfRule type="cellIs" dxfId="342" priority="334" operator="equal">
      <formula>"Fail"</formula>
    </cfRule>
    <cfRule type="cellIs" dxfId="341" priority="335" operator="equal">
      <formula>"Pass"</formula>
    </cfRule>
    <cfRule type="cellIs" dxfId="340" priority="336" operator="equal">
      <formula>"Info"</formula>
    </cfRule>
  </conditionalFormatting>
  <conditionalFormatting sqref="O84:O88">
    <cfRule type="expression" dxfId="339" priority="333" stopIfTrue="1">
      <formula>ISERROR(AC84)</formula>
    </cfRule>
  </conditionalFormatting>
  <conditionalFormatting sqref="J84:J88">
    <cfRule type="cellIs" dxfId="338" priority="330" operator="equal">
      <formula>"Fail"</formula>
    </cfRule>
    <cfRule type="cellIs" dxfId="337" priority="331" operator="equal">
      <formula>"Pass"</formula>
    </cfRule>
    <cfRule type="cellIs" dxfId="336" priority="332" operator="equal">
      <formula>"Info"</formula>
    </cfRule>
  </conditionalFormatting>
  <conditionalFormatting sqref="O89:O91">
    <cfRule type="expression" dxfId="335" priority="329" stopIfTrue="1">
      <formula>ISERROR(AC89)</formula>
    </cfRule>
  </conditionalFormatting>
  <conditionalFormatting sqref="J89:J91">
    <cfRule type="cellIs" dxfId="334" priority="326" operator="equal">
      <formula>"Fail"</formula>
    </cfRule>
    <cfRule type="cellIs" dxfId="333" priority="327" operator="equal">
      <formula>"Pass"</formula>
    </cfRule>
    <cfRule type="cellIs" dxfId="332" priority="328" operator="equal">
      <formula>"Info"</formula>
    </cfRule>
  </conditionalFormatting>
  <conditionalFormatting sqref="J100:J101 J103">
    <cfRule type="cellIs" dxfId="331" priority="323" operator="equal">
      <formula>"Fail"</formula>
    </cfRule>
    <cfRule type="cellIs" dxfId="330" priority="324" operator="equal">
      <formula>"Pass"</formula>
    </cfRule>
    <cfRule type="cellIs" dxfId="329" priority="325" operator="equal">
      <formula>"Info"</formula>
    </cfRule>
  </conditionalFormatting>
  <conditionalFormatting sqref="O92:O93">
    <cfRule type="expression" dxfId="328" priority="322" stopIfTrue="1">
      <formula>ISERROR(AC92)</formula>
    </cfRule>
  </conditionalFormatting>
  <conditionalFormatting sqref="J92:J93">
    <cfRule type="cellIs" dxfId="327" priority="319" operator="equal">
      <formula>"Fail"</formula>
    </cfRule>
    <cfRule type="cellIs" dxfId="326" priority="320" operator="equal">
      <formula>"Pass"</formula>
    </cfRule>
    <cfRule type="cellIs" dxfId="325" priority="321" operator="equal">
      <formula>"Info"</formula>
    </cfRule>
  </conditionalFormatting>
  <conditionalFormatting sqref="O112">
    <cfRule type="expression" dxfId="324" priority="318" stopIfTrue="1">
      <formula>ISERROR(AC94)</formula>
    </cfRule>
  </conditionalFormatting>
  <conditionalFormatting sqref="J112">
    <cfRule type="cellIs" dxfId="323" priority="315" operator="equal">
      <formula>"Fail"</formula>
    </cfRule>
    <cfRule type="cellIs" dxfId="322" priority="316" operator="equal">
      <formula>"Pass"</formula>
    </cfRule>
    <cfRule type="cellIs" dxfId="321" priority="317" operator="equal">
      <formula>"Info"</formula>
    </cfRule>
  </conditionalFormatting>
  <conditionalFormatting sqref="J95:J96">
    <cfRule type="cellIs" dxfId="320" priority="312" operator="equal">
      <formula>"Fail"</formula>
    </cfRule>
    <cfRule type="cellIs" dxfId="319" priority="313" operator="equal">
      <formula>"Pass"</formula>
    </cfRule>
    <cfRule type="cellIs" dxfId="318" priority="314" operator="equal">
      <formula>"Info"</formula>
    </cfRule>
  </conditionalFormatting>
  <conditionalFormatting sqref="J104">
    <cfRule type="cellIs" dxfId="317" priority="309" operator="equal">
      <formula>"Fail"</formula>
    </cfRule>
    <cfRule type="cellIs" dxfId="316" priority="310" operator="equal">
      <formula>"Pass"</formula>
    </cfRule>
    <cfRule type="cellIs" dxfId="315" priority="311" operator="equal">
      <formula>"Info"</formula>
    </cfRule>
  </conditionalFormatting>
  <conditionalFormatting sqref="J106">
    <cfRule type="cellIs" dxfId="314" priority="306" operator="equal">
      <formula>"Fail"</formula>
    </cfRule>
    <cfRule type="cellIs" dxfId="313" priority="307" operator="equal">
      <formula>"Pass"</formula>
    </cfRule>
    <cfRule type="cellIs" dxfId="312" priority="308" operator="equal">
      <formula>"Info"</formula>
    </cfRule>
  </conditionalFormatting>
  <conditionalFormatting sqref="J107">
    <cfRule type="cellIs" dxfId="311" priority="303" operator="equal">
      <formula>"Fail"</formula>
    </cfRule>
    <cfRule type="cellIs" dxfId="310" priority="304" operator="equal">
      <formula>"Pass"</formula>
    </cfRule>
    <cfRule type="cellIs" dxfId="309" priority="305" operator="equal">
      <formula>"Info"</formula>
    </cfRule>
  </conditionalFormatting>
  <conditionalFormatting sqref="J102">
    <cfRule type="cellIs" dxfId="308" priority="300" stopIfTrue="1" operator="equal">
      <formula>"Fail"</formula>
    </cfRule>
    <cfRule type="cellIs" dxfId="307" priority="301" stopIfTrue="1" operator="equal">
      <formula>"Pass"</formula>
    </cfRule>
    <cfRule type="cellIs" dxfId="306" priority="302" stopIfTrue="1" operator="equal">
      <formula>"Info"</formula>
    </cfRule>
  </conditionalFormatting>
  <conditionalFormatting sqref="J105">
    <cfRule type="cellIs" dxfId="305" priority="297" operator="equal">
      <formula>"Fail"</formula>
    </cfRule>
    <cfRule type="cellIs" dxfId="304" priority="298" operator="equal">
      <formula>"Pass"</formula>
    </cfRule>
    <cfRule type="cellIs" dxfId="303" priority="299" operator="equal">
      <formula>"Info"</formula>
    </cfRule>
  </conditionalFormatting>
  <conditionalFormatting sqref="O16">
    <cfRule type="expression" dxfId="302" priority="287" stopIfTrue="1">
      <formula>ISERROR(AC16)</formula>
    </cfRule>
  </conditionalFormatting>
  <conditionalFormatting sqref="J94">
    <cfRule type="cellIs" dxfId="301" priority="294" operator="equal">
      <formula>"Fail"</formula>
    </cfRule>
    <cfRule type="cellIs" dxfId="300" priority="295" operator="equal">
      <formula>"Pass"</formula>
    </cfRule>
    <cfRule type="cellIs" dxfId="299" priority="296" operator="equal">
      <formula>"Info"</formula>
    </cfRule>
  </conditionalFormatting>
  <conditionalFormatting sqref="J94">
    <cfRule type="cellIs" dxfId="298" priority="291" stopIfTrue="1" operator="equal">
      <formula>"Fail"</formula>
    </cfRule>
    <cfRule type="cellIs" dxfId="297" priority="292" stopIfTrue="1" operator="equal">
      <formula>"Pass"</formula>
    </cfRule>
    <cfRule type="cellIs" dxfId="296" priority="293" stopIfTrue="1" operator="equal">
      <formula>"Info"</formula>
    </cfRule>
  </conditionalFormatting>
  <conditionalFormatting sqref="J97">
    <cfRule type="cellIs" dxfId="295" priority="288" operator="equal">
      <formula>"Fail"</formula>
    </cfRule>
    <cfRule type="cellIs" dxfId="294" priority="289" operator="equal">
      <formula>"Pass"</formula>
    </cfRule>
    <cfRule type="cellIs" dxfId="293" priority="290" operator="equal">
      <formula>"Info"</formula>
    </cfRule>
  </conditionalFormatting>
  <conditionalFormatting sqref="J16">
    <cfRule type="cellIs" dxfId="292" priority="284" operator="equal">
      <formula>"Fail"</formula>
    </cfRule>
    <cfRule type="cellIs" dxfId="291" priority="285" operator="equal">
      <formula>"Pass"</formula>
    </cfRule>
    <cfRule type="cellIs" dxfId="290" priority="286" operator="equal">
      <formula>"Info"</formula>
    </cfRule>
  </conditionalFormatting>
  <conditionalFormatting sqref="J21">
    <cfRule type="cellIs" dxfId="289" priority="281" stopIfTrue="1" operator="equal">
      <formula>"Fail"</formula>
    </cfRule>
    <cfRule type="cellIs" dxfId="288" priority="282" stopIfTrue="1" operator="equal">
      <formula>"Pass"</formula>
    </cfRule>
    <cfRule type="cellIs" dxfId="287" priority="283" stopIfTrue="1" operator="equal">
      <formula>"Info"</formula>
    </cfRule>
  </conditionalFormatting>
  <conditionalFormatting sqref="O21">
    <cfRule type="expression" dxfId="286" priority="280" stopIfTrue="1">
      <formula>ISERROR(AC21)</formula>
    </cfRule>
  </conditionalFormatting>
  <conditionalFormatting sqref="J22">
    <cfRule type="cellIs" dxfId="285" priority="277" stopIfTrue="1" operator="equal">
      <formula>"Fail"</formula>
    </cfRule>
    <cfRule type="cellIs" dxfId="284" priority="278" stopIfTrue="1" operator="equal">
      <formula>"Pass"</formula>
    </cfRule>
    <cfRule type="cellIs" dxfId="283" priority="279" stopIfTrue="1" operator="equal">
      <formula>"Info"</formula>
    </cfRule>
  </conditionalFormatting>
  <conditionalFormatting sqref="O22">
    <cfRule type="expression" dxfId="282" priority="276" stopIfTrue="1">
      <formula>ISERROR(AC22)</formula>
    </cfRule>
  </conditionalFormatting>
  <conditionalFormatting sqref="O23">
    <cfRule type="expression" dxfId="281" priority="275" stopIfTrue="1">
      <formula>ISERROR(AC23)</formula>
    </cfRule>
  </conditionalFormatting>
  <conditionalFormatting sqref="J23">
    <cfRule type="cellIs" dxfId="280" priority="272" operator="equal">
      <formula>"Fail"</formula>
    </cfRule>
    <cfRule type="cellIs" dxfId="279" priority="273" operator="equal">
      <formula>"Pass"</formula>
    </cfRule>
    <cfRule type="cellIs" dxfId="278" priority="274" operator="equal">
      <formula>"Info"</formula>
    </cfRule>
  </conditionalFormatting>
  <conditionalFormatting sqref="J27:J28">
    <cfRule type="cellIs" dxfId="277" priority="269" stopIfTrue="1" operator="equal">
      <formula>"Fail"</formula>
    </cfRule>
    <cfRule type="cellIs" dxfId="276" priority="270" stopIfTrue="1" operator="equal">
      <formula>"Pass"</formula>
    </cfRule>
    <cfRule type="cellIs" dxfId="275" priority="271" stopIfTrue="1" operator="equal">
      <formula>"Info"</formula>
    </cfRule>
  </conditionalFormatting>
  <conditionalFormatting sqref="O27:O28">
    <cfRule type="expression" dxfId="274" priority="268" stopIfTrue="1">
      <formula>ISERROR(AC27)</formula>
    </cfRule>
  </conditionalFormatting>
  <conditionalFormatting sqref="J31">
    <cfRule type="cellIs" dxfId="273" priority="264" operator="equal">
      <formula>"Fail"</formula>
    </cfRule>
    <cfRule type="cellIs" dxfId="272" priority="265" operator="equal">
      <formula>"Pass"</formula>
    </cfRule>
    <cfRule type="cellIs" dxfId="271" priority="266" operator="equal">
      <formula>"Info"</formula>
    </cfRule>
  </conditionalFormatting>
  <conditionalFormatting sqref="O31">
    <cfRule type="expression" dxfId="270" priority="267" stopIfTrue="1">
      <formula>ISERROR(AC31)</formula>
    </cfRule>
  </conditionalFormatting>
  <conditionalFormatting sqref="O98">
    <cfRule type="expression" dxfId="269" priority="263" stopIfTrue="1">
      <formula>ISERROR(AC98)</formula>
    </cfRule>
  </conditionalFormatting>
  <conditionalFormatting sqref="O142:O144">
    <cfRule type="expression" dxfId="268" priority="262" stopIfTrue="1">
      <formula>ISERROR(AC142)</formula>
    </cfRule>
  </conditionalFormatting>
  <conditionalFormatting sqref="J142:J144">
    <cfRule type="cellIs" dxfId="267" priority="259" operator="equal">
      <formula>"Fail"</formula>
    </cfRule>
    <cfRule type="cellIs" dxfId="266" priority="260" operator="equal">
      <formula>"Pass"</formula>
    </cfRule>
    <cfRule type="cellIs" dxfId="265" priority="261" operator="equal">
      <formula>"Info"</formula>
    </cfRule>
  </conditionalFormatting>
  <conditionalFormatting sqref="O145:O146">
    <cfRule type="expression" dxfId="264" priority="258" stopIfTrue="1">
      <formula>ISERROR(AC145)</formula>
    </cfRule>
  </conditionalFormatting>
  <conditionalFormatting sqref="J145:J146">
    <cfRule type="cellIs" dxfId="263" priority="255" operator="equal">
      <formula>"Fail"</formula>
    </cfRule>
    <cfRule type="cellIs" dxfId="262" priority="256" operator="equal">
      <formula>"Pass"</formula>
    </cfRule>
    <cfRule type="cellIs" dxfId="261" priority="257" operator="equal">
      <formula>"Info"</formula>
    </cfRule>
  </conditionalFormatting>
  <conditionalFormatting sqref="O141">
    <cfRule type="expression" dxfId="260" priority="254" stopIfTrue="1">
      <formula>ISERROR(AC141)</formula>
    </cfRule>
  </conditionalFormatting>
  <conditionalFormatting sqref="J141">
    <cfRule type="cellIs" dxfId="259" priority="251" operator="equal">
      <formula>"Fail"</formula>
    </cfRule>
    <cfRule type="cellIs" dxfId="258" priority="252" operator="equal">
      <formula>"Pass"</formula>
    </cfRule>
    <cfRule type="cellIs" dxfId="257" priority="253" operator="equal">
      <formula>"Info"</formula>
    </cfRule>
  </conditionalFormatting>
  <conditionalFormatting sqref="J148">
    <cfRule type="cellIs" dxfId="256" priority="248" operator="equal">
      <formula>"Fail"</formula>
    </cfRule>
    <cfRule type="cellIs" dxfId="255" priority="249" operator="equal">
      <formula>"Pass"</formula>
    </cfRule>
    <cfRule type="cellIs" dxfId="254" priority="250" operator="equal">
      <formula>"Info"</formula>
    </cfRule>
  </conditionalFormatting>
  <conditionalFormatting sqref="O147">
    <cfRule type="expression" dxfId="253" priority="247" stopIfTrue="1">
      <formula>ISERROR(AC147)</formula>
    </cfRule>
  </conditionalFormatting>
  <conditionalFormatting sqref="J147">
    <cfRule type="cellIs" dxfId="252" priority="244" operator="equal">
      <formula>"Fail"</formula>
    </cfRule>
    <cfRule type="cellIs" dxfId="251" priority="245" operator="equal">
      <formula>"Pass"</formula>
    </cfRule>
    <cfRule type="cellIs" dxfId="250" priority="246" operator="equal">
      <formula>"Info"</formula>
    </cfRule>
  </conditionalFormatting>
  <conditionalFormatting sqref="O148">
    <cfRule type="expression" dxfId="249" priority="243" stopIfTrue="1">
      <formula>ISERROR(AC148)</formula>
    </cfRule>
  </conditionalFormatting>
  <conditionalFormatting sqref="J214">
    <cfRule type="cellIs" dxfId="248" priority="49" operator="equal">
      <formula>"Fail"</formula>
    </cfRule>
    <cfRule type="cellIs" dxfId="247" priority="50" operator="equal">
      <formula>"Pass"</formula>
    </cfRule>
    <cfRule type="cellIs" dxfId="246" priority="51" operator="equal">
      <formula>"Info"</formula>
    </cfRule>
  </conditionalFormatting>
  <conditionalFormatting sqref="J150">
    <cfRule type="cellIs" dxfId="245" priority="240" operator="equal">
      <formula>"Fail"</formula>
    </cfRule>
    <cfRule type="cellIs" dxfId="244" priority="241" operator="equal">
      <formula>"Pass"</formula>
    </cfRule>
    <cfRule type="cellIs" dxfId="243" priority="242" operator="equal">
      <formula>"Info"</formula>
    </cfRule>
  </conditionalFormatting>
  <conditionalFormatting sqref="J151">
    <cfRule type="cellIs" dxfId="242" priority="237" stopIfTrue="1" operator="equal">
      <formula>"Fail"</formula>
    </cfRule>
    <cfRule type="cellIs" dxfId="241" priority="238" stopIfTrue="1" operator="equal">
      <formula>"Pass"</formula>
    </cfRule>
    <cfRule type="cellIs" dxfId="240" priority="239" stopIfTrue="1" operator="equal">
      <formula>"Info"</formula>
    </cfRule>
  </conditionalFormatting>
  <conditionalFormatting sqref="O152">
    <cfRule type="expression" dxfId="239" priority="236" stopIfTrue="1">
      <formula>ISERROR(AC152)</formula>
    </cfRule>
  </conditionalFormatting>
  <conditionalFormatting sqref="J152">
    <cfRule type="cellIs" dxfId="238" priority="233" operator="equal">
      <formula>"Fail"</formula>
    </cfRule>
    <cfRule type="cellIs" dxfId="237" priority="234" operator="equal">
      <formula>"Pass"</formula>
    </cfRule>
    <cfRule type="cellIs" dxfId="236" priority="235" operator="equal">
      <formula>"Info"</formula>
    </cfRule>
  </conditionalFormatting>
  <conditionalFormatting sqref="J153">
    <cfRule type="cellIs" dxfId="235" priority="230" operator="equal">
      <formula>"Fail"</formula>
    </cfRule>
    <cfRule type="cellIs" dxfId="234" priority="231" operator="equal">
      <formula>"Pass"</formula>
    </cfRule>
    <cfRule type="cellIs" dxfId="233" priority="232" operator="equal">
      <formula>"Info"</formula>
    </cfRule>
  </conditionalFormatting>
  <conditionalFormatting sqref="O153">
    <cfRule type="expression" dxfId="232" priority="229" stopIfTrue="1">
      <formula>ISERROR(AC153)</formula>
    </cfRule>
  </conditionalFormatting>
  <conditionalFormatting sqref="O155">
    <cfRule type="expression" dxfId="231" priority="228" stopIfTrue="1">
      <formula>ISERROR(AC155)</formula>
    </cfRule>
  </conditionalFormatting>
  <conditionalFormatting sqref="J155">
    <cfRule type="cellIs" dxfId="230" priority="225" operator="equal">
      <formula>"Fail"</formula>
    </cfRule>
    <cfRule type="cellIs" dxfId="229" priority="226" operator="equal">
      <formula>"Pass"</formula>
    </cfRule>
    <cfRule type="cellIs" dxfId="228" priority="227" operator="equal">
      <formula>"Info"</formula>
    </cfRule>
  </conditionalFormatting>
  <conditionalFormatting sqref="O156">
    <cfRule type="expression" dxfId="227" priority="224" stopIfTrue="1">
      <formula>ISERROR(AC156)</formula>
    </cfRule>
  </conditionalFormatting>
  <conditionalFormatting sqref="J156">
    <cfRule type="cellIs" dxfId="226" priority="221" operator="equal">
      <formula>"Fail"</formula>
    </cfRule>
    <cfRule type="cellIs" dxfId="225" priority="222" operator="equal">
      <formula>"Pass"</formula>
    </cfRule>
    <cfRule type="cellIs" dxfId="224" priority="223" operator="equal">
      <formula>"Info"</formula>
    </cfRule>
  </conditionalFormatting>
  <conditionalFormatting sqref="O157">
    <cfRule type="expression" dxfId="223" priority="220" stopIfTrue="1">
      <formula>ISERROR(AC157)</formula>
    </cfRule>
  </conditionalFormatting>
  <conditionalFormatting sqref="J157">
    <cfRule type="cellIs" dxfId="222" priority="217" operator="equal">
      <formula>"Fail"</formula>
    </cfRule>
    <cfRule type="cellIs" dxfId="221" priority="218" operator="equal">
      <formula>"Pass"</formula>
    </cfRule>
    <cfRule type="cellIs" dxfId="220" priority="219" operator="equal">
      <formula>"Info"</formula>
    </cfRule>
  </conditionalFormatting>
  <conditionalFormatting sqref="O158">
    <cfRule type="expression" dxfId="219" priority="216" stopIfTrue="1">
      <formula>ISERROR(AC158)</formula>
    </cfRule>
  </conditionalFormatting>
  <conditionalFormatting sqref="J158">
    <cfRule type="cellIs" dxfId="218" priority="213" operator="equal">
      <formula>"Fail"</formula>
    </cfRule>
    <cfRule type="cellIs" dxfId="217" priority="214" operator="equal">
      <formula>"Pass"</formula>
    </cfRule>
    <cfRule type="cellIs" dxfId="216" priority="215" operator="equal">
      <formula>"Info"</formula>
    </cfRule>
  </conditionalFormatting>
  <conditionalFormatting sqref="O159">
    <cfRule type="expression" dxfId="215" priority="212" stopIfTrue="1">
      <formula>ISERROR(AC159)</formula>
    </cfRule>
  </conditionalFormatting>
  <conditionalFormatting sqref="J159">
    <cfRule type="cellIs" dxfId="214" priority="209" operator="equal">
      <formula>"Fail"</formula>
    </cfRule>
    <cfRule type="cellIs" dxfId="213" priority="210" operator="equal">
      <formula>"Pass"</formula>
    </cfRule>
    <cfRule type="cellIs" dxfId="212" priority="211" operator="equal">
      <formula>"Info"</formula>
    </cfRule>
  </conditionalFormatting>
  <conditionalFormatting sqref="O160">
    <cfRule type="expression" dxfId="211" priority="208" stopIfTrue="1">
      <formula>ISERROR(AC160)</formula>
    </cfRule>
  </conditionalFormatting>
  <conditionalFormatting sqref="J160">
    <cfRule type="cellIs" dxfId="210" priority="205" operator="equal">
      <formula>"Fail"</formula>
    </cfRule>
    <cfRule type="cellIs" dxfId="209" priority="206" operator="equal">
      <formula>"Pass"</formula>
    </cfRule>
    <cfRule type="cellIs" dxfId="208" priority="207" operator="equal">
      <formula>"Info"</formula>
    </cfRule>
  </conditionalFormatting>
  <conditionalFormatting sqref="O161:O162">
    <cfRule type="expression" dxfId="207" priority="204" stopIfTrue="1">
      <formula>ISERROR(AC161)</formula>
    </cfRule>
  </conditionalFormatting>
  <conditionalFormatting sqref="J161:J162">
    <cfRule type="cellIs" dxfId="206" priority="201" operator="equal">
      <formula>"Fail"</formula>
    </cfRule>
    <cfRule type="cellIs" dxfId="205" priority="202" operator="equal">
      <formula>"Pass"</formula>
    </cfRule>
    <cfRule type="cellIs" dxfId="204" priority="203" operator="equal">
      <formula>"Info"</formula>
    </cfRule>
  </conditionalFormatting>
  <conditionalFormatting sqref="O164">
    <cfRule type="expression" dxfId="203" priority="199" stopIfTrue="1">
      <formula>ISERROR(AC164)</formula>
    </cfRule>
  </conditionalFormatting>
  <conditionalFormatting sqref="J164">
    <cfRule type="cellIs" dxfId="202" priority="196" operator="equal">
      <formula>"Fail"</formula>
    </cfRule>
    <cfRule type="cellIs" dxfId="201" priority="197" operator="equal">
      <formula>"Pass"</formula>
    </cfRule>
    <cfRule type="cellIs" dxfId="200" priority="198" operator="equal">
      <formula>"Info"</formula>
    </cfRule>
  </conditionalFormatting>
  <conditionalFormatting sqref="O164">
    <cfRule type="expression" dxfId="199" priority="200" stopIfTrue="1">
      <formula>ISERROR(AC163)</formula>
    </cfRule>
  </conditionalFormatting>
  <conditionalFormatting sqref="J166">
    <cfRule type="cellIs" dxfId="198" priority="192" operator="equal">
      <formula>"Fail"</formula>
    </cfRule>
    <cfRule type="cellIs" dxfId="197" priority="193" operator="equal">
      <formula>"Pass"</formula>
    </cfRule>
    <cfRule type="cellIs" dxfId="196" priority="194" operator="equal">
      <formula>"Info"</formula>
    </cfRule>
  </conditionalFormatting>
  <conditionalFormatting sqref="O167">
    <cfRule type="expression" dxfId="195" priority="191" stopIfTrue="1">
      <formula>ISERROR(AC167)</formula>
    </cfRule>
  </conditionalFormatting>
  <conditionalFormatting sqref="J167">
    <cfRule type="cellIs" dxfId="194" priority="188" operator="equal">
      <formula>"Fail"</formula>
    </cfRule>
    <cfRule type="cellIs" dxfId="193" priority="189" operator="equal">
      <formula>"Pass"</formula>
    </cfRule>
    <cfRule type="cellIs" dxfId="192" priority="190" operator="equal">
      <formula>"Info"</formula>
    </cfRule>
  </conditionalFormatting>
  <conditionalFormatting sqref="O168">
    <cfRule type="expression" dxfId="191" priority="187" stopIfTrue="1">
      <formula>ISERROR(AC168)</formula>
    </cfRule>
  </conditionalFormatting>
  <conditionalFormatting sqref="J168">
    <cfRule type="cellIs" dxfId="190" priority="184" operator="equal">
      <formula>"Fail"</formula>
    </cfRule>
    <cfRule type="cellIs" dxfId="189" priority="185" operator="equal">
      <formula>"Pass"</formula>
    </cfRule>
    <cfRule type="cellIs" dxfId="188" priority="186" operator="equal">
      <formula>"Info"</formula>
    </cfRule>
  </conditionalFormatting>
  <conditionalFormatting sqref="J169:J170">
    <cfRule type="cellIs" dxfId="187" priority="181" operator="equal">
      <formula>"Fail"</formula>
    </cfRule>
    <cfRule type="cellIs" dxfId="186" priority="182" operator="equal">
      <formula>"Pass"</formula>
    </cfRule>
    <cfRule type="cellIs" dxfId="185" priority="183" operator="equal">
      <formula>"Info"</formula>
    </cfRule>
  </conditionalFormatting>
  <conditionalFormatting sqref="O169">
    <cfRule type="expression" dxfId="184" priority="180" stopIfTrue="1">
      <formula>ISERROR(AC169)</formula>
    </cfRule>
  </conditionalFormatting>
  <conditionalFormatting sqref="O170">
    <cfRule type="expression" dxfId="183" priority="179" stopIfTrue="1">
      <formula>ISERROR(AC170)</formula>
    </cfRule>
  </conditionalFormatting>
  <conditionalFormatting sqref="J171">
    <cfRule type="cellIs" dxfId="182" priority="176" stopIfTrue="1" operator="equal">
      <formula>"Fail"</formula>
    </cfRule>
    <cfRule type="cellIs" dxfId="181" priority="177" stopIfTrue="1" operator="equal">
      <formula>"Pass"</formula>
    </cfRule>
    <cfRule type="cellIs" dxfId="180" priority="178" stopIfTrue="1" operator="equal">
      <formula>"Info"</formula>
    </cfRule>
  </conditionalFormatting>
  <conditionalFormatting sqref="O173">
    <cfRule type="expression" dxfId="179" priority="175" stopIfTrue="1">
      <formula>ISERROR(AC173)</formula>
    </cfRule>
  </conditionalFormatting>
  <conditionalFormatting sqref="J173">
    <cfRule type="cellIs" dxfId="178" priority="172" operator="equal">
      <formula>"Fail"</formula>
    </cfRule>
    <cfRule type="cellIs" dxfId="177" priority="173" operator="equal">
      <formula>"Pass"</formula>
    </cfRule>
    <cfRule type="cellIs" dxfId="176" priority="174" operator="equal">
      <formula>"Info"</formula>
    </cfRule>
  </conditionalFormatting>
  <conditionalFormatting sqref="O175">
    <cfRule type="expression" dxfId="175" priority="171" stopIfTrue="1">
      <formula>ISERROR(AC175)</formula>
    </cfRule>
  </conditionalFormatting>
  <conditionalFormatting sqref="J175">
    <cfRule type="cellIs" dxfId="174" priority="168" operator="equal">
      <formula>"Fail"</formula>
    </cfRule>
    <cfRule type="cellIs" dxfId="173" priority="169" operator="equal">
      <formula>"Pass"</formula>
    </cfRule>
    <cfRule type="cellIs" dxfId="172" priority="170" operator="equal">
      <formula>"Info"</formula>
    </cfRule>
  </conditionalFormatting>
  <conditionalFormatting sqref="O211:O212">
    <cfRule type="expression" dxfId="171" priority="56" stopIfTrue="1">
      <formula>ISERROR(AC211)</formula>
    </cfRule>
  </conditionalFormatting>
  <conditionalFormatting sqref="J211:J212">
    <cfRule type="cellIs" dxfId="170" priority="53" operator="equal">
      <formula>"Fail"</formula>
    </cfRule>
    <cfRule type="cellIs" dxfId="169" priority="54" operator="equal">
      <formula>"Pass"</formula>
    </cfRule>
    <cfRule type="cellIs" dxfId="168" priority="55" operator="equal">
      <formula>"Info"</formula>
    </cfRule>
  </conditionalFormatting>
  <conditionalFormatting sqref="J176">
    <cfRule type="cellIs" dxfId="167" priority="165" operator="equal">
      <formula>"Fail"</formula>
    </cfRule>
    <cfRule type="cellIs" dxfId="166" priority="166" operator="equal">
      <formula>"Pass"</formula>
    </cfRule>
    <cfRule type="cellIs" dxfId="165" priority="167" operator="equal">
      <formula>"Info"</formula>
    </cfRule>
  </conditionalFormatting>
  <conditionalFormatting sqref="O176">
    <cfRule type="expression" dxfId="164" priority="164" stopIfTrue="1">
      <formula>ISERROR(AC176)</formula>
    </cfRule>
  </conditionalFormatting>
  <conditionalFormatting sqref="J178">
    <cfRule type="cellIs" dxfId="163" priority="161" operator="equal">
      <formula>"Fail"</formula>
    </cfRule>
    <cfRule type="cellIs" dxfId="162" priority="162" operator="equal">
      <formula>"Pass"</formula>
    </cfRule>
    <cfRule type="cellIs" dxfId="161" priority="163" operator="equal">
      <formula>"Info"</formula>
    </cfRule>
  </conditionalFormatting>
  <conditionalFormatting sqref="O177">
    <cfRule type="expression" dxfId="160" priority="160" stopIfTrue="1">
      <formula>ISERROR(AC177)</formula>
    </cfRule>
  </conditionalFormatting>
  <conditionalFormatting sqref="J177">
    <cfRule type="cellIs" dxfId="159" priority="157" operator="equal">
      <formula>"Fail"</formula>
    </cfRule>
    <cfRule type="cellIs" dxfId="158" priority="158" operator="equal">
      <formula>"Pass"</formula>
    </cfRule>
    <cfRule type="cellIs" dxfId="157" priority="159" operator="equal">
      <formula>"Info"</formula>
    </cfRule>
  </conditionalFormatting>
  <conditionalFormatting sqref="O178">
    <cfRule type="expression" dxfId="156" priority="156" stopIfTrue="1">
      <formula>ISERROR(AC178)</formula>
    </cfRule>
  </conditionalFormatting>
  <conditionalFormatting sqref="O182">
    <cfRule type="expression" dxfId="155" priority="155" stopIfTrue="1">
      <formula>ISERROR(AC182)</formula>
    </cfRule>
  </conditionalFormatting>
  <conditionalFormatting sqref="J182">
    <cfRule type="cellIs" dxfId="154" priority="152" operator="equal">
      <formula>"Fail"</formula>
    </cfRule>
    <cfRule type="cellIs" dxfId="153" priority="153" operator="equal">
      <formula>"Pass"</formula>
    </cfRule>
    <cfRule type="cellIs" dxfId="152" priority="154" operator="equal">
      <formula>"Info"</formula>
    </cfRule>
  </conditionalFormatting>
  <conditionalFormatting sqref="O183">
    <cfRule type="expression" dxfId="151" priority="151" stopIfTrue="1">
      <formula>ISERROR(AC183)</formula>
    </cfRule>
  </conditionalFormatting>
  <conditionalFormatting sqref="J183">
    <cfRule type="cellIs" dxfId="150" priority="148" operator="equal">
      <formula>"Fail"</formula>
    </cfRule>
    <cfRule type="cellIs" dxfId="149" priority="149" operator="equal">
      <formula>"Pass"</formula>
    </cfRule>
    <cfRule type="cellIs" dxfId="148" priority="150" operator="equal">
      <formula>"Info"</formula>
    </cfRule>
  </conditionalFormatting>
  <conditionalFormatting sqref="O184">
    <cfRule type="expression" dxfId="147" priority="147" stopIfTrue="1">
      <formula>ISERROR(AC184)</formula>
    </cfRule>
  </conditionalFormatting>
  <conditionalFormatting sqref="J184">
    <cfRule type="cellIs" dxfId="146" priority="144" operator="equal">
      <formula>"Fail"</formula>
    </cfRule>
    <cfRule type="cellIs" dxfId="145" priority="145" operator="equal">
      <formula>"Pass"</formula>
    </cfRule>
    <cfRule type="cellIs" dxfId="144" priority="146" operator="equal">
      <formula>"Info"</formula>
    </cfRule>
  </conditionalFormatting>
  <conditionalFormatting sqref="J185">
    <cfRule type="cellIs" dxfId="143" priority="141" operator="equal">
      <formula>"Fail"</formula>
    </cfRule>
    <cfRule type="cellIs" dxfId="142" priority="142" operator="equal">
      <formula>"Pass"</formula>
    </cfRule>
    <cfRule type="cellIs" dxfId="141" priority="143" operator="equal">
      <formula>"Info"</formula>
    </cfRule>
  </conditionalFormatting>
  <conditionalFormatting sqref="O185">
    <cfRule type="expression" dxfId="140" priority="140" stopIfTrue="1">
      <formula>ISERROR(AC185)</formula>
    </cfRule>
  </conditionalFormatting>
  <conditionalFormatting sqref="J186">
    <cfRule type="cellIs" dxfId="139" priority="137" operator="equal">
      <formula>"Fail"</formula>
    </cfRule>
    <cfRule type="cellIs" dxfId="138" priority="138" operator="equal">
      <formula>"Pass"</formula>
    </cfRule>
    <cfRule type="cellIs" dxfId="137" priority="139" operator="equal">
      <formula>"Info"</formula>
    </cfRule>
  </conditionalFormatting>
  <conditionalFormatting sqref="O186">
    <cfRule type="expression" dxfId="136" priority="136" stopIfTrue="1">
      <formula>ISERROR(AC186)</formula>
    </cfRule>
  </conditionalFormatting>
  <conditionalFormatting sqref="O187">
    <cfRule type="expression" dxfId="135" priority="135" stopIfTrue="1">
      <formula>ISERROR(AC187)</formula>
    </cfRule>
  </conditionalFormatting>
  <conditionalFormatting sqref="J187">
    <cfRule type="cellIs" dxfId="134" priority="132" operator="equal">
      <formula>"Fail"</formula>
    </cfRule>
    <cfRule type="cellIs" dxfId="133" priority="133" operator="equal">
      <formula>"Pass"</formula>
    </cfRule>
    <cfRule type="cellIs" dxfId="132" priority="134" operator="equal">
      <formula>"Info"</formula>
    </cfRule>
  </conditionalFormatting>
  <conditionalFormatting sqref="J188">
    <cfRule type="cellIs" dxfId="131" priority="129" operator="equal">
      <formula>"Fail"</formula>
    </cfRule>
    <cfRule type="cellIs" dxfId="130" priority="130" operator="equal">
      <formula>"Pass"</formula>
    </cfRule>
    <cfRule type="cellIs" dxfId="129" priority="131" operator="equal">
      <formula>"Info"</formula>
    </cfRule>
  </conditionalFormatting>
  <conditionalFormatting sqref="O188">
    <cfRule type="expression" dxfId="128" priority="128" stopIfTrue="1">
      <formula>ISERROR(AC188)</formula>
    </cfRule>
  </conditionalFormatting>
  <conditionalFormatting sqref="J191">
    <cfRule type="cellIs" dxfId="127" priority="125" operator="equal">
      <formula>"Fail"</formula>
    </cfRule>
    <cfRule type="cellIs" dxfId="126" priority="126" operator="equal">
      <formula>"Pass"</formula>
    </cfRule>
    <cfRule type="cellIs" dxfId="125" priority="127" operator="equal">
      <formula>"Info"</formula>
    </cfRule>
  </conditionalFormatting>
  <conditionalFormatting sqref="J192">
    <cfRule type="cellIs" dxfId="124" priority="122" operator="equal">
      <formula>"Fail"</formula>
    </cfRule>
    <cfRule type="cellIs" dxfId="123" priority="123" operator="equal">
      <formula>"Pass"</formula>
    </cfRule>
    <cfRule type="cellIs" dxfId="122" priority="124" operator="equal">
      <formula>"Info"</formula>
    </cfRule>
  </conditionalFormatting>
  <conditionalFormatting sqref="O192">
    <cfRule type="expression" dxfId="121" priority="121" stopIfTrue="1">
      <formula>ISERROR(AC192)</formula>
    </cfRule>
  </conditionalFormatting>
  <conditionalFormatting sqref="O193">
    <cfRule type="expression" dxfId="120" priority="120" stopIfTrue="1">
      <formula>ISERROR(AC193)</formula>
    </cfRule>
  </conditionalFormatting>
  <conditionalFormatting sqref="J193">
    <cfRule type="cellIs" dxfId="119" priority="117" operator="equal">
      <formula>"Fail"</formula>
    </cfRule>
    <cfRule type="cellIs" dxfId="118" priority="118" operator="equal">
      <formula>"Pass"</formula>
    </cfRule>
    <cfRule type="cellIs" dxfId="117" priority="119" operator="equal">
      <formula>"Info"</formula>
    </cfRule>
  </conditionalFormatting>
  <conditionalFormatting sqref="O194">
    <cfRule type="expression" dxfId="116" priority="116" stopIfTrue="1">
      <formula>ISERROR(AC194)</formula>
    </cfRule>
  </conditionalFormatting>
  <conditionalFormatting sqref="J194">
    <cfRule type="cellIs" dxfId="115" priority="113" operator="equal">
      <formula>"Fail"</formula>
    </cfRule>
    <cfRule type="cellIs" dxfId="114" priority="114" operator="equal">
      <formula>"Pass"</formula>
    </cfRule>
    <cfRule type="cellIs" dxfId="113" priority="115" operator="equal">
      <formula>"Info"</formula>
    </cfRule>
  </conditionalFormatting>
  <conditionalFormatting sqref="O195">
    <cfRule type="expression" dxfId="112" priority="112" stopIfTrue="1">
      <formula>ISERROR(AC195)</formula>
    </cfRule>
  </conditionalFormatting>
  <conditionalFormatting sqref="J195">
    <cfRule type="cellIs" dxfId="111" priority="109" operator="equal">
      <formula>"Fail"</formula>
    </cfRule>
    <cfRule type="cellIs" dxfId="110" priority="110" operator="equal">
      <formula>"Pass"</formula>
    </cfRule>
    <cfRule type="cellIs" dxfId="109" priority="111" operator="equal">
      <formula>"Info"</formula>
    </cfRule>
  </conditionalFormatting>
  <conditionalFormatting sqref="O196:O197">
    <cfRule type="expression" dxfId="108" priority="108" stopIfTrue="1">
      <formula>ISERROR(AC196)</formula>
    </cfRule>
  </conditionalFormatting>
  <conditionalFormatting sqref="J196:J197">
    <cfRule type="cellIs" dxfId="107" priority="105" operator="equal">
      <formula>"Fail"</formula>
    </cfRule>
    <cfRule type="cellIs" dxfId="106" priority="106" operator="equal">
      <formula>"Pass"</formula>
    </cfRule>
    <cfRule type="cellIs" dxfId="105" priority="107" operator="equal">
      <formula>"Info"</formula>
    </cfRule>
  </conditionalFormatting>
  <conditionalFormatting sqref="J198">
    <cfRule type="cellIs" dxfId="104" priority="102" operator="equal">
      <formula>"Fail"</formula>
    </cfRule>
    <cfRule type="cellIs" dxfId="103" priority="103" operator="equal">
      <formula>"Pass"</formula>
    </cfRule>
    <cfRule type="cellIs" dxfId="102" priority="104" operator="equal">
      <formula>"Info"</formula>
    </cfRule>
  </conditionalFormatting>
  <conditionalFormatting sqref="O198">
    <cfRule type="expression" dxfId="101" priority="101" stopIfTrue="1">
      <formula>ISERROR(AC198)</formula>
    </cfRule>
  </conditionalFormatting>
  <conditionalFormatting sqref="J199">
    <cfRule type="cellIs" dxfId="100" priority="98" operator="equal">
      <formula>"Fail"</formula>
    </cfRule>
    <cfRule type="cellIs" dxfId="99" priority="99" operator="equal">
      <formula>"Pass"</formula>
    </cfRule>
    <cfRule type="cellIs" dxfId="98" priority="100" operator="equal">
      <formula>"Info"</formula>
    </cfRule>
  </conditionalFormatting>
  <conditionalFormatting sqref="O199">
    <cfRule type="expression" dxfId="97" priority="97" stopIfTrue="1">
      <formula>ISERROR(AC199)</formula>
    </cfRule>
  </conditionalFormatting>
  <conditionalFormatting sqref="O200">
    <cfRule type="expression" dxfId="96" priority="96" stopIfTrue="1">
      <formula>ISERROR(AC200)</formula>
    </cfRule>
  </conditionalFormatting>
  <conditionalFormatting sqref="J200">
    <cfRule type="cellIs" dxfId="95" priority="93" operator="equal">
      <formula>"Fail"</formula>
    </cfRule>
    <cfRule type="cellIs" dxfId="94" priority="94" operator="equal">
      <formula>"Pass"</formula>
    </cfRule>
    <cfRule type="cellIs" dxfId="93" priority="95" operator="equal">
      <formula>"Info"</formula>
    </cfRule>
  </conditionalFormatting>
  <conditionalFormatting sqref="O201">
    <cfRule type="expression" dxfId="92" priority="92" stopIfTrue="1">
      <formula>ISERROR(AC201)</formula>
    </cfRule>
  </conditionalFormatting>
  <conditionalFormatting sqref="J201">
    <cfRule type="cellIs" dxfId="91" priority="89" operator="equal">
      <formula>"Fail"</formula>
    </cfRule>
    <cfRule type="cellIs" dxfId="90" priority="90" operator="equal">
      <formula>"Pass"</formula>
    </cfRule>
    <cfRule type="cellIs" dxfId="89" priority="91" operator="equal">
      <formula>"Info"</formula>
    </cfRule>
  </conditionalFormatting>
  <conditionalFormatting sqref="O202:O203">
    <cfRule type="expression" dxfId="88" priority="88" stopIfTrue="1">
      <formula>ISERROR(AC202)</formula>
    </cfRule>
  </conditionalFormatting>
  <conditionalFormatting sqref="J202:J203">
    <cfRule type="cellIs" dxfId="87" priority="85" operator="equal">
      <formula>"Fail"</formula>
    </cfRule>
    <cfRule type="cellIs" dxfId="86" priority="86" operator="equal">
      <formula>"Pass"</formula>
    </cfRule>
    <cfRule type="cellIs" dxfId="85" priority="87" operator="equal">
      <formula>"Info"</formula>
    </cfRule>
  </conditionalFormatting>
  <conditionalFormatting sqref="O204">
    <cfRule type="expression" dxfId="84" priority="84" stopIfTrue="1">
      <formula>ISERROR(AC204)</formula>
    </cfRule>
  </conditionalFormatting>
  <conditionalFormatting sqref="J204">
    <cfRule type="cellIs" dxfId="83" priority="81" operator="equal">
      <formula>"Fail"</formula>
    </cfRule>
    <cfRule type="cellIs" dxfId="82" priority="82" operator="equal">
      <formula>"Pass"</formula>
    </cfRule>
    <cfRule type="cellIs" dxfId="81" priority="83" operator="equal">
      <formula>"Info"</formula>
    </cfRule>
  </conditionalFormatting>
  <conditionalFormatting sqref="O205">
    <cfRule type="expression" dxfId="80" priority="80" stopIfTrue="1">
      <formula>ISERROR(AC205)</formula>
    </cfRule>
  </conditionalFormatting>
  <conditionalFormatting sqref="J205">
    <cfRule type="cellIs" dxfId="79" priority="77" operator="equal">
      <formula>"Fail"</formula>
    </cfRule>
    <cfRule type="cellIs" dxfId="78" priority="78" operator="equal">
      <formula>"Pass"</formula>
    </cfRule>
    <cfRule type="cellIs" dxfId="77" priority="79" operator="equal">
      <formula>"Info"</formula>
    </cfRule>
  </conditionalFormatting>
  <conditionalFormatting sqref="O207">
    <cfRule type="expression" dxfId="76" priority="76" stopIfTrue="1">
      <formula>ISERROR(AC207)</formula>
    </cfRule>
  </conditionalFormatting>
  <conditionalFormatting sqref="J207">
    <cfRule type="cellIs" dxfId="75" priority="73" operator="equal">
      <formula>"Fail"</formula>
    </cfRule>
    <cfRule type="cellIs" dxfId="74" priority="74" operator="equal">
      <formula>"Pass"</formula>
    </cfRule>
    <cfRule type="cellIs" dxfId="73" priority="75" operator="equal">
      <formula>"Info"</formula>
    </cfRule>
  </conditionalFormatting>
  <conditionalFormatting sqref="O206">
    <cfRule type="expression" dxfId="72" priority="72" stopIfTrue="1">
      <formula>ISERROR(AC206)</formula>
    </cfRule>
  </conditionalFormatting>
  <conditionalFormatting sqref="J206">
    <cfRule type="cellIs" dxfId="71" priority="69" operator="equal">
      <formula>"Fail"</formula>
    </cfRule>
    <cfRule type="cellIs" dxfId="70" priority="70" operator="equal">
      <formula>"Pass"</formula>
    </cfRule>
    <cfRule type="cellIs" dxfId="69" priority="71" operator="equal">
      <formula>"Info"</formula>
    </cfRule>
  </conditionalFormatting>
  <conditionalFormatting sqref="O208">
    <cfRule type="expression" dxfId="68" priority="68" stopIfTrue="1">
      <formula>ISERROR(AC208)</formula>
    </cfRule>
  </conditionalFormatting>
  <conditionalFormatting sqref="J208">
    <cfRule type="cellIs" dxfId="67" priority="65" operator="equal">
      <formula>"Fail"</formula>
    </cfRule>
    <cfRule type="cellIs" dxfId="66" priority="66" operator="equal">
      <formula>"Pass"</formula>
    </cfRule>
    <cfRule type="cellIs" dxfId="65" priority="67" operator="equal">
      <formula>"Info"</formula>
    </cfRule>
  </conditionalFormatting>
  <conditionalFormatting sqref="O210">
    <cfRule type="expression" dxfId="64" priority="64" stopIfTrue="1">
      <formula>ISERROR(AC210)</formula>
    </cfRule>
  </conditionalFormatting>
  <conditionalFormatting sqref="J210">
    <cfRule type="cellIs" dxfId="63" priority="61" operator="equal">
      <formula>"Fail"</formula>
    </cfRule>
    <cfRule type="cellIs" dxfId="62" priority="62" operator="equal">
      <formula>"Pass"</formula>
    </cfRule>
    <cfRule type="cellIs" dxfId="61" priority="63" operator="equal">
      <formula>"Info"</formula>
    </cfRule>
  </conditionalFormatting>
  <conditionalFormatting sqref="O209">
    <cfRule type="expression" dxfId="60" priority="60" stopIfTrue="1">
      <formula>ISERROR(AC209)</formula>
    </cfRule>
  </conditionalFormatting>
  <conditionalFormatting sqref="J209">
    <cfRule type="cellIs" dxfId="59" priority="57" operator="equal">
      <formula>"Fail"</formula>
    </cfRule>
    <cfRule type="cellIs" dxfId="58" priority="58" operator="equal">
      <formula>"Pass"</formula>
    </cfRule>
    <cfRule type="cellIs" dxfId="57" priority="59" operator="equal">
      <formula>"Info"</formula>
    </cfRule>
  </conditionalFormatting>
  <conditionalFormatting sqref="O214">
    <cfRule type="expression" dxfId="56" priority="52" stopIfTrue="1">
      <formula>ISERROR(AC214)</formula>
    </cfRule>
  </conditionalFormatting>
  <conditionalFormatting sqref="O181">
    <cfRule type="expression" dxfId="55" priority="48" stopIfTrue="1">
      <formula>ISERROR(AC181)</formula>
    </cfRule>
  </conditionalFormatting>
  <conditionalFormatting sqref="J181">
    <cfRule type="cellIs" dxfId="54" priority="45" operator="equal">
      <formula>"Fail"</formula>
    </cfRule>
    <cfRule type="cellIs" dxfId="53" priority="46" operator="equal">
      <formula>"Pass"</formula>
    </cfRule>
    <cfRule type="cellIs" dxfId="52" priority="47" operator="equal">
      <formula>"Info"</formula>
    </cfRule>
  </conditionalFormatting>
  <conditionalFormatting sqref="O180">
    <cfRule type="expression" dxfId="51" priority="44" stopIfTrue="1">
      <formula>ISERROR(AC180)</formula>
    </cfRule>
  </conditionalFormatting>
  <conditionalFormatting sqref="J180">
    <cfRule type="cellIs" dxfId="50" priority="41" operator="equal">
      <formula>"Fail"</formula>
    </cfRule>
    <cfRule type="cellIs" dxfId="49" priority="42" operator="equal">
      <formula>"Pass"</formula>
    </cfRule>
    <cfRule type="cellIs" dxfId="48" priority="43" operator="equal">
      <formula>"Info"</formula>
    </cfRule>
  </conditionalFormatting>
  <conditionalFormatting sqref="O174">
    <cfRule type="expression" dxfId="47" priority="40" stopIfTrue="1">
      <formula>ISERROR(AC174)</formula>
    </cfRule>
  </conditionalFormatting>
  <conditionalFormatting sqref="J174">
    <cfRule type="cellIs" dxfId="46" priority="37" operator="equal">
      <formula>"Fail"</formula>
    </cfRule>
    <cfRule type="cellIs" dxfId="45" priority="38" operator="equal">
      <formula>"Pass"</formula>
    </cfRule>
    <cfRule type="cellIs" dxfId="44" priority="39" operator="equal">
      <formula>"Info"</formula>
    </cfRule>
  </conditionalFormatting>
  <conditionalFormatting sqref="J172">
    <cfRule type="cellIs" dxfId="43" priority="34" stopIfTrue="1" operator="equal">
      <formula>"Fail"</formula>
    </cfRule>
    <cfRule type="cellIs" dxfId="42" priority="35" stopIfTrue="1" operator="equal">
      <formula>"Pass"</formula>
    </cfRule>
    <cfRule type="cellIs" dxfId="41" priority="36" stopIfTrue="1" operator="equal">
      <formula>"Info"</formula>
    </cfRule>
  </conditionalFormatting>
  <conditionalFormatting sqref="O132">
    <cfRule type="expression" dxfId="40" priority="33" stopIfTrue="1">
      <formula>ISERROR(AC132)</formula>
    </cfRule>
  </conditionalFormatting>
  <conditionalFormatting sqref="O133">
    <cfRule type="expression" dxfId="39" priority="32" stopIfTrue="1">
      <formula>ISERROR(AC133)</formula>
    </cfRule>
  </conditionalFormatting>
  <conditionalFormatting sqref="O190">
    <cfRule type="expression" dxfId="38" priority="22" stopIfTrue="1">
      <formula>ISERROR(AC190)</formula>
    </cfRule>
  </conditionalFormatting>
  <conditionalFormatting sqref="O134">
    <cfRule type="expression" dxfId="37" priority="31" stopIfTrue="1">
      <formula>ISERROR(AC134)</formula>
    </cfRule>
  </conditionalFormatting>
  <conditionalFormatting sqref="O135:O136">
    <cfRule type="expression" dxfId="36" priority="30" stopIfTrue="1">
      <formula>ISERROR(AC135)</formula>
    </cfRule>
  </conditionalFormatting>
  <conditionalFormatting sqref="O137">
    <cfRule type="expression" dxfId="35" priority="29" stopIfTrue="1">
      <formula>ISERROR(AB137)</formula>
    </cfRule>
  </conditionalFormatting>
  <conditionalFormatting sqref="O138">
    <cfRule type="expression" dxfId="34" priority="28" stopIfTrue="1">
      <formula>ISERROR(AC138)</formula>
    </cfRule>
  </conditionalFormatting>
  <conditionalFormatting sqref="O139">
    <cfRule type="expression" dxfId="33" priority="27" stopIfTrue="1">
      <formula>ISERROR(AC139)</formula>
    </cfRule>
  </conditionalFormatting>
  <conditionalFormatting sqref="O140">
    <cfRule type="expression" dxfId="32" priority="26" stopIfTrue="1">
      <formula>ISERROR(AC140)</formula>
    </cfRule>
  </conditionalFormatting>
  <conditionalFormatting sqref="O154">
    <cfRule type="expression" dxfId="31" priority="25" stopIfTrue="1">
      <formula>ISERROR(AC154)</formula>
    </cfRule>
  </conditionalFormatting>
  <conditionalFormatting sqref="O179">
    <cfRule type="expression" dxfId="30" priority="24" stopIfTrue="1">
      <formula>ISERROR(AC179)</formula>
    </cfRule>
  </conditionalFormatting>
  <conditionalFormatting sqref="O189">
    <cfRule type="expression" dxfId="29" priority="23" stopIfTrue="1">
      <formula>ISERROR(AC189)</formula>
    </cfRule>
  </conditionalFormatting>
  <conditionalFormatting sqref="O101">
    <cfRule type="expression" dxfId="28" priority="16" stopIfTrue="1">
      <formula>ISERROR(AC101)</formula>
    </cfRule>
  </conditionalFormatting>
  <conditionalFormatting sqref="O99">
    <cfRule type="expression" dxfId="27" priority="21" stopIfTrue="1">
      <formula>ISERROR(AC99)</formula>
    </cfRule>
  </conditionalFormatting>
  <conditionalFormatting sqref="O100">
    <cfRule type="expression" dxfId="26" priority="20" stopIfTrue="1">
      <formula>ISERROR(AC100)</formula>
    </cfRule>
  </conditionalFormatting>
  <conditionalFormatting sqref="O128">
    <cfRule type="expression" dxfId="25" priority="19" stopIfTrue="1">
      <formula>ISERROR(AC128)</formula>
    </cfRule>
  </conditionalFormatting>
  <conditionalFormatting sqref="O129">
    <cfRule type="expression" dxfId="24" priority="18" stopIfTrue="1">
      <formula>ISERROR(AC129)</formula>
    </cfRule>
  </conditionalFormatting>
  <conditionalFormatting sqref="O42">
    <cfRule type="expression" dxfId="23" priority="17" stopIfTrue="1">
      <formula>ISERROR(AC42)</formula>
    </cfRule>
  </conditionalFormatting>
  <conditionalFormatting sqref="O43">
    <cfRule type="expression" dxfId="22" priority="15" stopIfTrue="1">
      <formula>ISERROR(AC43)</formula>
    </cfRule>
  </conditionalFormatting>
  <conditionalFormatting sqref="O44">
    <cfRule type="expression" dxfId="21" priority="14" stopIfTrue="1">
      <formula>ISERROR(AC44)</formula>
    </cfRule>
  </conditionalFormatting>
  <conditionalFormatting sqref="O52">
    <cfRule type="expression" dxfId="20" priority="13" stopIfTrue="1">
      <formula>ISERROR(AC52)</formula>
    </cfRule>
  </conditionalFormatting>
  <conditionalFormatting sqref="O53">
    <cfRule type="expression" dxfId="19" priority="12" stopIfTrue="1">
      <formula>ISERROR(AC53)</formula>
    </cfRule>
  </conditionalFormatting>
  <conditionalFormatting sqref="O102">
    <cfRule type="expression" dxfId="18" priority="11" stopIfTrue="1">
      <formula>ISERROR(AC102)</formula>
    </cfRule>
  </conditionalFormatting>
  <conditionalFormatting sqref="O103">
    <cfRule type="expression" dxfId="17" priority="10" stopIfTrue="1">
      <formula>ISERROR(AC103)</formula>
    </cfRule>
  </conditionalFormatting>
  <conditionalFormatting sqref="O113">
    <cfRule type="expression" dxfId="16" priority="9" stopIfTrue="1">
      <formula>ISERROR(AC113)</formula>
    </cfRule>
  </conditionalFormatting>
  <conditionalFormatting sqref="O114">
    <cfRule type="expression" dxfId="15" priority="8" stopIfTrue="1">
      <formula>ISERROR(AC114)</formula>
    </cfRule>
  </conditionalFormatting>
  <conditionalFormatting sqref="O127">
    <cfRule type="expression" dxfId="14" priority="7" stopIfTrue="1">
      <formula>ISERROR(AC127)</formula>
    </cfRule>
  </conditionalFormatting>
  <conditionalFormatting sqref="O104">
    <cfRule type="expression" dxfId="13" priority="6" stopIfTrue="1">
      <formula>ISERROR(AC104)</formula>
    </cfRule>
  </conditionalFormatting>
  <conditionalFormatting sqref="N3:N214">
    <cfRule type="expression" dxfId="12" priority="5" stopIfTrue="1">
      <formula>ISERROR(AA3)</formula>
    </cfRule>
  </conditionalFormatting>
  <conditionalFormatting sqref="O166">
    <cfRule type="expression" dxfId="11" priority="2" stopIfTrue="1">
      <formula>ISERROR(AC166)</formula>
    </cfRule>
  </conditionalFormatting>
  <dataValidations count="2">
    <dataValidation type="list" allowBlank="1" showInputMessage="1" showErrorMessage="1" sqref="J3:J214" xr:uid="{D2F29C1D-7FE0-495D-8755-DF1453B7E070}">
      <formula1>$I$218:$I$221</formula1>
    </dataValidation>
    <dataValidation type="list" allowBlank="1" showInputMessage="1" showErrorMessage="1" sqref="M3:M214" xr:uid="{1B3477D1-C2D2-4A6B-B1F6-621304A5846F}">
      <formula1>$I$224:$I$227</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433"/>
  <sheetViews>
    <sheetView zoomScaleNormal="100" workbookViewId="0">
      <pane ySplit="2" topLeftCell="A3" activePane="bottomLeft" state="frozen"/>
      <selection activeCell="H1" sqref="H1"/>
      <selection pane="bottomLeft" sqref="A1:XFD1048576"/>
    </sheetView>
  </sheetViews>
  <sheetFormatPr defaultColWidth="9.28515625" defaultRowHeight="51.75" customHeight="1" x14ac:dyDescent="0.25"/>
  <cols>
    <col min="1" max="1" width="9.28515625" style="60" customWidth="1"/>
    <col min="2" max="2" width="10" style="60" customWidth="1"/>
    <col min="3" max="3" width="14" style="70" customWidth="1"/>
    <col min="4" max="4" width="12.28515625" style="60" customWidth="1"/>
    <col min="5" max="5" width="22.28515625" style="60" customWidth="1"/>
    <col min="6" max="6" width="36.28515625" style="60" customWidth="1"/>
    <col min="7" max="7" width="39" style="60" customWidth="1"/>
    <col min="8" max="8" width="38.28515625" style="60" customWidth="1"/>
    <col min="9" max="10" width="23" style="60" customWidth="1"/>
    <col min="11" max="11" width="29.28515625" style="60" hidden="1" customWidth="1"/>
    <col min="12" max="12" width="23" style="60" customWidth="1"/>
    <col min="13" max="14" width="12.7109375" style="131" customWidth="1"/>
    <col min="15" max="15" width="40" style="221" customWidth="1"/>
    <col min="16" max="16" width="4.28515625" style="60" customWidth="1"/>
    <col min="17" max="17" width="14.7109375" style="60" customWidth="1"/>
    <col min="18" max="18" width="23" style="60" customWidth="1"/>
    <col min="19" max="19" width="43.7109375" style="60" customWidth="1"/>
    <col min="20" max="20" width="43.28515625" style="60" customWidth="1"/>
    <col min="21" max="21" width="50" style="266" hidden="1" customWidth="1"/>
    <col min="22" max="22" width="40.5703125" style="266" hidden="1" customWidth="1"/>
    <col min="23" max="23" width="8.7109375" style="261" customWidth="1"/>
    <col min="24" max="24" width="33.85546875" style="263" customWidth="1"/>
    <col min="25" max="25" width="9.28515625" customWidth="1"/>
    <col min="26" max="26" width="8.7109375" customWidth="1"/>
    <col min="27" max="27" width="11" style="1" hidden="1" customWidth="1"/>
    <col min="28" max="16384" width="9.28515625" style="60"/>
  </cols>
  <sheetData>
    <row r="1" spans="1:27" s="1" customFormat="1" ht="15" x14ac:dyDescent="0.25">
      <c r="A1" s="36" t="s">
        <v>55</v>
      </c>
      <c r="B1" s="37"/>
      <c r="C1" s="37"/>
      <c r="D1" s="37"/>
      <c r="E1" s="37"/>
      <c r="F1" s="37"/>
      <c r="G1" s="37"/>
      <c r="H1" s="37"/>
      <c r="I1" s="37"/>
      <c r="J1" s="37"/>
      <c r="K1" s="185"/>
      <c r="L1" s="186"/>
      <c r="M1" s="186"/>
      <c r="N1" s="186"/>
      <c r="O1" s="219"/>
      <c r="P1" s="186"/>
      <c r="Q1" s="186"/>
      <c r="R1" s="186"/>
      <c r="S1" s="186"/>
      <c r="T1" s="186"/>
      <c r="U1" s="273"/>
      <c r="V1" s="273"/>
      <c r="W1" s="276"/>
      <c r="X1" s="262"/>
      <c r="Z1" s="33"/>
      <c r="AA1" s="37"/>
    </row>
    <row r="2" spans="1:27" ht="38.25" x14ac:dyDescent="0.25">
      <c r="A2" s="59" t="s">
        <v>112</v>
      </c>
      <c r="B2" s="59" t="s">
        <v>113</v>
      </c>
      <c r="C2" s="59" t="s">
        <v>4859</v>
      </c>
      <c r="D2" s="59" t="s">
        <v>114</v>
      </c>
      <c r="E2" s="59" t="s">
        <v>199</v>
      </c>
      <c r="F2" s="59" t="s">
        <v>115</v>
      </c>
      <c r="G2" s="59" t="s">
        <v>4860</v>
      </c>
      <c r="H2" s="61" t="s">
        <v>116</v>
      </c>
      <c r="I2" s="61" t="s">
        <v>117</v>
      </c>
      <c r="J2" s="61" t="s">
        <v>118</v>
      </c>
      <c r="K2" s="69" t="s">
        <v>4912</v>
      </c>
      <c r="L2" s="61" t="s">
        <v>119</v>
      </c>
      <c r="M2" s="130" t="s">
        <v>120</v>
      </c>
      <c r="N2" s="130" t="s">
        <v>121</v>
      </c>
      <c r="O2" s="130" t="s">
        <v>122</v>
      </c>
      <c r="P2" s="312"/>
      <c r="Q2" s="304" t="s">
        <v>200</v>
      </c>
      <c r="R2" s="304" t="s">
        <v>201</v>
      </c>
      <c r="S2" s="304" t="s">
        <v>202</v>
      </c>
      <c r="T2" s="304" t="s">
        <v>203</v>
      </c>
      <c r="U2" s="265" t="s">
        <v>4911</v>
      </c>
      <c r="V2" s="268" t="s">
        <v>204</v>
      </c>
      <c r="W2" s="276"/>
      <c r="AA2" s="130" t="s">
        <v>123</v>
      </c>
    </row>
    <row r="3" spans="1:27" ht="127.5" x14ac:dyDescent="0.25">
      <c r="A3" s="294" t="s">
        <v>2195</v>
      </c>
      <c r="B3" s="294" t="s">
        <v>135</v>
      </c>
      <c r="C3" s="315" t="s">
        <v>136</v>
      </c>
      <c r="D3" s="294" t="s">
        <v>206</v>
      </c>
      <c r="E3" s="294" t="s">
        <v>2196</v>
      </c>
      <c r="F3" s="294" t="s">
        <v>208</v>
      </c>
      <c r="G3" s="294" t="s">
        <v>2197</v>
      </c>
      <c r="H3" s="294" t="s">
        <v>210</v>
      </c>
      <c r="I3" s="316"/>
      <c r="J3" s="317"/>
      <c r="K3" s="318" t="s">
        <v>2198</v>
      </c>
      <c r="L3" s="213" t="s">
        <v>2199</v>
      </c>
      <c r="M3" s="132" t="s">
        <v>140</v>
      </c>
      <c r="N3" s="213" t="s">
        <v>141</v>
      </c>
      <c r="O3" s="213" t="s">
        <v>212</v>
      </c>
      <c r="P3" s="319"/>
      <c r="Q3" s="316">
        <v>1</v>
      </c>
      <c r="R3" s="316">
        <v>1.9</v>
      </c>
      <c r="S3" s="294" t="s">
        <v>215</v>
      </c>
      <c r="T3" s="294" t="s">
        <v>2200</v>
      </c>
      <c r="U3" s="294" t="s">
        <v>2201</v>
      </c>
      <c r="V3" s="294" t="s">
        <v>2202</v>
      </c>
      <c r="W3" s="277"/>
      <c r="X3" s="267"/>
      <c r="AA3" s="270" t="e">
        <f>IF(OR(J3="Fail",ISBLANK(J3)),INDEX('Issue Code Table'!C:C,MATCH(N:N,'Issue Code Table'!A:A,0)),IF(M3="Critical",6,IF(M3="Significant",5,IF(M3="Moderate",3,2))))</f>
        <v>#N/A</v>
      </c>
    </row>
    <row r="4" spans="1:27" ht="98.25" customHeight="1" x14ac:dyDescent="0.25">
      <c r="A4" s="294" t="s">
        <v>2203</v>
      </c>
      <c r="B4" s="301" t="s">
        <v>966</v>
      </c>
      <c r="C4" s="302" t="s">
        <v>2204</v>
      </c>
      <c r="D4" s="294" t="s">
        <v>219</v>
      </c>
      <c r="E4" s="294" t="s">
        <v>2205</v>
      </c>
      <c r="F4" s="294" t="s">
        <v>2206</v>
      </c>
      <c r="G4" s="294" t="s">
        <v>2207</v>
      </c>
      <c r="H4" s="294" t="s">
        <v>2208</v>
      </c>
      <c r="I4" s="316"/>
      <c r="J4" s="317"/>
      <c r="K4" s="318" t="s">
        <v>2209</v>
      </c>
      <c r="L4" s="213"/>
      <c r="M4" s="132" t="s">
        <v>140</v>
      </c>
      <c r="N4" s="213" t="s">
        <v>487</v>
      </c>
      <c r="O4" s="213" t="s">
        <v>488</v>
      </c>
      <c r="P4" s="319"/>
      <c r="Q4" s="316">
        <v>1</v>
      </c>
      <c r="R4" s="316">
        <v>1.1000000000000001</v>
      </c>
      <c r="S4" s="294" t="s">
        <v>2210</v>
      </c>
      <c r="T4" s="294" t="s">
        <v>2211</v>
      </c>
      <c r="U4" s="294" t="s">
        <v>4861</v>
      </c>
      <c r="V4" s="294" t="s">
        <v>2212</v>
      </c>
      <c r="W4" s="276"/>
      <c r="AA4" s="270">
        <f>IF(OR(J4="Fail",ISBLANK(J4)),INDEX('Issue Code Table'!C:C,MATCH(N:N,'Issue Code Table'!A:A,0)),IF(M4="Critical",6,IF(M4="Significant",5,IF(M4="Moderate",3,2))))</f>
        <v>5</v>
      </c>
    </row>
    <row r="5" spans="1:27" ht="104.25" customHeight="1" x14ac:dyDescent="0.25">
      <c r="A5" s="294" t="s">
        <v>2213</v>
      </c>
      <c r="B5" s="294" t="s">
        <v>180</v>
      </c>
      <c r="C5" s="315" t="s">
        <v>181</v>
      </c>
      <c r="D5" s="294" t="s">
        <v>219</v>
      </c>
      <c r="E5" s="294" t="s">
        <v>2214</v>
      </c>
      <c r="F5" s="294" t="s">
        <v>2215</v>
      </c>
      <c r="G5" s="294" t="s">
        <v>2216</v>
      </c>
      <c r="H5" s="294" t="s">
        <v>2217</v>
      </c>
      <c r="I5" s="316"/>
      <c r="J5" s="317"/>
      <c r="K5" s="318" t="s">
        <v>2218</v>
      </c>
      <c r="L5" s="213"/>
      <c r="M5" s="132" t="s">
        <v>140</v>
      </c>
      <c r="N5" s="212" t="s">
        <v>185</v>
      </c>
      <c r="O5" s="213" t="s">
        <v>186</v>
      </c>
      <c r="P5" s="319"/>
      <c r="Q5" s="316">
        <v>1.1000000000000001</v>
      </c>
      <c r="R5" s="316" t="s">
        <v>2219</v>
      </c>
      <c r="S5" s="294" t="s">
        <v>2220</v>
      </c>
      <c r="T5" s="294" t="s">
        <v>2221</v>
      </c>
      <c r="U5" s="294" t="s">
        <v>2222</v>
      </c>
      <c r="V5" s="294" t="s">
        <v>2223</v>
      </c>
      <c r="W5" s="276"/>
      <c r="AA5" s="270">
        <f>IF(OR(J5="Fail",ISBLANK(J5)),INDEX('Issue Code Table'!C:C,MATCH(N:N,'Issue Code Table'!A:A,0)),IF(M5="Critical",6,IF(M5="Significant",5,IF(M5="Moderate",3,2))))</f>
        <v>5</v>
      </c>
    </row>
    <row r="6" spans="1:27" ht="121.5" customHeight="1" x14ac:dyDescent="0.25">
      <c r="A6" s="294" t="s">
        <v>2224</v>
      </c>
      <c r="B6" s="294" t="s">
        <v>180</v>
      </c>
      <c r="C6" s="315" t="s">
        <v>181</v>
      </c>
      <c r="D6" s="294" t="s">
        <v>219</v>
      </c>
      <c r="E6" s="294" t="s">
        <v>2225</v>
      </c>
      <c r="F6" s="294" t="s">
        <v>221</v>
      </c>
      <c r="G6" s="294" t="s">
        <v>2226</v>
      </c>
      <c r="H6" s="294" t="s">
        <v>223</v>
      </c>
      <c r="I6" s="316"/>
      <c r="J6" s="317"/>
      <c r="K6" s="318" t="s">
        <v>1929</v>
      </c>
      <c r="L6" s="316"/>
      <c r="M6" s="132" t="s">
        <v>140</v>
      </c>
      <c r="N6" s="212" t="s">
        <v>185</v>
      </c>
      <c r="O6" s="213" t="s">
        <v>186</v>
      </c>
      <c r="P6" s="319"/>
      <c r="Q6" s="316">
        <v>1.1000000000000001</v>
      </c>
      <c r="R6" s="316" t="s">
        <v>226</v>
      </c>
      <c r="S6" s="294" t="s">
        <v>227</v>
      </c>
      <c r="T6" s="294" t="s">
        <v>2227</v>
      </c>
      <c r="U6" s="294" t="s">
        <v>2228</v>
      </c>
      <c r="V6" s="294" t="s">
        <v>2229</v>
      </c>
      <c r="W6" s="276"/>
      <c r="AA6" s="270">
        <f>IF(OR(J6="Fail",ISBLANK(J6)),INDEX('Issue Code Table'!C:C,MATCH(N:N,'Issue Code Table'!A:A,0)),IF(M6="Critical",6,IF(M6="Significant",5,IF(M6="Moderate",3,2))))</f>
        <v>5</v>
      </c>
    </row>
    <row r="7" spans="1:27" ht="102.75" customHeight="1" x14ac:dyDescent="0.25">
      <c r="A7" s="294" t="s">
        <v>2230</v>
      </c>
      <c r="B7" s="294" t="s">
        <v>180</v>
      </c>
      <c r="C7" s="315" t="s">
        <v>181</v>
      </c>
      <c r="D7" s="294" t="s">
        <v>219</v>
      </c>
      <c r="E7" s="294" t="s">
        <v>2231</v>
      </c>
      <c r="F7" s="294" t="s">
        <v>231</v>
      </c>
      <c r="G7" s="294" t="s">
        <v>2232</v>
      </c>
      <c r="H7" s="294" t="s">
        <v>233</v>
      </c>
      <c r="I7" s="316"/>
      <c r="J7" s="317"/>
      <c r="K7" s="318" t="s">
        <v>1931</v>
      </c>
      <c r="L7" s="316"/>
      <c r="M7" s="132" t="s">
        <v>140</v>
      </c>
      <c r="N7" s="212" t="s">
        <v>185</v>
      </c>
      <c r="O7" s="213" t="s">
        <v>186</v>
      </c>
      <c r="P7" s="319"/>
      <c r="Q7" s="316">
        <v>1.1000000000000001</v>
      </c>
      <c r="R7" s="316" t="s">
        <v>235</v>
      </c>
      <c r="S7" s="294" t="s">
        <v>236</v>
      </c>
      <c r="T7" s="294" t="s">
        <v>2233</v>
      </c>
      <c r="U7" s="318" t="s">
        <v>2234</v>
      </c>
      <c r="V7" s="294" t="s">
        <v>2235</v>
      </c>
      <c r="W7" s="276"/>
      <c r="AA7" s="270">
        <f>IF(OR(J7="Fail",ISBLANK(J7)),INDEX('Issue Code Table'!C:C,MATCH(N:N,'Issue Code Table'!A:A,0)),IF(M7="Critical",6,IF(M7="Significant",5,IF(M7="Moderate",3,2))))</f>
        <v>5</v>
      </c>
    </row>
    <row r="8" spans="1:27" ht="182.25" customHeight="1" x14ac:dyDescent="0.25">
      <c r="A8" s="294" t="s">
        <v>2236</v>
      </c>
      <c r="B8" s="294" t="s">
        <v>180</v>
      </c>
      <c r="C8" s="315" t="s">
        <v>181</v>
      </c>
      <c r="D8" s="294" t="s">
        <v>219</v>
      </c>
      <c r="E8" s="294" t="s">
        <v>2237</v>
      </c>
      <c r="F8" s="294" t="s">
        <v>240</v>
      </c>
      <c r="G8" s="294" t="s">
        <v>2238</v>
      </c>
      <c r="H8" s="294" t="s">
        <v>242</v>
      </c>
      <c r="I8" s="316"/>
      <c r="J8" s="317"/>
      <c r="K8" s="318" t="s">
        <v>1933</v>
      </c>
      <c r="L8" s="316"/>
      <c r="M8" s="132" t="s">
        <v>140</v>
      </c>
      <c r="N8" s="212" t="s">
        <v>185</v>
      </c>
      <c r="O8" s="213" t="s">
        <v>186</v>
      </c>
      <c r="P8" s="319"/>
      <c r="Q8" s="316">
        <v>1.1000000000000001</v>
      </c>
      <c r="R8" s="316" t="s">
        <v>244</v>
      </c>
      <c r="S8" s="294" t="s">
        <v>245</v>
      </c>
      <c r="T8" s="294" t="s">
        <v>2239</v>
      </c>
      <c r="U8" s="318" t="s">
        <v>2240</v>
      </c>
      <c r="V8" s="294" t="s">
        <v>2241</v>
      </c>
      <c r="W8" s="276"/>
      <c r="AA8" s="270">
        <f>IF(OR(J8="Fail",ISBLANK(J8)),INDEX('Issue Code Table'!C:C,MATCH(N:N,'Issue Code Table'!A:A,0)),IF(M8="Critical",6,IF(M8="Significant",5,IF(M8="Moderate",3,2))))</f>
        <v>5</v>
      </c>
    </row>
    <row r="9" spans="1:27" ht="153" x14ac:dyDescent="0.25">
      <c r="A9" s="294" t="s">
        <v>2242</v>
      </c>
      <c r="B9" s="294" t="s">
        <v>180</v>
      </c>
      <c r="C9" s="315" t="s">
        <v>181</v>
      </c>
      <c r="D9" s="294" t="s">
        <v>219</v>
      </c>
      <c r="E9" s="294" t="s">
        <v>2243</v>
      </c>
      <c r="F9" s="294" t="s">
        <v>221</v>
      </c>
      <c r="G9" s="294" t="s">
        <v>2244</v>
      </c>
      <c r="H9" s="294" t="s">
        <v>223</v>
      </c>
      <c r="I9" s="316"/>
      <c r="J9" s="317"/>
      <c r="K9" s="318" t="s">
        <v>1935</v>
      </c>
      <c r="L9" s="316"/>
      <c r="M9" s="132" t="s">
        <v>140</v>
      </c>
      <c r="N9" s="212" t="s">
        <v>185</v>
      </c>
      <c r="O9" s="213" t="s">
        <v>186</v>
      </c>
      <c r="P9" s="319"/>
      <c r="Q9" s="316">
        <v>1.1000000000000001</v>
      </c>
      <c r="R9" s="316" t="s">
        <v>251</v>
      </c>
      <c r="S9" s="294" t="s">
        <v>252</v>
      </c>
      <c r="T9" s="294" t="s">
        <v>2245</v>
      </c>
      <c r="U9" s="318" t="s">
        <v>2246</v>
      </c>
      <c r="V9" s="294" t="s">
        <v>2229</v>
      </c>
      <c r="W9" s="276"/>
      <c r="AA9" s="270">
        <f>IF(OR(J9="Fail",ISBLANK(J9)),INDEX('Issue Code Table'!C:C,MATCH(N:N,'Issue Code Table'!A:A,0)),IF(M9="Critical",6,IF(M9="Significant",5,IF(M9="Moderate",3,2))))</f>
        <v>5</v>
      </c>
    </row>
    <row r="10" spans="1:27" ht="140.25" x14ac:dyDescent="0.25">
      <c r="A10" s="294" t="s">
        <v>2247</v>
      </c>
      <c r="B10" s="294" t="s">
        <v>180</v>
      </c>
      <c r="C10" s="315" t="s">
        <v>181</v>
      </c>
      <c r="D10" s="294" t="s">
        <v>219</v>
      </c>
      <c r="E10" s="294" t="s">
        <v>2248</v>
      </c>
      <c r="F10" s="294" t="s">
        <v>231</v>
      </c>
      <c r="G10" s="294" t="s">
        <v>2249</v>
      </c>
      <c r="H10" s="294" t="s">
        <v>233</v>
      </c>
      <c r="I10" s="316"/>
      <c r="J10" s="317"/>
      <c r="K10" s="318" t="s">
        <v>257</v>
      </c>
      <c r="L10" s="316"/>
      <c r="M10" s="132" t="s">
        <v>140</v>
      </c>
      <c r="N10" s="212" t="s">
        <v>185</v>
      </c>
      <c r="O10" s="213" t="s">
        <v>186</v>
      </c>
      <c r="P10" s="319"/>
      <c r="Q10" s="316">
        <v>1.1000000000000001</v>
      </c>
      <c r="R10" s="316" t="s">
        <v>258</v>
      </c>
      <c r="S10" s="294" t="s">
        <v>259</v>
      </c>
      <c r="T10" s="294" t="s">
        <v>2250</v>
      </c>
      <c r="U10" s="318" t="s">
        <v>2251</v>
      </c>
      <c r="V10" s="294" t="s">
        <v>2235</v>
      </c>
      <c r="W10" s="276"/>
      <c r="AA10" s="270">
        <f>IF(OR(J10="Fail",ISBLANK(J10)),INDEX('Issue Code Table'!C:C,MATCH(N:N,'Issue Code Table'!A:A,0)),IF(M10="Critical",6,IF(M10="Significant",5,IF(M10="Moderate",3,2))))</f>
        <v>5</v>
      </c>
    </row>
    <row r="11" spans="1:27" ht="140.25" x14ac:dyDescent="0.25">
      <c r="A11" s="294" t="s">
        <v>2252</v>
      </c>
      <c r="B11" s="294" t="s">
        <v>180</v>
      </c>
      <c r="C11" s="315" t="s">
        <v>181</v>
      </c>
      <c r="D11" s="294" t="s">
        <v>219</v>
      </c>
      <c r="E11" s="294" t="s">
        <v>2253</v>
      </c>
      <c r="F11" s="294" t="s">
        <v>240</v>
      </c>
      <c r="G11" s="294" t="s">
        <v>2254</v>
      </c>
      <c r="H11" s="294" t="s">
        <v>242</v>
      </c>
      <c r="I11" s="316"/>
      <c r="J11" s="317"/>
      <c r="K11" s="318" t="s">
        <v>1938</v>
      </c>
      <c r="L11" s="316"/>
      <c r="M11" s="132" t="s">
        <v>140</v>
      </c>
      <c r="N11" s="212" t="s">
        <v>185</v>
      </c>
      <c r="O11" s="213" t="s">
        <v>186</v>
      </c>
      <c r="P11" s="319"/>
      <c r="Q11" s="316">
        <v>1.1000000000000001</v>
      </c>
      <c r="R11" s="316" t="s">
        <v>265</v>
      </c>
      <c r="S11" s="294" t="s">
        <v>266</v>
      </c>
      <c r="T11" s="294" t="s">
        <v>2255</v>
      </c>
      <c r="U11" s="318" t="s">
        <v>2256</v>
      </c>
      <c r="V11" s="294" t="s">
        <v>2257</v>
      </c>
      <c r="W11" s="276"/>
      <c r="AA11" s="270">
        <f>IF(OR(J11="Fail",ISBLANK(J11)),INDEX('Issue Code Table'!C:C,MATCH(N:N,'Issue Code Table'!A:A,0)),IF(M11="Critical",6,IF(M11="Significant",5,IF(M11="Moderate",3,2))))</f>
        <v>5</v>
      </c>
    </row>
    <row r="12" spans="1:27" ht="114.75" x14ac:dyDescent="0.25">
      <c r="A12" s="294" t="s">
        <v>2258</v>
      </c>
      <c r="B12" s="294" t="s">
        <v>180</v>
      </c>
      <c r="C12" s="315" t="s">
        <v>181</v>
      </c>
      <c r="D12" s="294" t="s">
        <v>219</v>
      </c>
      <c r="E12" s="294" t="s">
        <v>2259</v>
      </c>
      <c r="F12" s="294" t="s">
        <v>221</v>
      </c>
      <c r="G12" s="294" t="s">
        <v>2260</v>
      </c>
      <c r="H12" s="294" t="s">
        <v>223</v>
      </c>
      <c r="I12" s="316"/>
      <c r="J12" s="317"/>
      <c r="K12" s="318" t="s">
        <v>1940</v>
      </c>
      <c r="L12" s="316"/>
      <c r="M12" s="132" t="s">
        <v>140</v>
      </c>
      <c r="N12" s="212" t="s">
        <v>185</v>
      </c>
      <c r="O12" s="213" t="s">
        <v>186</v>
      </c>
      <c r="P12" s="319"/>
      <c r="Q12" s="316">
        <v>1.1000000000000001</v>
      </c>
      <c r="R12" s="316" t="s">
        <v>272</v>
      </c>
      <c r="S12" s="294" t="s">
        <v>273</v>
      </c>
      <c r="T12" s="294" t="s">
        <v>2261</v>
      </c>
      <c r="U12" s="318" t="s">
        <v>2262</v>
      </c>
      <c r="V12" s="294" t="s">
        <v>2263</v>
      </c>
      <c r="W12" s="276"/>
      <c r="AA12" s="270">
        <f>IF(OR(J12="Fail",ISBLANK(J12)),INDEX('Issue Code Table'!C:C,MATCH(N:N,'Issue Code Table'!A:A,0)),IF(M12="Critical",6,IF(M12="Significant",5,IF(M12="Moderate",3,2))))</f>
        <v>5</v>
      </c>
    </row>
    <row r="13" spans="1:27" ht="153" x14ac:dyDescent="0.25">
      <c r="A13" s="294" t="s">
        <v>2264</v>
      </c>
      <c r="B13" s="294" t="s">
        <v>180</v>
      </c>
      <c r="C13" s="315" t="s">
        <v>181</v>
      </c>
      <c r="D13" s="294" t="s">
        <v>219</v>
      </c>
      <c r="E13" s="294" t="s">
        <v>2265</v>
      </c>
      <c r="F13" s="294" t="s">
        <v>221</v>
      </c>
      <c r="G13" s="294" t="s">
        <v>2266</v>
      </c>
      <c r="H13" s="294" t="s">
        <v>223</v>
      </c>
      <c r="I13" s="316"/>
      <c r="J13" s="317"/>
      <c r="K13" s="318" t="s">
        <v>1942</v>
      </c>
      <c r="L13" s="316"/>
      <c r="M13" s="132" t="s">
        <v>140</v>
      </c>
      <c r="N13" s="212" t="s">
        <v>185</v>
      </c>
      <c r="O13" s="213" t="s">
        <v>186</v>
      </c>
      <c r="P13" s="319"/>
      <c r="Q13" s="316">
        <v>1.1000000000000001</v>
      </c>
      <c r="R13" s="316" t="s">
        <v>279</v>
      </c>
      <c r="S13" s="294" t="s">
        <v>280</v>
      </c>
      <c r="T13" s="294" t="s">
        <v>2267</v>
      </c>
      <c r="U13" s="318" t="s">
        <v>2268</v>
      </c>
      <c r="V13" s="294" t="s">
        <v>2269</v>
      </c>
      <c r="W13" s="276"/>
      <c r="AA13" s="270">
        <f>IF(OR(J13="Fail",ISBLANK(J13)),INDEX('Issue Code Table'!C:C,MATCH(N:N,'Issue Code Table'!A:A,0)),IF(M13="Critical",6,IF(M13="Significant",5,IF(M13="Moderate",3,2))))</f>
        <v>5</v>
      </c>
    </row>
    <row r="14" spans="1:27" ht="153" x14ac:dyDescent="0.25">
      <c r="A14" s="294" t="s">
        <v>2270</v>
      </c>
      <c r="B14" s="294" t="s">
        <v>180</v>
      </c>
      <c r="C14" s="315" t="s">
        <v>181</v>
      </c>
      <c r="D14" s="294" t="s">
        <v>219</v>
      </c>
      <c r="E14" s="294" t="s">
        <v>2271</v>
      </c>
      <c r="F14" s="294" t="s">
        <v>231</v>
      </c>
      <c r="G14" s="294" t="s">
        <v>2272</v>
      </c>
      <c r="H14" s="294" t="s">
        <v>233</v>
      </c>
      <c r="I14" s="316"/>
      <c r="J14" s="317"/>
      <c r="K14" s="318" t="s">
        <v>1944</v>
      </c>
      <c r="L14" s="316"/>
      <c r="M14" s="132" t="s">
        <v>140</v>
      </c>
      <c r="N14" s="212" t="s">
        <v>185</v>
      </c>
      <c r="O14" s="213" t="s">
        <v>186</v>
      </c>
      <c r="P14" s="319"/>
      <c r="Q14" s="316">
        <v>1.1000000000000001</v>
      </c>
      <c r="R14" s="316" t="s">
        <v>286</v>
      </c>
      <c r="S14" s="294" t="s">
        <v>287</v>
      </c>
      <c r="T14" s="294" t="s">
        <v>2273</v>
      </c>
      <c r="U14" s="318" t="s">
        <v>2274</v>
      </c>
      <c r="V14" s="294" t="s">
        <v>2275</v>
      </c>
      <c r="W14" s="276"/>
      <c r="AA14" s="270">
        <f>IF(OR(J14="Fail",ISBLANK(J14)),INDEX('Issue Code Table'!C:C,MATCH(N:N,'Issue Code Table'!A:A,0)),IF(M14="Critical",6,IF(M14="Significant",5,IF(M14="Moderate",3,2))))</f>
        <v>5</v>
      </c>
    </row>
    <row r="15" spans="1:27" ht="140.25" x14ac:dyDescent="0.25">
      <c r="A15" s="294" t="s">
        <v>2276</v>
      </c>
      <c r="B15" s="294" t="s">
        <v>180</v>
      </c>
      <c r="C15" s="315" t="s">
        <v>181</v>
      </c>
      <c r="D15" s="294" t="s">
        <v>219</v>
      </c>
      <c r="E15" s="294" t="s">
        <v>289</v>
      </c>
      <c r="F15" s="294" t="s">
        <v>240</v>
      </c>
      <c r="G15" s="294" t="s">
        <v>2277</v>
      </c>
      <c r="H15" s="294" t="s">
        <v>242</v>
      </c>
      <c r="I15" s="316"/>
      <c r="J15" s="317"/>
      <c r="K15" s="318" t="s">
        <v>1946</v>
      </c>
      <c r="L15" s="316"/>
      <c r="M15" s="132" t="s">
        <v>140</v>
      </c>
      <c r="N15" s="212" t="s">
        <v>185</v>
      </c>
      <c r="O15" s="213" t="s">
        <v>186</v>
      </c>
      <c r="P15" s="319"/>
      <c r="Q15" s="316">
        <v>1.1000000000000001</v>
      </c>
      <c r="R15" s="316" t="s">
        <v>292</v>
      </c>
      <c r="S15" s="294" t="s">
        <v>293</v>
      </c>
      <c r="T15" s="294" t="s">
        <v>2278</v>
      </c>
      <c r="U15" s="318" t="s">
        <v>2279</v>
      </c>
      <c r="V15" s="294" t="s">
        <v>2280</v>
      </c>
      <c r="W15" s="276"/>
      <c r="AA15" s="270">
        <f>IF(OR(J15="Fail",ISBLANK(J15)),INDEX('Issue Code Table'!C:C,MATCH(N:N,'Issue Code Table'!A:A,0)),IF(M15="Critical",6,IF(M15="Significant",5,IF(M15="Moderate",3,2))))</f>
        <v>5</v>
      </c>
    </row>
    <row r="16" spans="1:27" ht="140.25" x14ac:dyDescent="0.25">
      <c r="A16" s="294" t="s">
        <v>2281</v>
      </c>
      <c r="B16" s="294" t="s">
        <v>180</v>
      </c>
      <c r="C16" s="315" t="s">
        <v>181</v>
      </c>
      <c r="D16" s="294" t="s">
        <v>219</v>
      </c>
      <c r="E16" s="294" t="s">
        <v>2282</v>
      </c>
      <c r="F16" s="294" t="s">
        <v>221</v>
      </c>
      <c r="G16" s="294" t="s">
        <v>1948</v>
      </c>
      <c r="H16" s="294" t="s">
        <v>223</v>
      </c>
      <c r="I16" s="316"/>
      <c r="J16" s="317"/>
      <c r="K16" s="318" t="s">
        <v>298</v>
      </c>
      <c r="L16" s="316"/>
      <c r="M16" s="132" t="s">
        <v>140</v>
      </c>
      <c r="N16" s="212" t="s">
        <v>185</v>
      </c>
      <c r="O16" s="213" t="s">
        <v>186</v>
      </c>
      <c r="P16" s="319"/>
      <c r="Q16" s="316">
        <v>1.1000000000000001</v>
      </c>
      <c r="R16" s="316" t="s">
        <v>299</v>
      </c>
      <c r="S16" s="294" t="s">
        <v>300</v>
      </c>
      <c r="T16" s="294" t="s">
        <v>2283</v>
      </c>
      <c r="U16" s="318" t="s">
        <v>2284</v>
      </c>
      <c r="V16" s="294" t="s">
        <v>4862</v>
      </c>
      <c r="W16" s="276"/>
      <c r="AA16" s="270">
        <f>IF(OR(J16="Fail",ISBLANK(J16)),INDEX('Issue Code Table'!C:C,MATCH(N:N,'Issue Code Table'!A:A,0)),IF(M16="Critical",6,IF(M16="Significant",5,IF(M16="Moderate",3,2))))</f>
        <v>5</v>
      </c>
    </row>
    <row r="17" spans="1:27" ht="127.5" x14ac:dyDescent="0.25">
      <c r="A17" s="294" t="s">
        <v>2285</v>
      </c>
      <c r="B17" s="294" t="s">
        <v>180</v>
      </c>
      <c r="C17" s="315" t="s">
        <v>181</v>
      </c>
      <c r="D17" s="294" t="s">
        <v>219</v>
      </c>
      <c r="E17" s="294" t="s">
        <v>2286</v>
      </c>
      <c r="F17" s="294" t="s">
        <v>231</v>
      </c>
      <c r="G17" s="294" t="s">
        <v>1950</v>
      </c>
      <c r="H17" s="294" t="s">
        <v>233</v>
      </c>
      <c r="I17" s="316"/>
      <c r="J17" s="317"/>
      <c r="K17" s="318" t="s">
        <v>304</v>
      </c>
      <c r="L17" s="316"/>
      <c r="M17" s="132" t="s">
        <v>140</v>
      </c>
      <c r="N17" s="212" t="s">
        <v>185</v>
      </c>
      <c r="O17" s="213" t="s">
        <v>186</v>
      </c>
      <c r="P17" s="319"/>
      <c r="Q17" s="316">
        <v>1.1000000000000001</v>
      </c>
      <c r="R17" s="316" t="s">
        <v>305</v>
      </c>
      <c r="S17" s="294" t="s">
        <v>287</v>
      </c>
      <c r="T17" s="294" t="s">
        <v>2287</v>
      </c>
      <c r="U17" s="318" t="s">
        <v>2288</v>
      </c>
      <c r="V17" s="294" t="s">
        <v>4863</v>
      </c>
      <c r="W17" s="276"/>
      <c r="AA17" s="270">
        <f>IF(OR(J17="Fail",ISBLANK(J17)),INDEX('Issue Code Table'!C:C,MATCH(N:N,'Issue Code Table'!A:A,0)),IF(M17="Critical",6,IF(M17="Significant",5,IF(M17="Moderate",3,2))))</f>
        <v>5</v>
      </c>
    </row>
    <row r="18" spans="1:27" ht="140.25" x14ac:dyDescent="0.25">
      <c r="A18" s="294" t="s">
        <v>2289</v>
      </c>
      <c r="B18" s="294" t="s">
        <v>180</v>
      </c>
      <c r="C18" s="315" t="s">
        <v>181</v>
      </c>
      <c r="D18" s="294" t="s">
        <v>219</v>
      </c>
      <c r="E18" s="294" t="s">
        <v>2290</v>
      </c>
      <c r="F18" s="294" t="s">
        <v>240</v>
      </c>
      <c r="G18" s="294" t="s">
        <v>1952</v>
      </c>
      <c r="H18" s="294" t="s">
        <v>242</v>
      </c>
      <c r="I18" s="316"/>
      <c r="J18" s="317"/>
      <c r="K18" s="318" t="s">
        <v>309</v>
      </c>
      <c r="L18" s="316"/>
      <c r="M18" s="132" t="s">
        <v>140</v>
      </c>
      <c r="N18" s="212" t="s">
        <v>185</v>
      </c>
      <c r="O18" s="213" t="s">
        <v>186</v>
      </c>
      <c r="P18" s="319"/>
      <c r="Q18" s="316">
        <v>1.1000000000000001</v>
      </c>
      <c r="R18" s="316" t="s">
        <v>310</v>
      </c>
      <c r="S18" s="294" t="s">
        <v>311</v>
      </c>
      <c r="T18" s="294" t="s">
        <v>2291</v>
      </c>
      <c r="U18" s="318" t="s">
        <v>2292</v>
      </c>
      <c r="V18" s="294" t="s">
        <v>4864</v>
      </c>
      <c r="W18" s="276"/>
      <c r="AA18" s="270">
        <f>IF(OR(J18="Fail",ISBLANK(J18)),INDEX('Issue Code Table'!C:C,MATCH(N:N,'Issue Code Table'!A:A,0)),IF(M18="Critical",6,IF(M18="Significant",5,IF(M18="Moderate",3,2))))</f>
        <v>5</v>
      </c>
    </row>
    <row r="19" spans="1:27" ht="114.75" x14ac:dyDescent="0.25">
      <c r="A19" s="294" t="s">
        <v>2293</v>
      </c>
      <c r="B19" s="294" t="s">
        <v>313</v>
      </c>
      <c r="C19" s="315" t="s">
        <v>314</v>
      </c>
      <c r="D19" s="294" t="s">
        <v>219</v>
      </c>
      <c r="E19" s="294" t="s">
        <v>2294</v>
      </c>
      <c r="F19" s="294" t="s">
        <v>316</v>
      </c>
      <c r="G19" s="294" t="s">
        <v>2295</v>
      </c>
      <c r="H19" s="294" t="s">
        <v>318</v>
      </c>
      <c r="I19" s="316"/>
      <c r="J19" s="317"/>
      <c r="K19" s="318" t="s">
        <v>319</v>
      </c>
      <c r="L19" s="316"/>
      <c r="M19" s="132" t="s">
        <v>140</v>
      </c>
      <c r="N19" s="212" t="s">
        <v>185</v>
      </c>
      <c r="O19" s="213" t="s">
        <v>186</v>
      </c>
      <c r="P19" s="319"/>
      <c r="Q19" s="316">
        <v>1.1000000000000001</v>
      </c>
      <c r="R19" s="316" t="s">
        <v>320</v>
      </c>
      <c r="S19" s="294" t="s">
        <v>321</v>
      </c>
      <c r="T19" s="294" t="s">
        <v>2296</v>
      </c>
      <c r="U19" s="318" t="s">
        <v>2297</v>
      </c>
      <c r="V19" s="294" t="s">
        <v>2298</v>
      </c>
      <c r="W19" s="276"/>
      <c r="AA19" s="270">
        <f>IF(OR(J19="Fail",ISBLANK(J19)),INDEX('Issue Code Table'!C:C,MATCH(N:N,'Issue Code Table'!A:A,0)),IF(M19="Critical",6,IF(M19="Significant",5,IF(M19="Moderate",3,2))))</f>
        <v>5</v>
      </c>
    </row>
    <row r="20" spans="1:27" ht="102" x14ac:dyDescent="0.25">
      <c r="A20" s="294" t="s">
        <v>2299</v>
      </c>
      <c r="B20" s="294" t="s">
        <v>180</v>
      </c>
      <c r="C20" s="315" t="s">
        <v>181</v>
      </c>
      <c r="D20" s="294" t="s">
        <v>219</v>
      </c>
      <c r="E20" s="294" t="s">
        <v>2300</v>
      </c>
      <c r="F20" s="294" t="s">
        <v>326</v>
      </c>
      <c r="G20" s="294" t="s">
        <v>4865</v>
      </c>
      <c r="H20" s="294" t="s">
        <v>328</v>
      </c>
      <c r="I20" s="316"/>
      <c r="J20" s="317"/>
      <c r="K20" s="318" t="s">
        <v>329</v>
      </c>
      <c r="L20" s="316"/>
      <c r="M20" s="132" t="s">
        <v>140</v>
      </c>
      <c r="N20" s="212" t="s">
        <v>185</v>
      </c>
      <c r="O20" s="213" t="s">
        <v>186</v>
      </c>
      <c r="P20" s="319"/>
      <c r="Q20" s="316">
        <v>1.1000000000000001</v>
      </c>
      <c r="R20" s="316" t="s">
        <v>330</v>
      </c>
      <c r="S20" s="294" t="s">
        <v>331</v>
      </c>
      <c r="T20" s="294" t="s">
        <v>2301</v>
      </c>
      <c r="U20" s="318" t="s">
        <v>2302</v>
      </c>
      <c r="V20" s="294" t="s">
        <v>2303</v>
      </c>
      <c r="W20" s="276"/>
      <c r="AA20" s="270">
        <f>IF(OR(J20="Fail",ISBLANK(J20)),INDEX('Issue Code Table'!C:C,MATCH(N:N,'Issue Code Table'!A:A,0)),IF(M20="Critical",6,IF(M20="Significant",5,IF(M20="Moderate",3,2))))</f>
        <v>5</v>
      </c>
    </row>
    <row r="21" spans="1:27" ht="153" x14ac:dyDescent="0.25">
      <c r="A21" s="294" t="s">
        <v>2304</v>
      </c>
      <c r="B21" s="294" t="s">
        <v>180</v>
      </c>
      <c r="C21" s="315" t="s">
        <v>181</v>
      </c>
      <c r="D21" s="294" t="s">
        <v>219</v>
      </c>
      <c r="E21" s="294" t="s">
        <v>2305</v>
      </c>
      <c r="F21" s="294" t="s">
        <v>2306</v>
      </c>
      <c r="G21" s="294" t="s">
        <v>2307</v>
      </c>
      <c r="H21" s="294" t="s">
        <v>2308</v>
      </c>
      <c r="I21" s="316"/>
      <c r="J21" s="317"/>
      <c r="K21" s="318" t="s">
        <v>2309</v>
      </c>
      <c r="L21" s="316"/>
      <c r="M21" s="132" t="s">
        <v>140</v>
      </c>
      <c r="N21" s="212" t="s">
        <v>185</v>
      </c>
      <c r="O21" s="213" t="s">
        <v>186</v>
      </c>
      <c r="P21" s="319"/>
      <c r="Q21" s="316">
        <v>1.1000000000000001</v>
      </c>
      <c r="R21" s="316" t="s">
        <v>2310</v>
      </c>
      <c r="S21" s="294" t="s">
        <v>2311</v>
      </c>
      <c r="T21" s="294" t="s">
        <v>2312</v>
      </c>
      <c r="U21" s="294" t="s">
        <v>2313</v>
      </c>
      <c r="V21" s="294" t="s">
        <v>2314</v>
      </c>
      <c r="W21" s="276"/>
      <c r="AA21" s="270">
        <f>IF(OR(J21="Fail",ISBLANK(J21)),INDEX('Issue Code Table'!C:C,MATCH(N:N,'Issue Code Table'!A:A,0)),IF(M21="Critical",6,IF(M21="Significant",5,IF(M21="Moderate",3,2))))</f>
        <v>5</v>
      </c>
    </row>
    <row r="22" spans="1:27" ht="102" x14ac:dyDescent="0.25">
      <c r="A22" s="294" t="s">
        <v>2315</v>
      </c>
      <c r="B22" s="294" t="s">
        <v>399</v>
      </c>
      <c r="C22" s="315" t="s">
        <v>400</v>
      </c>
      <c r="D22" s="294" t="s">
        <v>206</v>
      </c>
      <c r="E22" s="294" t="s">
        <v>4866</v>
      </c>
      <c r="F22" s="294" t="s">
        <v>4566</v>
      </c>
      <c r="G22" s="294" t="s">
        <v>4867</v>
      </c>
      <c r="H22" s="294" t="s">
        <v>210</v>
      </c>
      <c r="I22" s="316"/>
      <c r="J22" s="317"/>
      <c r="K22" s="318" t="s">
        <v>2316</v>
      </c>
      <c r="L22" s="316"/>
      <c r="M22" s="132" t="s">
        <v>140</v>
      </c>
      <c r="N22" s="213" t="s">
        <v>406</v>
      </c>
      <c r="O22" s="213" t="s">
        <v>407</v>
      </c>
      <c r="P22" s="319"/>
      <c r="Q22" s="316">
        <v>1.2</v>
      </c>
      <c r="R22" s="316" t="s">
        <v>409</v>
      </c>
      <c r="S22" s="294" t="s">
        <v>4868</v>
      </c>
      <c r="T22" s="294" t="s">
        <v>4869</v>
      </c>
      <c r="U22" s="294" t="s">
        <v>2317</v>
      </c>
      <c r="V22" s="294" t="s">
        <v>2318</v>
      </c>
      <c r="W22" s="276"/>
      <c r="AA22" s="270">
        <f>IF(OR(J22="Fail",ISBLANK(J22)),INDEX('Issue Code Table'!C:C,MATCH(N:N,'Issue Code Table'!A:A,0)),IF(M22="Critical",6,IF(M22="Significant",5,IF(M22="Moderate",3,2))))</f>
        <v>5</v>
      </c>
    </row>
    <row r="23" spans="1:27" ht="153" x14ac:dyDescent="0.25">
      <c r="A23" s="294" t="s">
        <v>2319</v>
      </c>
      <c r="B23" s="294" t="s">
        <v>180</v>
      </c>
      <c r="C23" s="315" t="s">
        <v>181</v>
      </c>
      <c r="D23" s="294" t="s">
        <v>219</v>
      </c>
      <c r="E23" s="294" t="s">
        <v>2320</v>
      </c>
      <c r="F23" s="294" t="s">
        <v>4870</v>
      </c>
      <c r="G23" s="294" t="s">
        <v>2321</v>
      </c>
      <c r="H23" s="294" t="s">
        <v>2322</v>
      </c>
      <c r="I23" s="316"/>
      <c r="J23" s="317"/>
      <c r="K23" s="318" t="s">
        <v>2323</v>
      </c>
      <c r="L23" s="316"/>
      <c r="M23" s="132" t="s">
        <v>140</v>
      </c>
      <c r="N23" s="213" t="s">
        <v>651</v>
      </c>
      <c r="O23" s="213" t="s">
        <v>652</v>
      </c>
      <c r="P23" s="319"/>
      <c r="Q23" s="316">
        <v>1.2</v>
      </c>
      <c r="R23" s="316" t="s">
        <v>421</v>
      </c>
      <c r="S23" s="294" t="s">
        <v>2324</v>
      </c>
      <c r="T23" s="294" t="s">
        <v>2325</v>
      </c>
      <c r="U23" s="294" t="s">
        <v>2326</v>
      </c>
      <c r="V23" s="294" t="s">
        <v>2327</v>
      </c>
      <c r="W23" s="276"/>
      <c r="AA23" s="270">
        <f>IF(OR(J23="Fail",ISBLANK(J23)),INDEX('Issue Code Table'!C:C,MATCH(N:N,'Issue Code Table'!A:A,0)),IF(M23="Critical",6,IF(M23="Significant",5,IF(M23="Moderate",3,2))))</f>
        <v>5</v>
      </c>
    </row>
    <row r="24" spans="1:27" ht="114.75" x14ac:dyDescent="0.25">
      <c r="A24" s="294" t="s">
        <v>2328</v>
      </c>
      <c r="B24" s="294" t="s">
        <v>399</v>
      </c>
      <c r="C24" s="315" t="s">
        <v>400</v>
      </c>
      <c r="D24" s="294" t="s">
        <v>206</v>
      </c>
      <c r="E24" s="294" t="s">
        <v>2329</v>
      </c>
      <c r="F24" s="294" t="s">
        <v>1966</v>
      </c>
      <c r="G24" s="294" t="s">
        <v>2330</v>
      </c>
      <c r="H24" s="294" t="s">
        <v>4871</v>
      </c>
      <c r="I24" s="316"/>
      <c r="J24" s="317"/>
      <c r="K24" s="318" t="s">
        <v>4564</v>
      </c>
      <c r="L24" s="316"/>
      <c r="M24" s="132" t="s">
        <v>140</v>
      </c>
      <c r="N24" s="213" t="s">
        <v>419</v>
      </c>
      <c r="O24" s="213" t="s">
        <v>420</v>
      </c>
      <c r="P24" s="319"/>
      <c r="Q24" s="316">
        <v>1.2</v>
      </c>
      <c r="R24" s="316" t="s">
        <v>429</v>
      </c>
      <c r="S24" s="294" t="s">
        <v>430</v>
      </c>
      <c r="T24" s="294" t="s">
        <v>431</v>
      </c>
      <c r="U24" s="294" t="s">
        <v>426</v>
      </c>
      <c r="V24" s="294" t="s">
        <v>2331</v>
      </c>
      <c r="W24" s="276"/>
      <c r="AA24" s="270">
        <f>IF(OR(J24="Fail",ISBLANK(J24)),INDEX('Issue Code Table'!C:C,MATCH(N:N,'Issue Code Table'!A:A,0)),IF(M24="Critical",6,IF(M24="Significant",5,IF(M24="Moderate",3,2))))</f>
        <v>4</v>
      </c>
    </row>
    <row r="25" spans="1:27" ht="153" x14ac:dyDescent="0.25">
      <c r="A25" s="294" t="s">
        <v>2332</v>
      </c>
      <c r="B25" s="294" t="s">
        <v>399</v>
      </c>
      <c r="C25" s="315" t="s">
        <v>400</v>
      </c>
      <c r="D25" s="294" t="s">
        <v>219</v>
      </c>
      <c r="E25" s="294" t="s">
        <v>2333</v>
      </c>
      <c r="F25" s="294" t="s">
        <v>415</v>
      </c>
      <c r="G25" s="294" t="s">
        <v>2334</v>
      </c>
      <c r="H25" s="294" t="s">
        <v>417</v>
      </c>
      <c r="I25" s="316"/>
      <c r="J25" s="317"/>
      <c r="K25" s="318" t="s">
        <v>418</v>
      </c>
      <c r="L25" s="316"/>
      <c r="M25" s="132" t="s">
        <v>140</v>
      </c>
      <c r="N25" s="213" t="s">
        <v>419</v>
      </c>
      <c r="O25" s="213" t="s">
        <v>420</v>
      </c>
      <c r="P25" s="319"/>
      <c r="Q25" s="316">
        <v>1.2</v>
      </c>
      <c r="R25" s="316" t="s">
        <v>435</v>
      </c>
      <c r="S25" s="294" t="s">
        <v>422</v>
      </c>
      <c r="T25" s="294" t="s">
        <v>1964</v>
      </c>
      <c r="U25" s="294" t="s">
        <v>2335</v>
      </c>
      <c r="V25" s="294" t="s">
        <v>2336</v>
      </c>
      <c r="W25" s="276"/>
      <c r="AA25" s="270">
        <f>IF(OR(J25="Fail",ISBLANK(J25)),INDEX('Issue Code Table'!C:C,MATCH(N:N,'Issue Code Table'!A:A,0)),IF(M25="Critical",6,IF(M25="Significant",5,IF(M25="Moderate",3,2))))</f>
        <v>4</v>
      </c>
    </row>
    <row r="26" spans="1:27" ht="76.5" x14ac:dyDescent="0.25">
      <c r="A26" s="294" t="s">
        <v>2337</v>
      </c>
      <c r="B26" s="294" t="s">
        <v>399</v>
      </c>
      <c r="C26" s="315" t="s">
        <v>400</v>
      </c>
      <c r="D26" s="294" t="s">
        <v>206</v>
      </c>
      <c r="E26" s="294" t="s">
        <v>2338</v>
      </c>
      <c r="F26" s="294" t="s">
        <v>402</v>
      </c>
      <c r="G26" s="294" t="s">
        <v>2339</v>
      </c>
      <c r="H26" s="294" t="s">
        <v>404</v>
      </c>
      <c r="I26" s="316"/>
      <c r="J26" s="317"/>
      <c r="K26" s="318" t="s">
        <v>405</v>
      </c>
      <c r="L26" s="316"/>
      <c r="M26" s="132" t="s">
        <v>140</v>
      </c>
      <c r="N26" s="213" t="s">
        <v>406</v>
      </c>
      <c r="O26" s="213" t="s">
        <v>407</v>
      </c>
      <c r="P26" s="319"/>
      <c r="Q26" s="316">
        <v>1.2</v>
      </c>
      <c r="R26" s="316" t="s">
        <v>2340</v>
      </c>
      <c r="S26" s="294" t="s">
        <v>410</v>
      </c>
      <c r="T26" s="294" t="s">
        <v>411</v>
      </c>
      <c r="U26" s="294" t="s">
        <v>2341</v>
      </c>
      <c r="V26" s="294" t="s">
        <v>2342</v>
      </c>
      <c r="W26" s="276"/>
      <c r="AA26" s="270">
        <f>IF(OR(J26="Fail",ISBLANK(J26)),INDEX('Issue Code Table'!C:C,MATCH(N:N,'Issue Code Table'!A:A,0)),IF(M26="Critical",6,IF(M26="Significant",5,IF(M26="Moderate",3,2))))</f>
        <v>5</v>
      </c>
    </row>
    <row r="27" spans="1:27" ht="178.5" x14ac:dyDescent="0.25">
      <c r="A27" s="294" t="s">
        <v>2343</v>
      </c>
      <c r="B27" s="294" t="s">
        <v>180</v>
      </c>
      <c r="C27" s="315" t="s">
        <v>181</v>
      </c>
      <c r="D27" s="294" t="s">
        <v>219</v>
      </c>
      <c r="E27" s="294" t="s">
        <v>2344</v>
      </c>
      <c r="F27" s="294" t="s">
        <v>2345</v>
      </c>
      <c r="G27" s="294" t="s">
        <v>2346</v>
      </c>
      <c r="H27" s="294" t="s">
        <v>2347</v>
      </c>
      <c r="I27" s="316"/>
      <c r="J27" s="317"/>
      <c r="K27" s="318" t="s">
        <v>2348</v>
      </c>
      <c r="L27" s="316"/>
      <c r="M27" s="132" t="s">
        <v>140</v>
      </c>
      <c r="N27" s="311" t="s">
        <v>1576</v>
      </c>
      <c r="O27" s="213" t="s">
        <v>1577</v>
      </c>
      <c r="P27" s="319"/>
      <c r="Q27" s="316">
        <v>1.3</v>
      </c>
      <c r="R27" s="316" t="s">
        <v>445</v>
      </c>
      <c r="S27" s="294" t="s">
        <v>2349</v>
      </c>
      <c r="T27" s="294" t="s">
        <v>2350</v>
      </c>
      <c r="U27" s="294" t="s">
        <v>4872</v>
      </c>
      <c r="V27" s="294" t="s">
        <v>2351</v>
      </c>
      <c r="W27" s="276"/>
      <c r="AA27" s="270">
        <f>IF(OR(J27="Fail",ISBLANK(J27)),INDEX('Issue Code Table'!C:C,MATCH(N:N,'Issue Code Table'!A:A,0)),IF(M27="Critical",6,IF(M27="Significant",5,IF(M27="Moderate",3,2))))</f>
        <v>5</v>
      </c>
    </row>
    <row r="28" spans="1:27" ht="114.75" x14ac:dyDescent="0.25">
      <c r="A28" s="294" t="s">
        <v>2352</v>
      </c>
      <c r="B28" s="294" t="s">
        <v>457</v>
      </c>
      <c r="C28" s="315" t="s">
        <v>458</v>
      </c>
      <c r="D28" s="294" t="s">
        <v>219</v>
      </c>
      <c r="E28" s="294" t="s">
        <v>2353</v>
      </c>
      <c r="F28" s="294" t="s">
        <v>2354</v>
      </c>
      <c r="G28" s="294" t="s">
        <v>2355</v>
      </c>
      <c r="H28" s="294" t="s">
        <v>2356</v>
      </c>
      <c r="I28" s="316"/>
      <c r="J28" s="317"/>
      <c r="K28" s="318" t="s">
        <v>2357</v>
      </c>
      <c r="L28" s="316"/>
      <c r="M28" s="132" t="s">
        <v>140</v>
      </c>
      <c r="N28" s="212" t="s">
        <v>185</v>
      </c>
      <c r="O28" s="213" t="s">
        <v>186</v>
      </c>
      <c r="P28" s="319"/>
      <c r="Q28" s="316">
        <v>1.3</v>
      </c>
      <c r="R28" s="316" t="s">
        <v>452</v>
      </c>
      <c r="S28" s="294" t="s">
        <v>2358</v>
      </c>
      <c r="T28" s="294" t="s">
        <v>2359</v>
      </c>
      <c r="U28" s="294" t="s">
        <v>4873</v>
      </c>
      <c r="V28" s="294" t="s">
        <v>2360</v>
      </c>
      <c r="W28" s="276"/>
      <c r="AA28" s="270">
        <f>IF(OR(J28="Fail",ISBLANK(J28)),INDEX('Issue Code Table'!C:C,MATCH(N:N,'Issue Code Table'!A:A,0)),IF(M28="Critical",6,IF(M28="Significant",5,IF(M28="Moderate",3,2))))</f>
        <v>5</v>
      </c>
    </row>
    <row r="29" spans="1:27" ht="114.75" x14ac:dyDescent="0.25">
      <c r="A29" s="294" t="s">
        <v>2361</v>
      </c>
      <c r="B29" s="294" t="s">
        <v>2362</v>
      </c>
      <c r="C29" s="315" t="s">
        <v>2363</v>
      </c>
      <c r="D29" s="294" t="s">
        <v>219</v>
      </c>
      <c r="E29" s="294" t="s">
        <v>2364</v>
      </c>
      <c r="F29" s="294" t="s">
        <v>2365</v>
      </c>
      <c r="G29" s="294" t="s">
        <v>2366</v>
      </c>
      <c r="H29" s="294" t="s">
        <v>2367</v>
      </c>
      <c r="I29" s="316"/>
      <c r="J29" s="317"/>
      <c r="K29" s="318" t="s">
        <v>2368</v>
      </c>
      <c r="L29" s="316"/>
      <c r="M29" s="132" t="s">
        <v>140</v>
      </c>
      <c r="N29" s="213" t="s">
        <v>1253</v>
      </c>
      <c r="O29" s="213" t="s">
        <v>1254</v>
      </c>
      <c r="P29" s="319"/>
      <c r="Q29" s="316">
        <v>1.3</v>
      </c>
      <c r="R29" s="316" t="s">
        <v>2369</v>
      </c>
      <c r="S29" s="294" t="s">
        <v>2370</v>
      </c>
      <c r="T29" s="294" t="s">
        <v>2371</v>
      </c>
      <c r="U29" s="294" t="s">
        <v>2372</v>
      </c>
      <c r="V29" s="294" t="s">
        <v>2373</v>
      </c>
      <c r="W29" s="276"/>
      <c r="AA29" s="270">
        <f>IF(OR(J29="Fail",ISBLANK(J29)),INDEX('Issue Code Table'!C:C,MATCH(N:N,'Issue Code Table'!A:A,0)),IF(M29="Critical",6,IF(M29="Significant",5,IF(M29="Moderate",3,2))))</f>
        <v>5</v>
      </c>
    </row>
    <row r="30" spans="1:27" ht="216.75" x14ac:dyDescent="0.25">
      <c r="A30" s="294" t="s">
        <v>2374</v>
      </c>
      <c r="B30" s="294" t="s">
        <v>399</v>
      </c>
      <c r="C30" s="315" t="s">
        <v>400</v>
      </c>
      <c r="D30" s="294" t="s">
        <v>219</v>
      </c>
      <c r="E30" s="294" t="s">
        <v>2375</v>
      </c>
      <c r="F30" s="294" t="s">
        <v>438</v>
      </c>
      <c r="G30" s="294" t="s">
        <v>2376</v>
      </c>
      <c r="H30" s="294" t="s">
        <v>440</v>
      </c>
      <c r="I30" s="316"/>
      <c r="J30" s="317"/>
      <c r="K30" s="318" t="s">
        <v>441</v>
      </c>
      <c r="L30" s="316"/>
      <c r="M30" s="132" t="s">
        <v>140</v>
      </c>
      <c r="N30" s="212" t="s">
        <v>442</v>
      </c>
      <c r="O30" s="213" t="s">
        <v>443</v>
      </c>
      <c r="P30" s="319"/>
      <c r="Q30" s="316">
        <v>1.4</v>
      </c>
      <c r="R30" s="316" t="s">
        <v>467</v>
      </c>
      <c r="S30" s="294" t="s">
        <v>446</v>
      </c>
      <c r="T30" s="294" t="s">
        <v>2377</v>
      </c>
      <c r="U30" s="294" t="s">
        <v>2378</v>
      </c>
      <c r="V30" s="294" t="s">
        <v>4874</v>
      </c>
      <c r="W30" s="276"/>
      <c r="AA30" s="270">
        <f>IF(OR(J30="Fail",ISBLANK(J30)),INDEX('Issue Code Table'!C:C,MATCH(N:N,'Issue Code Table'!A:A,0)),IF(M30="Critical",6,IF(M30="Significant",5,IF(M30="Moderate",3,2))))</f>
        <v>5</v>
      </c>
    </row>
    <row r="31" spans="1:27" ht="267.75" x14ac:dyDescent="0.25">
      <c r="A31" s="294" t="s">
        <v>2379</v>
      </c>
      <c r="B31" s="294" t="s">
        <v>399</v>
      </c>
      <c r="C31" s="315" t="s">
        <v>400</v>
      </c>
      <c r="D31" s="294" t="s">
        <v>219</v>
      </c>
      <c r="E31" s="294" t="s">
        <v>2380</v>
      </c>
      <c r="F31" s="294" t="s">
        <v>450</v>
      </c>
      <c r="G31" s="294" t="s">
        <v>2381</v>
      </c>
      <c r="H31" s="294" t="s">
        <v>4575</v>
      </c>
      <c r="I31" s="316"/>
      <c r="J31" s="317"/>
      <c r="K31" s="66" t="s">
        <v>4576</v>
      </c>
      <c r="L31" s="316"/>
      <c r="M31" s="132" t="s">
        <v>140</v>
      </c>
      <c r="N31" s="212" t="s">
        <v>442</v>
      </c>
      <c r="O31" s="213" t="s">
        <v>443</v>
      </c>
      <c r="P31" s="319"/>
      <c r="Q31" s="316">
        <v>1.4</v>
      </c>
      <c r="R31" s="316" t="s">
        <v>478</v>
      </c>
      <c r="S31" s="294" t="s">
        <v>453</v>
      </c>
      <c r="T31" s="294" t="s">
        <v>2382</v>
      </c>
      <c r="U31" s="294" t="s">
        <v>4875</v>
      </c>
      <c r="V31" s="294" t="s">
        <v>2383</v>
      </c>
      <c r="W31" s="276"/>
      <c r="AA31" s="270">
        <f>IF(OR(J31="Fail",ISBLANK(J31)),INDEX('Issue Code Table'!C:C,MATCH(N:N,'Issue Code Table'!A:A,0)),IF(M31="Critical",6,IF(M31="Significant",5,IF(M31="Moderate",3,2))))</f>
        <v>5</v>
      </c>
    </row>
    <row r="32" spans="1:27" ht="191.25" x14ac:dyDescent="0.25">
      <c r="A32" s="294" t="s">
        <v>2384</v>
      </c>
      <c r="B32" s="294" t="s">
        <v>457</v>
      </c>
      <c r="C32" s="315" t="s">
        <v>458</v>
      </c>
      <c r="D32" s="294" t="s">
        <v>219</v>
      </c>
      <c r="E32" s="294" t="s">
        <v>2385</v>
      </c>
      <c r="F32" s="294" t="s">
        <v>2386</v>
      </c>
      <c r="G32" s="294" t="s">
        <v>2387</v>
      </c>
      <c r="H32" s="294" t="s">
        <v>2388</v>
      </c>
      <c r="I32" s="316"/>
      <c r="J32" s="317"/>
      <c r="K32" s="318" t="s">
        <v>463</v>
      </c>
      <c r="L32" s="316"/>
      <c r="M32" s="132" t="s">
        <v>151</v>
      </c>
      <c r="N32" s="213" t="s">
        <v>464</v>
      </c>
      <c r="O32" s="213" t="s">
        <v>465</v>
      </c>
      <c r="P32" s="319"/>
      <c r="Q32" s="316">
        <v>1.5</v>
      </c>
      <c r="R32" s="316" t="s">
        <v>513</v>
      </c>
      <c r="S32" s="294" t="s">
        <v>468</v>
      </c>
      <c r="T32" s="294" t="s">
        <v>2389</v>
      </c>
      <c r="U32" s="294" t="s">
        <v>2390</v>
      </c>
      <c r="V32" s="294"/>
      <c r="W32" s="276"/>
      <c r="AA32" s="270">
        <f>IF(OR(J32="Fail",ISBLANK(J32)),INDEX('Issue Code Table'!C:C,MATCH(N:N,'Issue Code Table'!A:A,0)),IF(M32="Critical",6,IF(M32="Significant",5,IF(M32="Moderate",3,2))))</f>
        <v>4</v>
      </c>
    </row>
    <row r="33" spans="1:27" ht="191.25" x14ac:dyDescent="0.25">
      <c r="A33" s="294" t="s">
        <v>2391</v>
      </c>
      <c r="B33" s="294" t="s">
        <v>471</v>
      </c>
      <c r="C33" s="315" t="s">
        <v>472</v>
      </c>
      <c r="D33" s="294" t="s">
        <v>219</v>
      </c>
      <c r="E33" s="294" t="s">
        <v>2392</v>
      </c>
      <c r="F33" s="294" t="s">
        <v>474</v>
      </c>
      <c r="G33" s="294" t="s">
        <v>2393</v>
      </c>
      <c r="H33" s="294" t="s">
        <v>2394</v>
      </c>
      <c r="I33" s="316"/>
      <c r="J33" s="317"/>
      <c r="K33" s="318" t="s">
        <v>477</v>
      </c>
      <c r="L33" s="316"/>
      <c r="M33" s="132" t="s">
        <v>140</v>
      </c>
      <c r="N33" s="212" t="s">
        <v>185</v>
      </c>
      <c r="O33" s="213" t="s">
        <v>186</v>
      </c>
      <c r="P33" s="319"/>
      <c r="Q33" s="316">
        <v>1.5</v>
      </c>
      <c r="R33" s="316" t="s">
        <v>524</v>
      </c>
      <c r="S33" s="294" t="s">
        <v>479</v>
      </c>
      <c r="T33" s="294" t="s">
        <v>2395</v>
      </c>
      <c r="U33" s="294" t="s">
        <v>2396</v>
      </c>
      <c r="V33" s="294" t="s">
        <v>2397</v>
      </c>
      <c r="W33" s="276"/>
      <c r="AA33" s="270">
        <f>IF(OR(J33="Fail",ISBLANK(J33)),INDEX('Issue Code Table'!C:C,MATCH(N:N,'Issue Code Table'!A:A,0)),IF(M33="Critical",6,IF(M33="Significant",5,IF(M33="Moderate",3,2))))</f>
        <v>5</v>
      </c>
    </row>
    <row r="34" spans="1:27" ht="242.25" x14ac:dyDescent="0.25">
      <c r="A34" s="294" t="s">
        <v>2398</v>
      </c>
      <c r="B34" s="294" t="s">
        <v>471</v>
      </c>
      <c r="C34" s="315" t="s">
        <v>472</v>
      </c>
      <c r="D34" s="294" t="s">
        <v>219</v>
      </c>
      <c r="E34" s="294" t="s">
        <v>2399</v>
      </c>
      <c r="F34" s="294" t="s">
        <v>483</v>
      </c>
      <c r="G34" s="294" t="s">
        <v>2400</v>
      </c>
      <c r="H34" s="294" t="s">
        <v>485</v>
      </c>
      <c r="I34" s="316"/>
      <c r="J34" s="317"/>
      <c r="K34" s="318" t="s">
        <v>486</v>
      </c>
      <c r="L34" s="316"/>
      <c r="M34" s="132" t="s">
        <v>140</v>
      </c>
      <c r="N34" s="213" t="s">
        <v>2401</v>
      </c>
      <c r="O34" s="213" t="s">
        <v>2402</v>
      </c>
      <c r="P34" s="319"/>
      <c r="Q34" s="316">
        <v>1.5</v>
      </c>
      <c r="R34" s="316" t="s">
        <v>534</v>
      </c>
      <c r="S34" s="294" t="s">
        <v>1973</v>
      </c>
      <c r="T34" s="294" t="s">
        <v>2403</v>
      </c>
      <c r="U34" s="294" t="s">
        <v>2404</v>
      </c>
      <c r="V34" s="294" t="s">
        <v>2405</v>
      </c>
      <c r="W34" s="276"/>
      <c r="AA34" s="270">
        <f>IF(OR(J34="Fail",ISBLANK(J34)),INDEX('Issue Code Table'!C:C,MATCH(N:N,'Issue Code Table'!A:A,0)),IF(M34="Critical",6,IF(M34="Significant",5,IF(M34="Moderate",3,2))))</f>
        <v>7</v>
      </c>
    </row>
    <row r="35" spans="1:27" ht="369.75" x14ac:dyDescent="0.25">
      <c r="A35" s="294" t="s">
        <v>2406</v>
      </c>
      <c r="B35" s="294" t="s">
        <v>505</v>
      </c>
      <c r="C35" s="315" t="s">
        <v>506</v>
      </c>
      <c r="D35" s="294" t="s">
        <v>219</v>
      </c>
      <c r="E35" s="294" t="s">
        <v>2407</v>
      </c>
      <c r="F35" s="294" t="s">
        <v>508</v>
      </c>
      <c r="G35" s="294" t="s">
        <v>2408</v>
      </c>
      <c r="H35" s="294" t="s">
        <v>2409</v>
      </c>
      <c r="I35" s="316"/>
      <c r="J35" s="317"/>
      <c r="K35" s="318" t="s">
        <v>511</v>
      </c>
      <c r="L35" s="316"/>
      <c r="M35" s="132" t="s">
        <v>140</v>
      </c>
      <c r="N35" s="212" t="s">
        <v>185</v>
      </c>
      <c r="O35" s="213" t="s">
        <v>186</v>
      </c>
      <c r="P35" s="319"/>
      <c r="Q35" s="316">
        <v>1.6</v>
      </c>
      <c r="R35" s="316" t="s">
        <v>2410</v>
      </c>
      <c r="S35" s="294" t="s">
        <v>514</v>
      </c>
      <c r="T35" s="294" t="s">
        <v>2411</v>
      </c>
      <c r="U35" s="294" t="s">
        <v>2412</v>
      </c>
      <c r="V35" s="294" t="s">
        <v>2413</v>
      </c>
      <c r="W35" s="276"/>
      <c r="AA35" s="270">
        <f>IF(OR(J35="Fail",ISBLANK(J35)),INDEX('Issue Code Table'!C:C,MATCH(N:N,'Issue Code Table'!A:A,0)),IF(M35="Critical",6,IF(M35="Significant",5,IF(M35="Moderate",3,2))))</f>
        <v>5</v>
      </c>
    </row>
    <row r="36" spans="1:27" ht="165.75" x14ac:dyDescent="0.25">
      <c r="A36" s="294" t="s">
        <v>2414</v>
      </c>
      <c r="B36" s="294" t="s">
        <v>517</v>
      </c>
      <c r="C36" s="315" t="s">
        <v>518</v>
      </c>
      <c r="D36" s="294" t="s">
        <v>219</v>
      </c>
      <c r="E36" s="294" t="s">
        <v>2415</v>
      </c>
      <c r="F36" s="294" t="s">
        <v>530</v>
      </c>
      <c r="G36" s="294" t="s">
        <v>2416</v>
      </c>
      <c r="H36" s="294" t="s">
        <v>2417</v>
      </c>
      <c r="I36" s="320"/>
      <c r="J36" s="317"/>
      <c r="K36" s="318" t="s">
        <v>533</v>
      </c>
      <c r="L36" s="316"/>
      <c r="M36" s="132" t="s">
        <v>140</v>
      </c>
      <c r="N36" s="212" t="s">
        <v>185</v>
      </c>
      <c r="O36" s="213" t="s">
        <v>186</v>
      </c>
      <c r="P36" s="319"/>
      <c r="Q36" s="316">
        <v>1.6</v>
      </c>
      <c r="R36" s="316" t="s">
        <v>2418</v>
      </c>
      <c r="S36" s="294" t="s">
        <v>535</v>
      </c>
      <c r="T36" s="294" t="s">
        <v>2419</v>
      </c>
      <c r="U36" s="294" t="s">
        <v>2420</v>
      </c>
      <c r="V36" s="294" t="s">
        <v>2421</v>
      </c>
      <c r="W36" s="276"/>
      <c r="AA36" s="270">
        <f>IF(OR(J36="Fail",ISBLANK(J36)),INDEX('Issue Code Table'!C:C,MATCH(N:N,'Issue Code Table'!A:A,0)),IF(M36="Critical",6,IF(M36="Significant",5,IF(M36="Moderate",3,2))))</f>
        <v>5</v>
      </c>
    </row>
    <row r="37" spans="1:27" ht="409.5" x14ac:dyDescent="0.25">
      <c r="A37" s="294" t="s">
        <v>2422</v>
      </c>
      <c r="B37" s="294" t="s">
        <v>546</v>
      </c>
      <c r="C37" s="315" t="s">
        <v>547</v>
      </c>
      <c r="D37" s="294" t="s">
        <v>219</v>
      </c>
      <c r="E37" s="294" t="s">
        <v>2423</v>
      </c>
      <c r="F37" s="294" t="s">
        <v>549</v>
      </c>
      <c r="G37" s="294" t="s">
        <v>2424</v>
      </c>
      <c r="H37" s="294" t="s">
        <v>551</v>
      </c>
      <c r="I37" s="316"/>
      <c r="J37" s="317"/>
      <c r="K37" s="318" t="s">
        <v>1979</v>
      </c>
      <c r="L37" s="316"/>
      <c r="M37" s="132" t="s">
        <v>198</v>
      </c>
      <c r="N37" s="213" t="s">
        <v>553</v>
      </c>
      <c r="O37" s="213" t="s">
        <v>554</v>
      </c>
      <c r="P37" s="319"/>
      <c r="Q37" s="316">
        <v>1.8</v>
      </c>
      <c r="R37" s="316" t="s">
        <v>2425</v>
      </c>
      <c r="S37" s="294" t="s">
        <v>557</v>
      </c>
      <c r="T37" s="294" t="s">
        <v>2426</v>
      </c>
      <c r="U37" s="294" t="s">
        <v>2427</v>
      </c>
      <c r="V37" s="294"/>
      <c r="W37" s="276"/>
      <c r="AA37" s="270" t="e">
        <f>IF(OR(J37="Fail",ISBLANK(J37)),INDEX('Issue Code Table'!C:C,MATCH(N:N,'Issue Code Table'!A:A,0)),IF(M37="Critical",6,IF(M37="Significant",5,IF(M37="Moderate",3,2))))</f>
        <v>#N/A</v>
      </c>
    </row>
    <row r="38" spans="1:27" ht="89.25" x14ac:dyDescent="0.25">
      <c r="A38" s="294" t="s">
        <v>2428</v>
      </c>
      <c r="B38" s="294" t="s">
        <v>180</v>
      </c>
      <c r="C38" s="315" t="s">
        <v>181</v>
      </c>
      <c r="D38" s="294" t="s">
        <v>219</v>
      </c>
      <c r="E38" s="294" t="s">
        <v>689</v>
      </c>
      <c r="F38" s="294" t="s">
        <v>690</v>
      </c>
      <c r="G38" s="294" t="s">
        <v>2429</v>
      </c>
      <c r="H38" s="294" t="s">
        <v>2430</v>
      </c>
      <c r="I38" s="316"/>
      <c r="J38" s="317"/>
      <c r="K38" s="318" t="s">
        <v>2431</v>
      </c>
      <c r="L38" s="316"/>
      <c r="M38" s="132" t="s">
        <v>140</v>
      </c>
      <c r="N38" s="213" t="s">
        <v>651</v>
      </c>
      <c r="O38" s="213" t="s">
        <v>652</v>
      </c>
      <c r="P38" s="319"/>
      <c r="Q38" s="316">
        <v>2.1</v>
      </c>
      <c r="R38" s="316" t="s">
        <v>611</v>
      </c>
      <c r="S38" s="294" t="s">
        <v>2432</v>
      </c>
      <c r="T38" s="294" t="s">
        <v>2433</v>
      </c>
      <c r="U38" s="294" t="s">
        <v>2434</v>
      </c>
      <c r="V38" s="294" t="s">
        <v>2435</v>
      </c>
      <c r="W38" s="276"/>
      <c r="AA38" s="270">
        <f>IF(OR(J38="Fail",ISBLANK(J38)),INDEX('Issue Code Table'!C:C,MATCH(N:N,'Issue Code Table'!A:A,0)),IF(M38="Critical",6,IF(M38="Significant",5,IF(M38="Moderate",3,2))))</f>
        <v>5</v>
      </c>
    </row>
    <row r="39" spans="1:27" ht="102" x14ac:dyDescent="0.25">
      <c r="A39" s="294" t="s">
        <v>2436</v>
      </c>
      <c r="B39" s="294" t="s">
        <v>180</v>
      </c>
      <c r="C39" s="315" t="s">
        <v>181</v>
      </c>
      <c r="D39" s="294" t="s">
        <v>219</v>
      </c>
      <c r="E39" s="294" t="s">
        <v>2437</v>
      </c>
      <c r="F39" s="294" t="s">
        <v>699</v>
      </c>
      <c r="G39" s="294" t="s">
        <v>2438</v>
      </c>
      <c r="H39" s="294" t="s">
        <v>2439</v>
      </c>
      <c r="I39" s="316"/>
      <c r="J39" s="317"/>
      <c r="K39" s="318" t="s">
        <v>1994</v>
      </c>
      <c r="L39" s="316"/>
      <c r="M39" s="132" t="s">
        <v>140</v>
      </c>
      <c r="N39" s="213" t="s">
        <v>651</v>
      </c>
      <c r="O39" s="213" t="s">
        <v>652</v>
      </c>
      <c r="P39" s="319"/>
      <c r="Q39" s="316">
        <v>2.2000000000000002</v>
      </c>
      <c r="R39" s="316" t="s">
        <v>704</v>
      </c>
      <c r="S39" s="294" t="s">
        <v>2440</v>
      </c>
      <c r="T39" s="294" t="s">
        <v>2441</v>
      </c>
      <c r="U39" s="294" t="s">
        <v>2442</v>
      </c>
      <c r="V39" s="294" t="s">
        <v>2443</v>
      </c>
      <c r="W39" s="276"/>
      <c r="AA39" s="270">
        <f>IF(OR(J39="Fail",ISBLANK(J39)),INDEX('Issue Code Table'!C:C,MATCH(N:N,'Issue Code Table'!A:A,0)),IF(M39="Critical",6,IF(M39="Significant",5,IF(M39="Moderate",3,2))))</f>
        <v>5</v>
      </c>
    </row>
    <row r="40" spans="1:27" ht="102" x14ac:dyDescent="0.25">
      <c r="A40" s="294" t="s">
        <v>2444</v>
      </c>
      <c r="B40" s="294" t="s">
        <v>180</v>
      </c>
      <c r="C40" s="315" t="s">
        <v>181</v>
      </c>
      <c r="D40" s="294" t="s">
        <v>219</v>
      </c>
      <c r="E40" s="294" t="s">
        <v>2445</v>
      </c>
      <c r="F40" s="294" t="s">
        <v>2446</v>
      </c>
      <c r="G40" s="294" t="s">
        <v>2447</v>
      </c>
      <c r="H40" s="294" t="s">
        <v>2448</v>
      </c>
      <c r="I40" s="316"/>
      <c r="J40" s="317"/>
      <c r="K40" s="318" t="s">
        <v>2031</v>
      </c>
      <c r="L40" s="316"/>
      <c r="M40" s="132" t="s">
        <v>140</v>
      </c>
      <c r="N40" s="213" t="s">
        <v>651</v>
      </c>
      <c r="O40" s="213" t="s">
        <v>652</v>
      </c>
      <c r="P40" s="319"/>
      <c r="Q40" s="316">
        <v>2.2000000000000002</v>
      </c>
      <c r="R40" s="316" t="s">
        <v>712</v>
      </c>
      <c r="S40" s="294" t="s">
        <v>686</v>
      </c>
      <c r="T40" s="294" t="s">
        <v>2449</v>
      </c>
      <c r="U40" s="294" t="s">
        <v>2450</v>
      </c>
      <c r="V40" s="294" t="s">
        <v>2451</v>
      </c>
      <c r="W40" s="276"/>
      <c r="AA40" s="270">
        <f>IF(OR(J40="Fail",ISBLANK(J40)),INDEX('Issue Code Table'!C:C,MATCH(N:N,'Issue Code Table'!A:A,0)),IF(M40="Critical",6,IF(M40="Significant",5,IF(M40="Moderate",3,2))))</f>
        <v>5</v>
      </c>
    </row>
    <row r="41" spans="1:27" ht="140.25" x14ac:dyDescent="0.25">
      <c r="A41" s="294" t="s">
        <v>2452</v>
      </c>
      <c r="B41" s="294" t="s">
        <v>180</v>
      </c>
      <c r="C41" s="315" t="s">
        <v>181</v>
      </c>
      <c r="D41" s="294" t="s">
        <v>219</v>
      </c>
      <c r="E41" s="294" t="s">
        <v>2453</v>
      </c>
      <c r="F41" s="294" t="s">
        <v>708</v>
      </c>
      <c r="G41" s="294" t="s">
        <v>2454</v>
      </c>
      <c r="H41" s="294" t="s">
        <v>2455</v>
      </c>
      <c r="I41" s="316"/>
      <c r="J41" s="317"/>
      <c r="K41" s="318" t="s">
        <v>1996</v>
      </c>
      <c r="L41" s="316"/>
      <c r="M41" s="132" t="s">
        <v>140</v>
      </c>
      <c r="N41" s="213" t="s">
        <v>651</v>
      </c>
      <c r="O41" s="213" t="s">
        <v>652</v>
      </c>
      <c r="P41" s="319"/>
      <c r="Q41" s="316">
        <v>2.2000000000000002</v>
      </c>
      <c r="R41" s="316" t="s">
        <v>721</v>
      </c>
      <c r="S41" s="294" t="s">
        <v>713</v>
      </c>
      <c r="T41" s="294" t="s">
        <v>2456</v>
      </c>
      <c r="U41" s="294" t="s">
        <v>2457</v>
      </c>
      <c r="V41" s="294" t="s">
        <v>2458</v>
      </c>
      <c r="W41" s="276"/>
      <c r="AA41" s="270">
        <f>IF(OR(J41="Fail",ISBLANK(J41)),INDEX('Issue Code Table'!C:C,MATCH(N:N,'Issue Code Table'!A:A,0)),IF(M41="Critical",6,IF(M41="Significant",5,IF(M41="Moderate",3,2))))</f>
        <v>5</v>
      </c>
    </row>
    <row r="42" spans="1:27" ht="102" x14ac:dyDescent="0.25">
      <c r="A42" s="294" t="s">
        <v>2459</v>
      </c>
      <c r="B42" s="294" t="s">
        <v>180</v>
      </c>
      <c r="C42" s="315" t="s">
        <v>181</v>
      </c>
      <c r="D42" s="294" t="s">
        <v>219</v>
      </c>
      <c r="E42" s="294" t="s">
        <v>2460</v>
      </c>
      <c r="F42" s="294" t="s">
        <v>801</v>
      </c>
      <c r="G42" s="294" t="s">
        <v>2461</v>
      </c>
      <c r="H42" s="294" t="s">
        <v>2462</v>
      </c>
      <c r="I42" s="316"/>
      <c r="J42" s="317"/>
      <c r="K42" s="318" t="s">
        <v>2017</v>
      </c>
      <c r="L42" s="316"/>
      <c r="M42" s="132" t="s">
        <v>140</v>
      </c>
      <c r="N42" s="213" t="s">
        <v>651</v>
      </c>
      <c r="O42" s="213" t="s">
        <v>652</v>
      </c>
      <c r="P42" s="319"/>
      <c r="Q42" s="316">
        <v>2.2000000000000002</v>
      </c>
      <c r="R42" s="316" t="s">
        <v>730</v>
      </c>
      <c r="S42" s="294" t="s">
        <v>806</v>
      </c>
      <c r="T42" s="294" t="s">
        <v>2463</v>
      </c>
      <c r="U42" s="294" t="s">
        <v>2464</v>
      </c>
      <c r="V42" s="294" t="s">
        <v>2465</v>
      </c>
      <c r="W42" s="276"/>
      <c r="AA42" s="270">
        <f>IF(OR(J42="Fail",ISBLANK(J42)),INDEX('Issue Code Table'!C:C,MATCH(N:N,'Issue Code Table'!A:A,0)),IF(M42="Critical",6,IF(M42="Significant",5,IF(M42="Moderate",3,2))))</f>
        <v>5</v>
      </c>
    </row>
    <row r="43" spans="1:27" ht="102" x14ac:dyDescent="0.25">
      <c r="A43" s="294" t="s">
        <v>2466</v>
      </c>
      <c r="B43" s="294" t="s">
        <v>180</v>
      </c>
      <c r="C43" s="315" t="s">
        <v>181</v>
      </c>
      <c r="D43" s="294" t="s">
        <v>219</v>
      </c>
      <c r="E43" s="294" t="s">
        <v>792</v>
      </c>
      <c r="F43" s="294" t="s">
        <v>793</v>
      </c>
      <c r="G43" s="294" t="s">
        <v>2467</v>
      </c>
      <c r="H43" s="294" t="s">
        <v>2468</v>
      </c>
      <c r="I43" s="316"/>
      <c r="J43" s="317"/>
      <c r="K43" s="318" t="s">
        <v>2015</v>
      </c>
      <c r="L43" s="316"/>
      <c r="M43" s="132" t="s">
        <v>140</v>
      </c>
      <c r="N43" s="213" t="s">
        <v>651</v>
      </c>
      <c r="O43" s="213" t="s">
        <v>652</v>
      </c>
      <c r="P43" s="319"/>
      <c r="Q43" s="316">
        <v>2.2000000000000002</v>
      </c>
      <c r="R43" s="316" t="s">
        <v>739</v>
      </c>
      <c r="S43" s="294" t="s">
        <v>2469</v>
      </c>
      <c r="T43" s="294" t="s">
        <v>2470</v>
      </c>
      <c r="U43" s="294" t="s">
        <v>2471</v>
      </c>
      <c r="V43" s="294" t="s">
        <v>2472</v>
      </c>
      <c r="W43" s="276"/>
      <c r="AA43" s="270">
        <f>IF(OR(J43="Fail",ISBLANK(J43)),INDEX('Issue Code Table'!C:C,MATCH(N:N,'Issue Code Table'!A:A,0)),IF(M43="Critical",6,IF(M43="Significant",5,IF(M43="Moderate",3,2))))</f>
        <v>5</v>
      </c>
    </row>
    <row r="44" spans="1:27" ht="127.5" x14ac:dyDescent="0.25">
      <c r="A44" s="294" t="s">
        <v>2473</v>
      </c>
      <c r="B44" s="294" t="s">
        <v>180</v>
      </c>
      <c r="C44" s="315" t="s">
        <v>181</v>
      </c>
      <c r="D44" s="294" t="s">
        <v>219</v>
      </c>
      <c r="E44" s="294" t="s">
        <v>2474</v>
      </c>
      <c r="F44" s="294" t="s">
        <v>2475</v>
      </c>
      <c r="G44" s="294" t="s">
        <v>2476</v>
      </c>
      <c r="H44" s="294" t="s">
        <v>2477</v>
      </c>
      <c r="I44" s="316"/>
      <c r="J44" s="317"/>
      <c r="K44" s="318" t="s">
        <v>2013</v>
      </c>
      <c r="L44" s="316"/>
      <c r="M44" s="132" t="s">
        <v>140</v>
      </c>
      <c r="N44" s="213" t="s">
        <v>651</v>
      </c>
      <c r="O44" s="213" t="s">
        <v>652</v>
      </c>
      <c r="P44" s="319"/>
      <c r="Q44" s="316">
        <v>2.2000000000000002</v>
      </c>
      <c r="R44" s="316" t="s">
        <v>747</v>
      </c>
      <c r="S44" s="294" t="s">
        <v>2478</v>
      </c>
      <c r="T44" s="294" t="s">
        <v>2479</v>
      </c>
      <c r="U44" s="294" t="s">
        <v>2480</v>
      </c>
      <c r="V44" s="294" t="s">
        <v>2481</v>
      </c>
      <c r="W44" s="276"/>
      <c r="AA44" s="270">
        <f>IF(OR(J44="Fail",ISBLANK(J44)),INDEX('Issue Code Table'!C:C,MATCH(N:N,'Issue Code Table'!A:A,0)),IF(M44="Critical",6,IF(M44="Significant",5,IF(M44="Moderate",3,2))))</f>
        <v>5</v>
      </c>
    </row>
    <row r="45" spans="1:27" ht="102" x14ac:dyDescent="0.25">
      <c r="A45" s="294" t="s">
        <v>2482</v>
      </c>
      <c r="B45" s="294" t="s">
        <v>180</v>
      </c>
      <c r="C45" s="315" t="s">
        <v>181</v>
      </c>
      <c r="D45" s="294" t="s">
        <v>219</v>
      </c>
      <c r="E45" s="294" t="s">
        <v>2483</v>
      </c>
      <c r="F45" s="294" t="s">
        <v>2484</v>
      </c>
      <c r="G45" s="294" t="s">
        <v>2485</v>
      </c>
      <c r="H45" s="294" t="s">
        <v>2486</v>
      </c>
      <c r="I45" s="316"/>
      <c r="J45" s="317"/>
      <c r="K45" s="318" t="s">
        <v>2011</v>
      </c>
      <c r="L45" s="316"/>
      <c r="M45" s="132" t="s">
        <v>140</v>
      </c>
      <c r="N45" s="213" t="s">
        <v>651</v>
      </c>
      <c r="O45" s="213" t="s">
        <v>652</v>
      </c>
      <c r="P45" s="319"/>
      <c r="Q45" s="316">
        <v>2.2000000000000002</v>
      </c>
      <c r="R45" s="316" t="s">
        <v>755</v>
      </c>
      <c r="S45" s="294" t="s">
        <v>2487</v>
      </c>
      <c r="T45" s="294" t="s">
        <v>2488</v>
      </c>
      <c r="U45" s="294" t="s">
        <v>2489</v>
      </c>
      <c r="V45" s="294" t="s">
        <v>2490</v>
      </c>
      <c r="W45" s="276"/>
      <c r="AA45" s="270">
        <f>IF(OR(J45="Fail",ISBLANK(J45)),INDEX('Issue Code Table'!C:C,MATCH(N:N,'Issue Code Table'!A:A,0)),IF(M45="Critical",6,IF(M45="Significant",5,IF(M45="Moderate",3,2))))</f>
        <v>5</v>
      </c>
    </row>
    <row r="46" spans="1:27" ht="102" x14ac:dyDescent="0.25">
      <c r="A46" s="294" t="s">
        <v>2491</v>
      </c>
      <c r="B46" s="294" t="s">
        <v>180</v>
      </c>
      <c r="C46" s="315" t="s">
        <v>181</v>
      </c>
      <c r="D46" s="294" t="s">
        <v>219</v>
      </c>
      <c r="E46" s="294" t="s">
        <v>2492</v>
      </c>
      <c r="F46" s="294" t="s">
        <v>769</v>
      </c>
      <c r="G46" s="294" t="s">
        <v>2493</v>
      </c>
      <c r="H46" s="294" t="s">
        <v>2494</v>
      </c>
      <c r="I46" s="316"/>
      <c r="J46" s="317"/>
      <c r="K46" s="318" t="s">
        <v>2009</v>
      </c>
      <c r="L46" s="316"/>
      <c r="M46" s="132" t="s">
        <v>140</v>
      </c>
      <c r="N46" s="213" t="s">
        <v>651</v>
      </c>
      <c r="O46" s="213" t="s">
        <v>652</v>
      </c>
      <c r="P46" s="319"/>
      <c r="Q46" s="316">
        <v>2.2000000000000002</v>
      </c>
      <c r="R46" s="316" t="s">
        <v>764</v>
      </c>
      <c r="S46" s="294" t="s">
        <v>2495</v>
      </c>
      <c r="T46" s="294" t="s">
        <v>2496</v>
      </c>
      <c r="U46" s="294" t="s">
        <v>2497</v>
      </c>
      <c r="V46" s="294" t="s">
        <v>2498</v>
      </c>
      <c r="W46" s="276"/>
      <c r="AA46" s="270">
        <f>IF(OR(J46="Fail",ISBLANK(J46)),INDEX('Issue Code Table'!C:C,MATCH(N:N,'Issue Code Table'!A:A,0)),IF(M46="Critical",6,IF(M46="Significant",5,IF(M46="Moderate",3,2))))</f>
        <v>5</v>
      </c>
    </row>
    <row r="47" spans="1:27" ht="102" x14ac:dyDescent="0.25">
      <c r="A47" s="294" t="s">
        <v>2499</v>
      </c>
      <c r="B47" s="294" t="s">
        <v>180</v>
      </c>
      <c r="C47" s="315" t="s">
        <v>181</v>
      </c>
      <c r="D47" s="294" t="s">
        <v>219</v>
      </c>
      <c r="E47" s="294" t="s">
        <v>2500</v>
      </c>
      <c r="F47" s="294" t="s">
        <v>760</v>
      </c>
      <c r="G47" s="294" t="s">
        <v>2501</v>
      </c>
      <c r="H47" s="294" t="s">
        <v>2502</v>
      </c>
      <c r="I47" s="316"/>
      <c r="J47" s="317"/>
      <c r="K47" s="318" t="s">
        <v>2007</v>
      </c>
      <c r="L47" s="321"/>
      <c r="M47" s="132" t="s">
        <v>140</v>
      </c>
      <c r="N47" s="213" t="s">
        <v>651</v>
      </c>
      <c r="O47" s="213" t="s">
        <v>652</v>
      </c>
      <c r="P47" s="319"/>
      <c r="Q47" s="316">
        <v>2.2000000000000002</v>
      </c>
      <c r="R47" s="316" t="s">
        <v>773</v>
      </c>
      <c r="S47" s="294" t="s">
        <v>2503</v>
      </c>
      <c r="T47" s="294" t="s">
        <v>2504</v>
      </c>
      <c r="U47" s="294" t="s">
        <v>2505</v>
      </c>
      <c r="V47" s="294" t="s">
        <v>2506</v>
      </c>
      <c r="W47" s="276"/>
      <c r="AA47" s="270">
        <f>IF(OR(J47="Fail",ISBLANK(J47)),INDEX('Issue Code Table'!C:C,MATCH(N:N,'Issue Code Table'!A:A,0)),IF(M47="Critical",6,IF(M47="Significant",5,IF(M47="Moderate",3,2))))</f>
        <v>5</v>
      </c>
    </row>
    <row r="48" spans="1:27" ht="102" x14ac:dyDescent="0.25">
      <c r="A48" s="294" t="s">
        <v>2507</v>
      </c>
      <c r="B48" s="294" t="s">
        <v>180</v>
      </c>
      <c r="C48" s="315" t="s">
        <v>181</v>
      </c>
      <c r="D48" s="294" t="s">
        <v>219</v>
      </c>
      <c r="E48" s="294" t="s">
        <v>2508</v>
      </c>
      <c r="F48" s="294" t="s">
        <v>751</v>
      </c>
      <c r="G48" s="294" t="s">
        <v>2509</v>
      </c>
      <c r="H48" s="294" t="s">
        <v>2510</v>
      </c>
      <c r="I48" s="316"/>
      <c r="J48" s="317"/>
      <c r="K48" s="318" t="s">
        <v>2005</v>
      </c>
      <c r="L48" s="316"/>
      <c r="M48" s="132" t="s">
        <v>140</v>
      </c>
      <c r="N48" s="213" t="s">
        <v>651</v>
      </c>
      <c r="O48" s="213" t="s">
        <v>652</v>
      </c>
      <c r="P48" s="319"/>
      <c r="Q48" s="316">
        <v>2.2000000000000002</v>
      </c>
      <c r="R48" s="316" t="s">
        <v>781</v>
      </c>
      <c r="S48" s="294" t="s">
        <v>2511</v>
      </c>
      <c r="T48" s="294" t="s">
        <v>2512</v>
      </c>
      <c r="U48" s="294" t="s">
        <v>2513</v>
      </c>
      <c r="V48" s="294" t="s">
        <v>2514</v>
      </c>
      <c r="W48" s="276"/>
      <c r="AA48" s="270">
        <f>IF(OR(J48="Fail",ISBLANK(J48)),INDEX('Issue Code Table'!C:C,MATCH(N:N,'Issue Code Table'!A:A,0)),IF(M48="Critical",6,IF(M48="Significant",5,IF(M48="Moderate",3,2))))</f>
        <v>5</v>
      </c>
    </row>
    <row r="49" spans="1:27" ht="89.25" x14ac:dyDescent="0.25">
      <c r="A49" s="294" t="s">
        <v>2515</v>
      </c>
      <c r="B49" s="294" t="s">
        <v>180</v>
      </c>
      <c r="C49" s="315" t="s">
        <v>181</v>
      </c>
      <c r="D49" s="294" t="s">
        <v>219</v>
      </c>
      <c r="E49" s="294" t="s">
        <v>2516</v>
      </c>
      <c r="F49" s="294" t="s">
        <v>743</v>
      </c>
      <c r="G49" s="294" t="s">
        <v>2517</v>
      </c>
      <c r="H49" s="294" t="s">
        <v>2518</v>
      </c>
      <c r="I49" s="316"/>
      <c r="J49" s="317"/>
      <c r="K49" s="318" t="s">
        <v>2519</v>
      </c>
      <c r="L49" s="316"/>
      <c r="M49" s="132" t="s">
        <v>140</v>
      </c>
      <c r="N49" s="213" t="s">
        <v>651</v>
      </c>
      <c r="O49" s="213" t="s">
        <v>652</v>
      </c>
      <c r="P49" s="319"/>
      <c r="Q49" s="316">
        <v>2.2000000000000002</v>
      </c>
      <c r="R49" s="316" t="s">
        <v>789</v>
      </c>
      <c r="S49" s="294" t="s">
        <v>2520</v>
      </c>
      <c r="T49" s="294" t="s">
        <v>2521</v>
      </c>
      <c r="U49" s="294" t="s">
        <v>2522</v>
      </c>
      <c r="V49" s="294" t="s">
        <v>2523</v>
      </c>
      <c r="W49" s="276"/>
      <c r="AA49" s="270">
        <f>IF(OR(J49="Fail",ISBLANK(J49)),INDEX('Issue Code Table'!C:C,MATCH(N:N,'Issue Code Table'!A:A,0)),IF(M49="Critical",6,IF(M49="Significant",5,IF(M49="Moderate",3,2))))</f>
        <v>5</v>
      </c>
    </row>
    <row r="50" spans="1:27" ht="178.5" x14ac:dyDescent="0.25">
      <c r="A50" s="294" t="s">
        <v>2524</v>
      </c>
      <c r="B50" s="294" t="s">
        <v>180</v>
      </c>
      <c r="C50" s="315" t="s">
        <v>181</v>
      </c>
      <c r="D50" s="294" t="s">
        <v>219</v>
      </c>
      <c r="E50" s="294" t="s">
        <v>2525</v>
      </c>
      <c r="F50" s="294" t="s">
        <v>2526</v>
      </c>
      <c r="G50" s="294" t="s">
        <v>2527</v>
      </c>
      <c r="H50" s="294" t="s">
        <v>2528</v>
      </c>
      <c r="I50" s="316"/>
      <c r="J50" s="317"/>
      <c r="K50" s="318" t="s">
        <v>2529</v>
      </c>
      <c r="L50" s="316"/>
      <c r="M50" s="132" t="s">
        <v>140</v>
      </c>
      <c r="N50" s="213" t="s">
        <v>651</v>
      </c>
      <c r="O50" s="213" t="s">
        <v>652</v>
      </c>
      <c r="P50" s="319"/>
      <c r="Q50" s="316">
        <v>2.2000000000000002</v>
      </c>
      <c r="R50" s="316" t="s">
        <v>797</v>
      </c>
      <c r="S50" s="294" t="s">
        <v>2530</v>
      </c>
      <c r="T50" s="294" t="s">
        <v>2531</v>
      </c>
      <c r="U50" s="294" t="s">
        <v>2532</v>
      </c>
      <c r="V50" s="294" t="s">
        <v>2533</v>
      </c>
      <c r="W50" s="276"/>
      <c r="AA50" s="270">
        <f>IF(OR(J50="Fail",ISBLANK(J50)),INDEX('Issue Code Table'!C:C,MATCH(N:N,'Issue Code Table'!A:A,0)),IF(M50="Critical",6,IF(M50="Significant",5,IF(M50="Moderate",3,2))))</f>
        <v>5</v>
      </c>
    </row>
    <row r="51" spans="1:27" ht="102" x14ac:dyDescent="0.25">
      <c r="A51" s="294" t="s">
        <v>2534</v>
      </c>
      <c r="B51" s="294" t="s">
        <v>180</v>
      </c>
      <c r="C51" s="315" t="s">
        <v>181</v>
      </c>
      <c r="D51" s="294" t="s">
        <v>219</v>
      </c>
      <c r="E51" s="294" t="s">
        <v>2535</v>
      </c>
      <c r="F51" s="294" t="s">
        <v>735</v>
      </c>
      <c r="G51" s="294" t="s">
        <v>2536</v>
      </c>
      <c r="H51" s="294" t="s">
        <v>2537</v>
      </c>
      <c r="I51" s="316"/>
      <c r="J51" s="317"/>
      <c r="K51" s="318" t="s">
        <v>2002</v>
      </c>
      <c r="L51" s="316"/>
      <c r="M51" s="132" t="s">
        <v>140</v>
      </c>
      <c r="N51" s="213" t="s">
        <v>651</v>
      </c>
      <c r="O51" s="213" t="s">
        <v>652</v>
      </c>
      <c r="P51" s="319"/>
      <c r="Q51" s="316">
        <v>2.2000000000000002</v>
      </c>
      <c r="R51" s="316" t="s">
        <v>805</v>
      </c>
      <c r="S51" s="294" t="s">
        <v>740</v>
      </c>
      <c r="T51" s="294" t="s">
        <v>2538</v>
      </c>
      <c r="U51" s="294" t="s">
        <v>2539</v>
      </c>
      <c r="V51" s="294" t="s">
        <v>2540</v>
      </c>
      <c r="W51" s="276"/>
      <c r="AA51" s="270">
        <f>IF(OR(J51="Fail",ISBLANK(J51)),INDEX('Issue Code Table'!C:C,MATCH(N:N,'Issue Code Table'!A:A,0)),IF(M51="Critical",6,IF(M51="Significant",5,IF(M51="Moderate",3,2))))</f>
        <v>5</v>
      </c>
    </row>
    <row r="52" spans="1:27" ht="102" x14ac:dyDescent="0.25">
      <c r="A52" s="294" t="s">
        <v>2541</v>
      </c>
      <c r="B52" s="294" t="s">
        <v>180</v>
      </c>
      <c r="C52" s="315" t="s">
        <v>181</v>
      </c>
      <c r="D52" s="294" t="s">
        <v>219</v>
      </c>
      <c r="E52" s="294" t="s">
        <v>2542</v>
      </c>
      <c r="F52" s="294" t="s">
        <v>726</v>
      </c>
      <c r="G52" s="294" t="s">
        <v>2543</v>
      </c>
      <c r="H52" s="294" t="s">
        <v>2544</v>
      </c>
      <c r="I52" s="316"/>
      <c r="J52" s="317"/>
      <c r="K52" s="318" t="s">
        <v>2000</v>
      </c>
      <c r="L52" s="316"/>
      <c r="M52" s="132" t="s">
        <v>140</v>
      </c>
      <c r="N52" s="213" t="s">
        <v>651</v>
      </c>
      <c r="O52" s="213" t="s">
        <v>652</v>
      </c>
      <c r="P52" s="319"/>
      <c r="Q52" s="316">
        <v>2.2000000000000002</v>
      </c>
      <c r="R52" s="316" t="s">
        <v>815</v>
      </c>
      <c r="S52" s="294" t="s">
        <v>2545</v>
      </c>
      <c r="T52" s="294" t="s">
        <v>2546</v>
      </c>
      <c r="U52" s="294" t="s">
        <v>2547</v>
      </c>
      <c r="V52" s="294" t="s">
        <v>2548</v>
      </c>
      <c r="W52" s="276"/>
      <c r="AA52" s="270">
        <f>IF(OR(J52="Fail",ISBLANK(J52)),INDEX('Issue Code Table'!C:C,MATCH(N:N,'Issue Code Table'!A:A,0)),IF(M52="Critical",6,IF(M52="Significant",5,IF(M52="Moderate",3,2))))</f>
        <v>5</v>
      </c>
    </row>
    <row r="53" spans="1:27" ht="102" x14ac:dyDescent="0.25">
      <c r="A53" s="294" t="s">
        <v>2549</v>
      </c>
      <c r="B53" s="294" t="s">
        <v>180</v>
      </c>
      <c r="C53" s="315" t="s">
        <v>181</v>
      </c>
      <c r="D53" s="294" t="s">
        <v>219</v>
      </c>
      <c r="E53" s="294" t="s">
        <v>716</v>
      </c>
      <c r="F53" s="294" t="s">
        <v>717</v>
      </c>
      <c r="G53" s="294" t="s">
        <v>2550</v>
      </c>
      <c r="H53" s="294" t="s">
        <v>2551</v>
      </c>
      <c r="I53" s="316"/>
      <c r="J53" s="317"/>
      <c r="K53" s="318" t="s">
        <v>1998</v>
      </c>
      <c r="L53" s="316"/>
      <c r="M53" s="132" t="s">
        <v>140</v>
      </c>
      <c r="N53" s="213" t="s">
        <v>651</v>
      </c>
      <c r="O53" s="213" t="s">
        <v>652</v>
      </c>
      <c r="P53" s="319"/>
      <c r="Q53" s="316">
        <v>2.2000000000000002</v>
      </c>
      <c r="R53" s="316" t="s">
        <v>824</v>
      </c>
      <c r="S53" s="294" t="s">
        <v>722</v>
      </c>
      <c r="T53" s="294" t="s">
        <v>2552</v>
      </c>
      <c r="U53" s="294" t="s">
        <v>2553</v>
      </c>
      <c r="V53" s="294" t="s">
        <v>2554</v>
      </c>
      <c r="W53" s="276"/>
      <c r="AA53" s="270">
        <f>IF(OR(J53="Fail",ISBLANK(J53)),INDEX('Issue Code Table'!C:C,MATCH(N:N,'Issue Code Table'!A:A,0)),IF(M53="Critical",6,IF(M53="Significant",5,IF(M53="Moderate",3,2))))</f>
        <v>5</v>
      </c>
    </row>
    <row r="54" spans="1:27" ht="102" x14ac:dyDescent="0.25">
      <c r="A54" s="294" t="s">
        <v>2555</v>
      </c>
      <c r="B54" s="294" t="s">
        <v>180</v>
      </c>
      <c r="C54" s="315" t="s">
        <v>181</v>
      </c>
      <c r="D54" s="294" t="s">
        <v>219</v>
      </c>
      <c r="E54" s="294" t="s">
        <v>2556</v>
      </c>
      <c r="F54" s="294" t="s">
        <v>820</v>
      </c>
      <c r="G54" s="294" t="s">
        <v>2557</v>
      </c>
      <c r="H54" s="294" t="s">
        <v>2558</v>
      </c>
      <c r="I54" s="316"/>
      <c r="J54" s="317"/>
      <c r="K54" s="318" t="s">
        <v>2020</v>
      </c>
      <c r="L54" s="316"/>
      <c r="M54" s="132" t="s">
        <v>140</v>
      </c>
      <c r="N54" s="213" t="s">
        <v>651</v>
      </c>
      <c r="O54" s="213" t="s">
        <v>652</v>
      </c>
      <c r="P54" s="319"/>
      <c r="Q54" s="316">
        <v>2.2000000000000002</v>
      </c>
      <c r="R54" s="316" t="s">
        <v>2022</v>
      </c>
      <c r="S54" s="294" t="s">
        <v>2559</v>
      </c>
      <c r="T54" s="294" t="s">
        <v>2560</v>
      </c>
      <c r="U54" s="294" t="s">
        <v>2561</v>
      </c>
      <c r="V54" s="294" t="s">
        <v>2562</v>
      </c>
      <c r="W54" s="276"/>
      <c r="AA54" s="270">
        <f>IF(OR(J54="Fail",ISBLANK(J54)),INDEX('Issue Code Table'!C:C,MATCH(N:N,'Issue Code Table'!A:A,0)),IF(M54="Critical",6,IF(M54="Significant",5,IF(M54="Moderate",3,2))))</f>
        <v>5</v>
      </c>
    </row>
    <row r="55" spans="1:27" ht="153" x14ac:dyDescent="0.25">
      <c r="A55" s="294" t="s">
        <v>2563</v>
      </c>
      <c r="B55" s="294" t="s">
        <v>180</v>
      </c>
      <c r="C55" s="315" t="s">
        <v>181</v>
      </c>
      <c r="D55" s="294" t="s">
        <v>219</v>
      </c>
      <c r="E55" s="294" t="s">
        <v>2564</v>
      </c>
      <c r="F55" s="294" t="s">
        <v>811</v>
      </c>
      <c r="G55" s="294" t="s">
        <v>2565</v>
      </c>
      <c r="H55" s="294" t="s">
        <v>813</v>
      </c>
      <c r="I55" s="316"/>
      <c r="J55" s="317"/>
      <c r="K55" s="318" t="s">
        <v>814</v>
      </c>
      <c r="L55" s="316"/>
      <c r="M55" s="132" t="s">
        <v>140</v>
      </c>
      <c r="N55" s="212" t="s">
        <v>185</v>
      </c>
      <c r="O55" s="213" t="s">
        <v>186</v>
      </c>
      <c r="P55" s="319"/>
      <c r="Q55" s="316">
        <v>2.2000000000000002</v>
      </c>
      <c r="R55" s="316" t="s">
        <v>2024</v>
      </c>
      <c r="S55" s="294" t="s">
        <v>816</v>
      </c>
      <c r="T55" s="294" t="s">
        <v>2566</v>
      </c>
      <c r="U55" s="294" t="s">
        <v>2567</v>
      </c>
      <c r="V55" s="294" t="s">
        <v>2568</v>
      </c>
      <c r="W55" s="276"/>
      <c r="AA55" s="270">
        <f>IF(OR(J55="Fail",ISBLANK(J55)),INDEX('Issue Code Table'!C:C,MATCH(N:N,'Issue Code Table'!A:A,0)),IF(M55="Critical",6,IF(M55="Significant",5,IF(M55="Moderate",3,2))))</f>
        <v>5</v>
      </c>
    </row>
    <row r="56" spans="1:27" ht="102" x14ac:dyDescent="0.25">
      <c r="A56" s="294" t="s">
        <v>2569</v>
      </c>
      <c r="B56" s="294" t="s">
        <v>180</v>
      </c>
      <c r="C56" s="315" t="s">
        <v>181</v>
      </c>
      <c r="D56" s="294" t="s">
        <v>219</v>
      </c>
      <c r="E56" s="294" t="s">
        <v>2556</v>
      </c>
      <c r="F56" s="294" t="s">
        <v>2570</v>
      </c>
      <c r="G56" s="294" t="s">
        <v>2571</v>
      </c>
      <c r="H56" s="294" t="s">
        <v>2558</v>
      </c>
      <c r="I56" s="316"/>
      <c r="J56" s="317"/>
      <c r="K56" s="318" t="s">
        <v>2020</v>
      </c>
      <c r="L56" s="316"/>
      <c r="M56" s="132" t="s">
        <v>140</v>
      </c>
      <c r="N56" s="213" t="s">
        <v>651</v>
      </c>
      <c r="O56" s="213" t="s">
        <v>652</v>
      </c>
      <c r="P56" s="319"/>
      <c r="Q56" s="316">
        <v>2.2999999999999998</v>
      </c>
      <c r="R56" s="316" t="s">
        <v>863</v>
      </c>
      <c r="S56" s="294" t="s">
        <v>864</v>
      </c>
      <c r="T56" s="294" t="s">
        <v>2572</v>
      </c>
      <c r="U56" s="294" t="s">
        <v>2573</v>
      </c>
      <c r="V56" s="294" t="s">
        <v>2574</v>
      </c>
      <c r="W56" s="276"/>
      <c r="AA56" s="270">
        <f>IF(OR(J56="Fail",ISBLANK(J56)),INDEX('Issue Code Table'!C:C,MATCH(N:N,'Issue Code Table'!A:A,0)),IF(M56="Critical",6,IF(M56="Significant",5,IF(M56="Moderate",3,2))))</f>
        <v>5</v>
      </c>
    </row>
    <row r="57" spans="1:27" ht="114.75" x14ac:dyDescent="0.25">
      <c r="A57" s="294" t="s">
        <v>2575</v>
      </c>
      <c r="B57" s="294" t="s">
        <v>180</v>
      </c>
      <c r="C57" s="315" t="s">
        <v>181</v>
      </c>
      <c r="D57" s="294" t="s">
        <v>219</v>
      </c>
      <c r="E57" s="294" t="s">
        <v>2576</v>
      </c>
      <c r="F57" s="294" t="s">
        <v>2577</v>
      </c>
      <c r="G57" s="294" t="s">
        <v>2578</v>
      </c>
      <c r="H57" s="294" t="s">
        <v>2579</v>
      </c>
      <c r="I57" s="316"/>
      <c r="J57" s="317"/>
      <c r="K57" s="318" t="s">
        <v>2026</v>
      </c>
      <c r="L57" s="316"/>
      <c r="M57" s="132" t="s">
        <v>140</v>
      </c>
      <c r="N57" s="213" t="s">
        <v>651</v>
      </c>
      <c r="O57" s="213" t="s">
        <v>652</v>
      </c>
      <c r="P57" s="319"/>
      <c r="Q57" s="316">
        <v>2.2999999999999998</v>
      </c>
      <c r="R57" s="316" t="s">
        <v>873</v>
      </c>
      <c r="S57" s="294" t="s">
        <v>893</v>
      </c>
      <c r="T57" s="294" t="s">
        <v>4876</v>
      </c>
      <c r="U57" s="294" t="s">
        <v>4877</v>
      </c>
      <c r="V57" s="294" t="s">
        <v>2580</v>
      </c>
      <c r="W57" s="276"/>
      <c r="AA57" s="270">
        <f>IF(OR(J57="Fail",ISBLANK(J57)),INDEX('Issue Code Table'!C:C,MATCH(N:N,'Issue Code Table'!A:A,0)),IF(M57="Critical",6,IF(M57="Significant",5,IF(M57="Moderate",3,2))))</f>
        <v>5</v>
      </c>
    </row>
    <row r="58" spans="1:27" ht="102" x14ac:dyDescent="0.25">
      <c r="A58" s="294" t="s">
        <v>2581</v>
      </c>
      <c r="B58" s="294" t="s">
        <v>180</v>
      </c>
      <c r="C58" s="315" t="s">
        <v>181</v>
      </c>
      <c r="D58" s="294" t="s">
        <v>219</v>
      </c>
      <c r="E58" s="294" t="s">
        <v>897</v>
      </c>
      <c r="F58" s="294" t="s">
        <v>735</v>
      </c>
      <c r="G58" s="294" t="s">
        <v>2582</v>
      </c>
      <c r="H58" s="294" t="s">
        <v>2583</v>
      </c>
      <c r="I58" s="316"/>
      <c r="J58" s="317"/>
      <c r="K58" s="318" t="s">
        <v>2040</v>
      </c>
      <c r="L58" s="316"/>
      <c r="M58" s="132" t="s">
        <v>140</v>
      </c>
      <c r="N58" s="213" t="s">
        <v>651</v>
      </c>
      <c r="O58" s="213" t="s">
        <v>652</v>
      </c>
      <c r="P58" s="319"/>
      <c r="Q58" s="316">
        <v>2.2999999999999998</v>
      </c>
      <c r="R58" s="316" t="s">
        <v>883</v>
      </c>
      <c r="S58" s="294" t="s">
        <v>902</v>
      </c>
      <c r="T58" s="294" t="s">
        <v>2584</v>
      </c>
      <c r="U58" s="294" t="s">
        <v>2585</v>
      </c>
      <c r="V58" s="294" t="s">
        <v>2586</v>
      </c>
      <c r="W58" s="276"/>
      <c r="AA58" s="270">
        <f>IF(OR(J58="Fail",ISBLANK(J58)),INDEX('Issue Code Table'!C:C,MATCH(N:N,'Issue Code Table'!A:A,0)),IF(M58="Critical",6,IF(M58="Significant",5,IF(M58="Moderate",3,2))))</f>
        <v>5</v>
      </c>
    </row>
    <row r="59" spans="1:27" ht="127.5" x14ac:dyDescent="0.25">
      <c r="A59" s="294" t="s">
        <v>2587</v>
      </c>
      <c r="B59" s="294" t="s">
        <v>180</v>
      </c>
      <c r="C59" s="315" t="s">
        <v>181</v>
      </c>
      <c r="D59" s="294" t="s">
        <v>219</v>
      </c>
      <c r="E59" s="294" t="s">
        <v>906</v>
      </c>
      <c r="F59" s="294" t="s">
        <v>4878</v>
      </c>
      <c r="G59" s="294" t="s">
        <v>2588</v>
      </c>
      <c r="H59" s="294" t="s">
        <v>2589</v>
      </c>
      <c r="I59" s="316"/>
      <c r="J59" s="317"/>
      <c r="K59" s="318" t="s">
        <v>2042</v>
      </c>
      <c r="L59" s="316"/>
      <c r="M59" s="132" t="s">
        <v>140</v>
      </c>
      <c r="N59" s="213" t="s">
        <v>651</v>
      </c>
      <c r="O59" s="213" t="s">
        <v>652</v>
      </c>
      <c r="P59" s="319"/>
      <c r="Q59" s="316">
        <v>3</v>
      </c>
      <c r="R59" s="316">
        <v>3.5</v>
      </c>
      <c r="S59" s="294" t="s">
        <v>912</v>
      </c>
      <c r="T59" s="294" t="s">
        <v>2590</v>
      </c>
      <c r="U59" s="294" t="s">
        <v>2591</v>
      </c>
      <c r="V59" s="294" t="s">
        <v>2592</v>
      </c>
      <c r="W59" s="276"/>
      <c r="AA59" s="270">
        <f>IF(OR(J59="Fail",ISBLANK(J59)),INDEX('Issue Code Table'!C:C,MATCH(N:N,'Issue Code Table'!A:A,0)),IF(M59="Critical",6,IF(M59="Significant",5,IF(M59="Moderate",3,2))))</f>
        <v>5</v>
      </c>
    </row>
    <row r="60" spans="1:27" ht="318.75" x14ac:dyDescent="0.25">
      <c r="A60" s="294" t="s">
        <v>2593</v>
      </c>
      <c r="B60" s="294" t="s">
        <v>180</v>
      </c>
      <c r="C60" s="315" t="s">
        <v>181</v>
      </c>
      <c r="D60" s="294" t="s">
        <v>219</v>
      </c>
      <c r="E60" s="294" t="s">
        <v>2594</v>
      </c>
      <c r="F60" s="294" t="s">
        <v>2595</v>
      </c>
      <c r="G60" s="294" t="s">
        <v>2596</v>
      </c>
      <c r="H60" s="294" t="s">
        <v>2597</v>
      </c>
      <c r="I60" s="316"/>
      <c r="J60" s="317"/>
      <c r="K60" s="318" t="s">
        <v>920</v>
      </c>
      <c r="L60" s="316"/>
      <c r="M60" s="132" t="s">
        <v>140</v>
      </c>
      <c r="N60" s="212" t="s">
        <v>185</v>
      </c>
      <c r="O60" s="213" t="s">
        <v>186</v>
      </c>
      <c r="P60" s="319"/>
      <c r="Q60" s="316">
        <v>3.1</v>
      </c>
      <c r="R60" s="316" t="s">
        <v>922</v>
      </c>
      <c r="S60" s="294" t="s">
        <v>2598</v>
      </c>
      <c r="T60" s="294" t="s">
        <v>2599</v>
      </c>
      <c r="U60" s="294" t="s">
        <v>2600</v>
      </c>
      <c r="V60" s="294" t="s">
        <v>2601</v>
      </c>
      <c r="W60" s="276"/>
      <c r="AA60" s="270">
        <f>IF(OR(J60="Fail",ISBLANK(J60)),INDEX('Issue Code Table'!C:C,MATCH(N:N,'Issue Code Table'!A:A,0)),IF(M60="Critical",6,IF(M60="Significant",5,IF(M60="Moderate",3,2))))</f>
        <v>5</v>
      </c>
    </row>
    <row r="61" spans="1:27" ht="306" x14ac:dyDescent="0.25">
      <c r="A61" s="294" t="s">
        <v>2602</v>
      </c>
      <c r="B61" s="294" t="s">
        <v>180</v>
      </c>
      <c r="C61" s="315" t="s">
        <v>181</v>
      </c>
      <c r="D61" s="294" t="s">
        <v>219</v>
      </c>
      <c r="E61" s="294" t="s">
        <v>2603</v>
      </c>
      <c r="F61" s="294" t="s">
        <v>927</v>
      </c>
      <c r="G61" s="294" t="s">
        <v>2604</v>
      </c>
      <c r="H61" s="294" t="s">
        <v>2605</v>
      </c>
      <c r="I61" s="316"/>
      <c r="J61" s="317"/>
      <c r="K61" s="318" t="s">
        <v>930</v>
      </c>
      <c r="L61" s="316"/>
      <c r="M61" s="132" t="s">
        <v>140</v>
      </c>
      <c r="N61" s="212" t="s">
        <v>185</v>
      </c>
      <c r="O61" s="213" t="s">
        <v>186</v>
      </c>
      <c r="P61" s="319"/>
      <c r="Q61" s="316">
        <v>3.1</v>
      </c>
      <c r="R61" s="316" t="s">
        <v>931</v>
      </c>
      <c r="S61" s="294" t="s">
        <v>932</v>
      </c>
      <c r="T61" s="294" t="s">
        <v>2606</v>
      </c>
      <c r="U61" s="294" t="s">
        <v>2607</v>
      </c>
      <c r="V61" s="294" t="s">
        <v>2608</v>
      </c>
      <c r="W61" s="276"/>
      <c r="AA61" s="270">
        <f>IF(OR(J61="Fail",ISBLANK(J61)),INDEX('Issue Code Table'!C:C,MATCH(N:N,'Issue Code Table'!A:A,0)),IF(M61="Critical",6,IF(M61="Significant",5,IF(M61="Moderate",3,2))))</f>
        <v>5</v>
      </c>
    </row>
    <row r="62" spans="1:27" ht="409.5" x14ac:dyDescent="0.25">
      <c r="A62" s="294" t="s">
        <v>2609</v>
      </c>
      <c r="B62" s="322" t="s">
        <v>935</v>
      </c>
      <c r="C62" s="323" t="s">
        <v>936</v>
      </c>
      <c r="D62" s="294" t="s">
        <v>219</v>
      </c>
      <c r="E62" s="294" t="s">
        <v>2610</v>
      </c>
      <c r="F62" s="294" t="s">
        <v>938</v>
      </c>
      <c r="G62" s="294" t="s">
        <v>2611</v>
      </c>
      <c r="H62" s="294" t="s">
        <v>2612</v>
      </c>
      <c r="I62" s="316"/>
      <c r="J62" s="317"/>
      <c r="K62" s="318" t="s">
        <v>941</v>
      </c>
      <c r="L62" s="316"/>
      <c r="M62" s="132" t="s">
        <v>140</v>
      </c>
      <c r="N62" s="212" t="s">
        <v>185</v>
      </c>
      <c r="O62" s="213" t="s">
        <v>186</v>
      </c>
      <c r="P62" s="319"/>
      <c r="Q62" s="316">
        <v>3.2</v>
      </c>
      <c r="R62" s="316" t="s">
        <v>943</v>
      </c>
      <c r="S62" s="294" t="s">
        <v>2613</v>
      </c>
      <c r="T62" s="294" t="s">
        <v>2614</v>
      </c>
      <c r="U62" s="294" t="s">
        <v>2615</v>
      </c>
      <c r="V62" s="294" t="s">
        <v>2616</v>
      </c>
      <c r="W62" s="276"/>
      <c r="AA62" s="270">
        <f>IF(OR(J62="Fail",ISBLANK(J62)),INDEX('Issue Code Table'!C:C,MATCH(N:N,'Issue Code Table'!A:A,0)),IF(M62="Critical",6,IF(M62="Significant",5,IF(M62="Moderate",3,2))))</f>
        <v>5</v>
      </c>
    </row>
    <row r="63" spans="1:27" ht="409.5" x14ac:dyDescent="0.25">
      <c r="A63" s="294" t="s">
        <v>2617</v>
      </c>
      <c r="B63" s="322" t="s">
        <v>935</v>
      </c>
      <c r="C63" s="323" t="s">
        <v>936</v>
      </c>
      <c r="D63" s="294" t="s">
        <v>219</v>
      </c>
      <c r="E63" s="294" t="s">
        <v>2618</v>
      </c>
      <c r="F63" s="294" t="s">
        <v>2619</v>
      </c>
      <c r="G63" s="294" t="s">
        <v>2620</v>
      </c>
      <c r="H63" s="294" t="s">
        <v>2621</v>
      </c>
      <c r="I63" s="316"/>
      <c r="J63" s="317"/>
      <c r="K63" s="318" t="s">
        <v>2622</v>
      </c>
      <c r="L63" s="321"/>
      <c r="M63" s="132" t="s">
        <v>140</v>
      </c>
      <c r="N63" s="212" t="s">
        <v>185</v>
      </c>
      <c r="O63" s="213" t="s">
        <v>186</v>
      </c>
      <c r="P63" s="319"/>
      <c r="Q63" s="316">
        <v>3.2</v>
      </c>
      <c r="R63" s="316" t="s">
        <v>953</v>
      </c>
      <c r="S63" s="294" t="s">
        <v>2623</v>
      </c>
      <c r="T63" s="294" t="s">
        <v>2624</v>
      </c>
      <c r="U63" s="294" t="s">
        <v>2625</v>
      </c>
      <c r="V63" s="294" t="s">
        <v>2626</v>
      </c>
      <c r="W63" s="276"/>
      <c r="AA63" s="270">
        <f>IF(OR(J63="Fail",ISBLANK(J63)),INDEX('Issue Code Table'!C:C,MATCH(N:N,'Issue Code Table'!A:A,0)),IF(M63="Critical",6,IF(M63="Significant",5,IF(M63="Moderate",3,2))))</f>
        <v>5</v>
      </c>
    </row>
    <row r="64" spans="1:27" ht="293.25" x14ac:dyDescent="0.25">
      <c r="A64" s="294" t="s">
        <v>2627</v>
      </c>
      <c r="B64" s="322" t="s">
        <v>935</v>
      </c>
      <c r="C64" s="323" t="s">
        <v>936</v>
      </c>
      <c r="D64" s="294" t="s">
        <v>219</v>
      </c>
      <c r="E64" s="294" t="s">
        <v>2628</v>
      </c>
      <c r="F64" s="294" t="s">
        <v>2629</v>
      </c>
      <c r="G64" s="294" t="s">
        <v>2630</v>
      </c>
      <c r="H64" s="294" t="s">
        <v>2631</v>
      </c>
      <c r="I64" s="316"/>
      <c r="J64" s="317"/>
      <c r="K64" s="318" t="s">
        <v>2632</v>
      </c>
      <c r="L64" s="316"/>
      <c r="M64" s="132" t="s">
        <v>140</v>
      </c>
      <c r="N64" s="212" t="s">
        <v>185</v>
      </c>
      <c r="O64" s="213" t="s">
        <v>186</v>
      </c>
      <c r="P64" s="319"/>
      <c r="Q64" s="316">
        <v>3.2</v>
      </c>
      <c r="R64" s="316" t="s">
        <v>962</v>
      </c>
      <c r="S64" s="294" t="s">
        <v>963</v>
      </c>
      <c r="T64" s="294" t="s">
        <v>2633</v>
      </c>
      <c r="U64" s="294" t="s">
        <v>2634</v>
      </c>
      <c r="V64" s="294" t="s">
        <v>2635</v>
      </c>
      <c r="W64" s="276"/>
      <c r="AA64" s="270">
        <f>IF(OR(J64="Fail",ISBLANK(J64)),INDEX('Issue Code Table'!C:C,MATCH(N:N,'Issue Code Table'!A:A,0)),IF(M64="Critical",6,IF(M64="Significant",5,IF(M64="Moderate",3,2))))</f>
        <v>5</v>
      </c>
    </row>
    <row r="65" spans="1:27" ht="255" x14ac:dyDescent="0.25">
      <c r="A65" s="294" t="s">
        <v>2636</v>
      </c>
      <c r="B65" s="301" t="s">
        <v>966</v>
      </c>
      <c r="C65" s="302" t="s">
        <v>2204</v>
      </c>
      <c r="D65" s="294" t="s">
        <v>219</v>
      </c>
      <c r="E65" s="294" t="s">
        <v>968</v>
      </c>
      <c r="F65" s="294" t="s">
        <v>969</v>
      </c>
      <c r="G65" s="294" t="s">
        <v>2637</v>
      </c>
      <c r="H65" s="294" t="s">
        <v>2638</v>
      </c>
      <c r="I65" s="316"/>
      <c r="J65" s="317"/>
      <c r="K65" s="318" t="s">
        <v>972</v>
      </c>
      <c r="L65" s="316"/>
      <c r="M65" s="132" t="s">
        <v>140</v>
      </c>
      <c r="N65" s="212" t="s">
        <v>185</v>
      </c>
      <c r="O65" s="213" t="s">
        <v>186</v>
      </c>
      <c r="P65" s="319"/>
      <c r="Q65" s="316">
        <v>3.2</v>
      </c>
      <c r="R65" s="316" t="s">
        <v>973</v>
      </c>
      <c r="S65" s="294" t="s">
        <v>974</v>
      </c>
      <c r="T65" s="294" t="s">
        <v>2639</v>
      </c>
      <c r="U65" s="294" t="s">
        <v>2640</v>
      </c>
      <c r="V65" s="294" t="s">
        <v>2641</v>
      </c>
      <c r="W65" s="276"/>
      <c r="AA65" s="270">
        <f>IF(OR(J65="Fail",ISBLANK(J65)),INDEX('Issue Code Table'!C:C,MATCH(N:N,'Issue Code Table'!A:A,0)),IF(M65="Critical",6,IF(M65="Significant",5,IF(M65="Moderate",3,2))))</f>
        <v>5</v>
      </c>
    </row>
    <row r="66" spans="1:27" ht="178.5" x14ac:dyDescent="0.25">
      <c r="A66" s="294" t="s">
        <v>2642</v>
      </c>
      <c r="B66" s="301" t="s">
        <v>977</v>
      </c>
      <c r="C66" s="302" t="s">
        <v>978</v>
      </c>
      <c r="D66" s="294" t="s">
        <v>219</v>
      </c>
      <c r="E66" s="294" t="s">
        <v>2643</v>
      </c>
      <c r="F66" s="294" t="s">
        <v>2644</v>
      </c>
      <c r="G66" s="294" t="s">
        <v>2645</v>
      </c>
      <c r="H66" s="294" t="s">
        <v>2646</v>
      </c>
      <c r="I66" s="316"/>
      <c r="J66" s="317"/>
      <c r="K66" s="318" t="s">
        <v>983</v>
      </c>
      <c r="L66" s="316"/>
      <c r="M66" s="132" t="s">
        <v>140</v>
      </c>
      <c r="N66" s="212" t="s">
        <v>185</v>
      </c>
      <c r="O66" s="213" t="s">
        <v>186</v>
      </c>
      <c r="P66" s="319"/>
      <c r="Q66" s="316">
        <v>3.2</v>
      </c>
      <c r="R66" s="316" t="s">
        <v>984</v>
      </c>
      <c r="S66" s="294" t="s">
        <v>2647</v>
      </c>
      <c r="T66" s="294" t="s">
        <v>2648</v>
      </c>
      <c r="U66" s="294" t="s">
        <v>2649</v>
      </c>
      <c r="V66" s="294" t="s">
        <v>2641</v>
      </c>
      <c r="W66" s="276"/>
      <c r="AA66" s="270">
        <f>IF(OR(J66="Fail",ISBLANK(J66)),INDEX('Issue Code Table'!C:C,MATCH(N:N,'Issue Code Table'!A:A,0)),IF(M66="Critical",6,IF(M66="Significant",5,IF(M66="Moderate",3,2))))</f>
        <v>5</v>
      </c>
    </row>
    <row r="67" spans="1:27" ht="216.75" x14ac:dyDescent="0.25">
      <c r="A67" s="294" t="s">
        <v>2650</v>
      </c>
      <c r="B67" s="301" t="s">
        <v>977</v>
      </c>
      <c r="C67" s="302" t="s">
        <v>978</v>
      </c>
      <c r="D67" s="294" t="s">
        <v>219</v>
      </c>
      <c r="E67" s="294" t="s">
        <v>988</v>
      </c>
      <c r="F67" s="294" t="s">
        <v>2651</v>
      </c>
      <c r="G67" s="294" t="s">
        <v>2652</v>
      </c>
      <c r="H67" s="294" t="s">
        <v>2653</v>
      </c>
      <c r="I67" s="316"/>
      <c r="J67" s="317"/>
      <c r="K67" s="318" t="s">
        <v>992</v>
      </c>
      <c r="L67" s="316"/>
      <c r="M67" s="132" t="s">
        <v>140</v>
      </c>
      <c r="N67" s="212" t="s">
        <v>185</v>
      </c>
      <c r="O67" s="213" t="s">
        <v>186</v>
      </c>
      <c r="P67" s="319"/>
      <c r="Q67" s="316">
        <v>3.2</v>
      </c>
      <c r="R67" s="316" t="s">
        <v>993</v>
      </c>
      <c r="S67" s="294" t="s">
        <v>994</v>
      </c>
      <c r="T67" s="294" t="s">
        <v>2654</v>
      </c>
      <c r="U67" s="294" t="s">
        <v>2655</v>
      </c>
      <c r="V67" s="294" t="s">
        <v>2656</v>
      </c>
      <c r="W67" s="276"/>
      <c r="AA67" s="270">
        <f>IF(OR(J67="Fail",ISBLANK(J67)),INDEX('Issue Code Table'!C:C,MATCH(N:N,'Issue Code Table'!A:A,0)),IF(M67="Critical",6,IF(M67="Significant",5,IF(M67="Moderate",3,2))))</f>
        <v>5</v>
      </c>
    </row>
    <row r="68" spans="1:27" ht="318.75" x14ac:dyDescent="0.25">
      <c r="A68" s="294" t="s">
        <v>2657</v>
      </c>
      <c r="B68" s="301" t="s">
        <v>977</v>
      </c>
      <c r="C68" s="302" t="s">
        <v>978</v>
      </c>
      <c r="D68" s="294" t="s">
        <v>219</v>
      </c>
      <c r="E68" s="294" t="s">
        <v>2658</v>
      </c>
      <c r="F68" s="294" t="s">
        <v>2659</v>
      </c>
      <c r="G68" s="294" t="s">
        <v>2660</v>
      </c>
      <c r="H68" s="294" t="s">
        <v>2661</v>
      </c>
      <c r="I68" s="316"/>
      <c r="J68" s="317"/>
      <c r="K68" s="318" t="s">
        <v>1001</v>
      </c>
      <c r="L68" s="316"/>
      <c r="M68" s="132" t="s">
        <v>140</v>
      </c>
      <c r="N68" s="212" t="s">
        <v>185</v>
      </c>
      <c r="O68" s="213" t="s">
        <v>186</v>
      </c>
      <c r="P68" s="319"/>
      <c r="Q68" s="316">
        <v>3.2</v>
      </c>
      <c r="R68" s="316" t="s">
        <v>1002</v>
      </c>
      <c r="S68" s="294" t="s">
        <v>2662</v>
      </c>
      <c r="T68" s="294" t="s">
        <v>2663</v>
      </c>
      <c r="U68" s="294" t="s">
        <v>2664</v>
      </c>
      <c r="V68" s="294" t="s">
        <v>2665</v>
      </c>
      <c r="W68" s="276"/>
      <c r="AA68" s="270">
        <f>IF(OR(J68="Fail",ISBLANK(J68)),INDEX('Issue Code Table'!C:C,MATCH(N:N,'Issue Code Table'!A:A,0)),IF(M68="Critical",6,IF(M68="Significant",5,IF(M68="Moderate",3,2))))</f>
        <v>5</v>
      </c>
    </row>
    <row r="69" spans="1:27" ht="255" x14ac:dyDescent="0.25">
      <c r="A69" s="294" t="s">
        <v>2666</v>
      </c>
      <c r="B69" s="301" t="s">
        <v>966</v>
      </c>
      <c r="C69" s="302" t="s">
        <v>2204</v>
      </c>
      <c r="D69" s="294" t="s">
        <v>219</v>
      </c>
      <c r="E69" s="294" t="s">
        <v>2667</v>
      </c>
      <c r="F69" s="294" t="s">
        <v>2668</v>
      </c>
      <c r="G69" s="294" t="s">
        <v>2669</v>
      </c>
      <c r="H69" s="294" t="s">
        <v>2670</v>
      </c>
      <c r="I69" s="316"/>
      <c r="J69" s="317"/>
      <c r="K69" s="318" t="s">
        <v>1010</v>
      </c>
      <c r="L69" s="316"/>
      <c r="M69" s="132" t="s">
        <v>140</v>
      </c>
      <c r="N69" s="212" t="s">
        <v>185</v>
      </c>
      <c r="O69" s="213" t="s">
        <v>186</v>
      </c>
      <c r="P69" s="319"/>
      <c r="Q69" s="316">
        <v>3.2</v>
      </c>
      <c r="R69" s="316" t="s">
        <v>1011</v>
      </c>
      <c r="S69" s="294" t="s">
        <v>1012</v>
      </c>
      <c r="T69" s="294" t="s">
        <v>2671</v>
      </c>
      <c r="U69" s="294" t="s">
        <v>2672</v>
      </c>
      <c r="V69" s="294" t="s">
        <v>2673</v>
      </c>
      <c r="W69" s="276"/>
      <c r="AA69" s="270">
        <f>IF(OR(J69="Fail",ISBLANK(J69)),INDEX('Issue Code Table'!C:C,MATCH(N:N,'Issue Code Table'!A:A,0)),IF(M69="Critical",6,IF(M69="Significant",5,IF(M69="Moderate",3,2))))</f>
        <v>5</v>
      </c>
    </row>
    <row r="70" spans="1:27" ht="255" x14ac:dyDescent="0.25">
      <c r="A70" s="294" t="s">
        <v>2674</v>
      </c>
      <c r="B70" s="294" t="s">
        <v>180</v>
      </c>
      <c r="C70" s="315" t="s">
        <v>181</v>
      </c>
      <c r="D70" s="294" t="s">
        <v>219</v>
      </c>
      <c r="E70" s="294" t="s">
        <v>2675</v>
      </c>
      <c r="F70" s="294" t="s">
        <v>1016</v>
      </c>
      <c r="G70" s="294" t="s">
        <v>2676</v>
      </c>
      <c r="H70" s="294" t="s">
        <v>2677</v>
      </c>
      <c r="I70" s="316"/>
      <c r="J70" s="317"/>
      <c r="K70" s="318" t="s">
        <v>1019</v>
      </c>
      <c r="L70" s="316"/>
      <c r="M70" s="132" t="s">
        <v>140</v>
      </c>
      <c r="N70" s="212" t="s">
        <v>185</v>
      </c>
      <c r="O70" s="213" t="s">
        <v>186</v>
      </c>
      <c r="P70" s="319"/>
      <c r="Q70" s="316">
        <v>3.2</v>
      </c>
      <c r="R70" s="316" t="s">
        <v>2678</v>
      </c>
      <c r="S70" s="294" t="s">
        <v>2679</v>
      </c>
      <c r="T70" s="294" t="s">
        <v>2680</v>
      </c>
      <c r="U70" s="294" t="s">
        <v>2681</v>
      </c>
      <c r="V70" s="294" t="s">
        <v>2682</v>
      </c>
      <c r="W70" s="276"/>
      <c r="AA70" s="270">
        <f>IF(OR(J70="Fail",ISBLANK(J70)),INDEX('Issue Code Table'!C:C,MATCH(N:N,'Issue Code Table'!A:A,0)),IF(M70="Critical",6,IF(M70="Significant",5,IF(M70="Moderate",3,2))))</f>
        <v>5</v>
      </c>
    </row>
    <row r="71" spans="1:27" ht="89.25" x14ac:dyDescent="0.25">
      <c r="A71" s="294" t="s">
        <v>2683</v>
      </c>
      <c r="B71" s="281" t="s">
        <v>155</v>
      </c>
      <c r="C71" s="315" t="s">
        <v>1165</v>
      </c>
      <c r="D71" s="294" t="s">
        <v>206</v>
      </c>
      <c r="E71" s="294" t="s">
        <v>2684</v>
      </c>
      <c r="F71" s="294" t="s">
        <v>2685</v>
      </c>
      <c r="G71" s="294" t="s">
        <v>2686</v>
      </c>
      <c r="H71" s="294" t="s">
        <v>2687</v>
      </c>
      <c r="I71" s="316"/>
      <c r="J71" s="317"/>
      <c r="K71" s="318" t="s">
        <v>1170</v>
      </c>
      <c r="L71" s="316"/>
      <c r="M71" s="132" t="s">
        <v>151</v>
      </c>
      <c r="N71" s="213" t="s">
        <v>1171</v>
      </c>
      <c r="O71" s="213" t="s">
        <v>1172</v>
      </c>
      <c r="P71" s="319"/>
      <c r="Q71" s="316">
        <v>4</v>
      </c>
      <c r="R71" s="316">
        <v>4.3</v>
      </c>
      <c r="S71" s="294" t="s">
        <v>1175</v>
      </c>
      <c r="T71" s="294" t="s">
        <v>2072</v>
      </c>
      <c r="U71" s="294" t="s">
        <v>2688</v>
      </c>
      <c r="V71" s="294"/>
      <c r="W71" s="276"/>
      <c r="AA71" s="270">
        <f>IF(OR(J71="Fail",ISBLANK(J71)),INDEX('Issue Code Table'!C:C,MATCH(N:N,'Issue Code Table'!A:A,0)),IF(M71="Critical",6,IF(M71="Significant",5,IF(M71="Moderate",3,2))))</f>
        <v>4</v>
      </c>
    </row>
    <row r="72" spans="1:27" ht="140.25" x14ac:dyDescent="0.25">
      <c r="A72" s="294" t="s">
        <v>2689</v>
      </c>
      <c r="B72" s="294" t="s">
        <v>457</v>
      </c>
      <c r="C72" s="315" t="s">
        <v>458</v>
      </c>
      <c r="D72" s="294" t="s">
        <v>219</v>
      </c>
      <c r="E72" s="294" t="s">
        <v>2690</v>
      </c>
      <c r="F72" s="294" t="s">
        <v>1190</v>
      </c>
      <c r="G72" s="294" t="s">
        <v>2691</v>
      </c>
      <c r="H72" s="294" t="s">
        <v>1192</v>
      </c>
      <c r="I72" s="316"/>
      <c r="J72" s="317"/>
      <c r="K72" s="318" t="s">
        <v>2076</v>
      </c>
      <c r="L72" s="316"/>
      <c r="M72" s="132" t="s">
        <v>140</v>
      </c>
      <c r="N72" s="213" t="s">
        <v>1194</v>
      </c>
      <c r="O72" s="213" t="s">
        <v>1195</v>
      </c>
      <c r="P72" s="319"/>
      <c r="Q72" s="316">
        <v>4.2</v>
      </c>
      <c r="R72" s="316" t="s">
        <v>1186</v>
      </c>
      <c r="S72" s="294" t="s">
        <v>1197</v>
      </c>
      <c r="T72" s="294" t="s">
        <v>2692</v>
      </c>
      <c r="U72" s="294" t="s">
        <v>2693</v>
      </c>
      <c r="V72" s="294" t="s">
        <v>2694</v>
      </c>
      <c r="W72" s="276"/>
      <c r="AA72" s="270">
        <f>IF(OR(J72="Fail",ISBLANK(J72)),INDEX('Issue Code Table'!C:C,MATCH(N:N,'Issue Code Table'!A:A,0)),IF(M72="Critical",6,IF(M72="Significant",5,IF(M72="Moderate",3,2))))</f>
        <v>6</v>
      </c>
    </row>
    <row r="73" spans="1:27" ht="63.75" x14ac:dyDescent="0.25">
      <c r="A73" s="294" t="s">
        <v>2695</v>
      </c>
      <c r="B73" s="294" t="s">
        <v>313</v>
      </c>
      <c r="C73" s="315" t="s">
        <v>314</v>
      </c>
      <c r="D73" s="294" t="s">
        <v>219</v>
      </c>
      <c r="E73" s="294" t="s">
        <v>2696</v>
      </c>
      <c r="F73" s="294" t="s">
        <v>2697</v>
      </c>
      <c r="G73" s="294" t="s">
        <v>1292</v>
      </c>
      <c r="H73" s="294" t="s">
        <v>1293</v>
      </c>
      <c r="I73" s="316"/>
      <c r="J73" s="317"/>
      <c r="K73" s="318" t="s">
        <v>1294</v>
      </c>
      <c r="L73" s="316"/>
      <c r="M73" s="132" t="s">
        <v>140</v>
      </c>
      <c r="N73" s="213" t="s">
        <v>185</v>
      </c>
      <c r="O73" s="213" t="s">
        <v>186</v>
      </c>
      <c r="P73" s="319"/>
      <c r="Q73" s="316">
        <v>5</v>
      </c>
      <c r="R73" s="316">
        <v>5.6</v>
      </c>
      <c r="S73" s="294" t="s">
        <v>1297</v>
      </c>
      <c r="T73" s="294" t="s">
        <v>1298</v>
      </c>
      <c r="U73" s="294" t="s">
        <v>2698</v>
      </c>
      <c r="V73" s="294" t="s">
        <v>2699</v>
      </c>
      <c r="W73" s="276"/>
      <c r="AA73" s="270">
        <f>IF(OR(J73="Fail",ISBLANK(J73)),INDEX('Issue Code Table'!C:C,MATCH(N:N,'Issue Code Table'!A:A,0)),IF(M73="Critical",6,IF(M73="Significant",5,IF(M73="Moderate",3,2))))</f>
        <v>5</v>
      </c>
    </row>
    <row r="74" spans="1:27" ht="165.75" x14ac:dyDescent="0.25">
      <c r="A74" s="294" t="s">
        <v>2700</v>
      </c>
      <c r="B74" s="294" t="s">
        <v>457</v>
      </c>
      <c r="C74" s="315" t="s">
        <v>458</v>
      </c>
      <c r="D74" s="294" t="s">
        <v>219</v>
      </c>
      <c r="E74" s="294" t="s">
        <v>2701</v>
      </c>
      <c r="F74" s="294" t="s">
        <v>2702</v>
      </c>
      <c r="G74" s="294" t="s">
        <v>2703</v>
      </c>
      <c r="H74" s="294" t="s">
        <v>1305</v>
      </c>
      <c r="I74" s="316"/>
      <c r="J74" s="317"/>
      <c r="K74" s="318" t="s">
        <v>1306</v>
      </c>
      <c r="L74" s="316"/>
      <c r="M74" s="132" t="s">
        <v>140</v>
      </c>
      <c r="N74" s="213" t="s">
        <v>1307</v>
      </c>
      <c r="O74" s="213" t="s">
        <v>1308</v>
      </c>
      <c r="P74" s="319"/>
      <c r="Q74" s="316">
        <v>5</v>
      </c>
      <c r="R74" s="316">
        <v>5.7</v>
      </c>
      <c r="S74" s="294" t="s">
        <v>1310</v>
      </c>
      <c r="T74" s="294" t="s">
        <v>2704</v>
      </c>
      <c r="U74" s="294" t="s">
        <v>2705</v>
      </c>
      <c r="V74" s="294" t="s">
        <v>2706</v>
      </c>
      <c r="W74" s="276"/>
      <c r="AA74" s="270">
        <f>IF(OR(J74="Fail",ISBLANK(J74)),INDEX('Issue Code Table'!C:C,MATCH(N:N,'Issue Code Table'!A:A,0)),IF(M74="Critical",6,IF(M74="Significant",5,IF(M74="Moderate",3,2))))</f>
        <v>6</v>
      </c>
    </row>
    <row r="75" spans="1:27" ht="102" x14ac:dyDescent="0.25">
      <c r="A75" s="294" t="s">
        <v>2707</v>
      </c>
      <c r="B75" s="294" t="s">
        <v>313</v>
      </c>
      <c r="C75" s="315" t="s">
        <v>314</v>
      </c>
      <c r="D75" s="294" t="s">
        <v>219</v>
      </c>
      <c r="E75" s="294" t="s">
        <v>2708</v>
      </c>
      <c r="F75" s="294" t="s">
        <v>2709</v>
      </c>
      <c r="G75" s="294" t="s">
        <v>4879</v>
      </c>
      <c r="H75" s="294" t="s">
        <v>2710</v>
      </c>
      <c r="I75" s="316"/>
      <c r="J75" s="317"/>
      <c r="K75" s="318" t="s">
        <v>2095</v>
      </c>
      <c r="L75" s="321"/>
      <c r="M75" s="132" t="s">
        <v>140</v>
      </c>
      <c r="N75" s="213" t="s">
        <v>651</v>
      </c>
      <c r="O75" s="213" t="s">
        <v>652</v>
      </c>
      <c r="P75" s="319"/>
      <c r="Q75" s="316">
        <v>5.0999999999999996</v>
      </c>
      <c r="R75" s="316" t="s">
        <v>1318</v>
      </c>
      <c r="S75" s="294" t="s">
        <v>1319</v>
      </c>
      <c r="T75" s="294" t="s">
        <v>2711</v>
      </c>
      <c r="U75" s="294" t="s">
        <v>2712</v>
      </c>
      <c r="V75" s="294" t="s">
        <v>2713</v>
      </c>
      <c r="W75" s="276"/>
      <c r="AA75" s="270">
        <f>IF(OR(J75="Fail",ISBLANK(J75)),INDEX('Issue Code Table'!C:C,MATCH(N:N,'Issue Code Table'!A:A,0)),IF(M75="Critical",6,IF(M75="Significant",5,IF(M75="Moderate",3,2))))</f>
        <v>5</v>
      </c>
    </row>
    <row r="76" spans="1:27" ht="102" x14ac:dyDescent="0.25">
      <c r="A76" s="294" t="s">
        <v>2714</v>
      </c>
      <c r="B76" s="294" t="s">
        <v>457</v>
      </c>
      <c r="C76" s="315" t="s">
        <v>458</v>
      </c>
      <c r="D76" s="294" t="s">
        <v>219</v>
      </c>
      <c r="E76" s="294" t="s">
        <v>2715</v>
      </c>
      <c r="F76" s="294" t="s">
        <v>2716</v>
      </c>
      <c r="G76" s="294" t="s">
        <v>2717</v>
      </c>
      <c r="H76" s="294" t="s">
        <v>1325</v>
      </c>
      <c r="I76" s="316"/>
      <c r="J76" s="317"/>
      <c r="K76" s="318" t="s">
        <v>1326</v>
      </c>
      <c r="L76" s="316"/>
      <c r="M76" s="132" t="s">
        <v>151</v>
      </c>
      <c r="N76" s="213" t="s">
        <v>464</v>
      </c>
      <c r="O76" s="213" t="s">
        <v>465</v>
      </c>
      <c r="P76" s="319"/>
      <c r="Q76" s="316">
        <v>5.0999999999999996</v>
      </c>
      <c r="R76" s="316" t="s">
        <v>1327</v>
      </c>
      <c r="S76" s="294" t="s">
        <v>1328</v>
      </c>
      <c r="T76" s="294" t="s">
        <v>2718</v>
      </c>
      <c r="U76" s="294" t="s">
        <v>2719</v>
      </c>
      <c r="V76" s="294"/>
      <c r="W76" s="276"/>
      <c r="AA76" s="270">
        <f>IF(OR(J76="Fail",ISBLANK(J76)),INDEX('Issue Code Table'!C:C,MATCH(N:N,'Issue Code Table'!A:A,0)),IF(M76="Critical",6,IF(M76="Significant",5,IF(M76="Moderate",3,2))))</f>
        <v>4</v>
      </c>
    </row>
    <row r="77" spans="1:27" ht="127.5" x14ac:dyDescent="0.25">
      <c r="A77" s="294" t="s">
        <v>2720</v>
      </c>
      <c r="B77" s="294" t="s">
        <v>457</v>
      </c>
      <c r="C77" s="315" t="s">
        <v>458</v>
      </c>
      <c r="D77" s="294" t="s">
        <v>219</v>
      </c>
      <c r="E77" s="294" t="s">
        <v>2721</v>
      </c>
      <c r="F77" s="294" t="s">
        <v>2722</v>
      </c>
      <c r="G77" s="294" t="s">
        <v>2723</v>
      </c>
      <c r="H77" s="294" t="s">
        <v>1333</v>
      </c>
      <c r="I77" s="316"/>
      <c r="J77" s="317"/>
      <c r="K77" s="318" t="s">
        <v>1334</v>
      </c>
      <c r="L77" s="316"/>
      <c r="M77" s="132" t="s">
        <v>151</v>
      </c>
      <c r="N77" s="213" t="s">
        <v>464</v>
      </c>
      <c r="O77" s="213" t="s">
        <v>465</v>
      </c>
      <c r="P77" s="319"/>
      <c r="Q77" s="316">
        <v>5.0999999999999996</v>
      </c>
      <c r="R77" s="316" t="s">
        <v>1335</v>
      </c>
      <c r="S77" s="294" t="s">
        <v>1336</v>
      </c>
      <c r="T77" s="294" t="s">
        <v>2724</v>
      </c>
      <c r="U77" s="294" t="s">
        <v>2725</v>
      </c>
      <c r="V77" s="294"/>
      <c r="W77" s="276"/>
      <c r="AA77" s="270">
        <f>IF(OR(J77="Fail",ISBLANK(J77)),INDEX('Issue Code Table'!C:C,MATCH(N:N,'Issue Code Table'!A:A,0)),IF(M77="Critical",6,IF(M77="Significant",5,IF(M77="Moderate",3,2))))</f>
        <v>4</v>
      </c>
    </row>
    <row r="78" spans="1:27" ht="127.5" x14ac:dyDescent="0.25">
      <c r="A78" s="294" t="s">
        <v>2726</v>
      </c>
      <c r="B78" s="294" t="s">
        <v>457</v>
      </c>
      <c r="C78" s="315" t="s">
        <v>458</v>
      </c>
      <c r="D78" s="294" t="s">
        <v>219</v>
      </c>
      <c r="E78" s="294" t="s">
        <v>2727</v>
      </c>
      <c r="F78" s="294" t="s">
        <v>2728</v>
      </c>
      <c r="G78" s="294" t="s">
        <v>2729</v>
      </c>
      <c r="H78" s="294" t="s">
        <v>1341</v>
      </c>
      <c r="I78" s="316"/>
      <c r="J78" s="317"/>
      <c r="K78" s="318" t="s">
        <v>1342</v>
      </c>
      <c r="L78" s="316"/>
      <c r="M78" s="132" t="s">
        <v>151</v>
      </c>
      <c r="N78" s="213" t="s">
        <v>464</v>
      </c>
      <c r="O78" s="213" t="s">
        <v>465</v>
      </c>
      <c r="P78" s="319"/>
      <c r="Q78" s="316">
        <v>5.0999999999999996</v>
      </c>
      <c r="R78" s="316" t="s">
        <v>1343</v>
      </c>
      <c r="S78" s="294" t="s">
        <v>1336</v>
      </c>
      <c r="T78" s="294" t="s">
        <v>2730</v>
      </c>
      <c r="U78" s="294" t="s">
        <v>2731</v>
      </c>
      <c r="V78" s="294"/>
      <c r="W78" s="276"/>
      <c r="AA78" s="270">
        <f>IF(OR(J78="Fail",ISBLANK(J78)),INDEX('Issue Code Table'!C:C,MATCH(N:N,'Issue Code Table'!A:A,0)),IF(M78="Critical",6,IF(M78="Significant",5,IF(M78="Moderate",3,2))))</f>
        <v>4</v>
      </c>
    </row>
    <row r="79" spans="1:27" ht="127.5" x14ac:dyDescent="0.25">
      <c r="A79" s="294" t="s">
        <v>2732</v>
      </c>
      <c r="B79" s="294" t="s">
        <v>457</v>
      </c>
      <c r="C79" s="315" t="s">
        <v>458</v>
      </c>
      <c r="D79" s="294" t="s">
        <v>219</v>
      </c>
      <c r="E79" s="294" t="s">
        <v>2733</v>
      </c>
      <c r="F79" s="294" t="s">
        <v>2734</v>
      </c>
      <c r="G79" s="294" t="s">
        <v>2735</v>
      </c>
      <c r="H79" s="294" t="s">
        <v>1348</v>
      </c>
      <c r="I79" s="316"/>
      <c r="J79" s="317"/>
      <c r="K79" s="318" t="s">
        <v>1349</v>
      </c>
      <c r="L79" s="316"/>
      <c r="M79" s="132" t="s">
        <v>151</v>
      </c>
      <c r="N79" s="213" t="s">
        <v>464</v>
      </c>
      <c r="O79" s="213" t="s">
        <v>465</v>
      </c>
      <c r="P79" s="319"/>
      <c r="Q79" s="316">
        <v>5.0999999999999996</v>
      </c>
      <c r="R79" s="316" t="s">
        <v>1350</v>
      </c>
      <c r="S79" s="294" t="s">
        <v>1336</v>
      </c>
      <c r="T79" s="294" t="s">
        <v>2736</v>
      </c>
      <c r="U79" s="294" t="s">
        <v>2737</v>
      </c>
      <c r="V79" s="294"/>
      <c r="W79" s="276"/>
      <c r="AA79" s="270">
        <f>IF(OR(J79="Fail",ISBLANK(J79)),INDEX('Issue Code Table'!C:C,MATCH(N:N,'Issue Code Table'!A:A,0)),IF(M79="Critical",6,IF(M79="Significant",5,IF(M79="Moderate",3,2))))</f>
        <v>4</v>
      </c>
    </row>
    <row r="80" spans="1:27" ht="127.5" x14ac:dyDescent="0.25">
      <c r="A80" s="294" t="s">
        <v>2738</v>
      </c>
      <c r="B80" s="294" t="s">
        <v>457</v>
      </c>
      <c r="C80" s="315" t="s">
        <v>458</v>
      </c>
      <c r="D80" s="294" t="s">
        <v>219</v>
      </c>
      <c r="E80" s="294" t="s">
        <v>2739</v>
      </c>
      <c r="F80" s="294" t="s">
        <v>2740</v>
      </c>
      <c r="G80" s="294" t="s">
        <v>2741</v>
      </c>
      <c r="H80" s="294" t="s">
        <v>1355</v>
      </c>
      <c r="I80" s="316"/>
      <c r="J80" s="317"/>
      <c r="K80" s="318" t="s">
        <v>1356</v>
      </c>
      <c r="L80" s="316"/>
      <c r="M80" s="132" t="s">
        <v>151</v>
      </c>
      <c r="N80" s="213" t="s">
        <v>464</v>
      </c>
      <c r="O80" s="213" t="s">
        <v>465</v>
      </c>
      <c r="P80" s="319"/>
      <c r="Q80" s="316">
        <v>5.0999999999999996</v>
      </c>
      <c r="R80" s="316" t="s">
        <v>1357</v>
      </c>
      <c r="S80" s="294" t="s">
        <v>1336</v>
      </c>
      <c r="T80" s="294" t="s">
        <v>2742</v>
      </c>
      <c r="U80" s="294" t="s">
        <v>2743</v>
      </c>
      <c r="V80" s="294"/>
      <c r="W80" s="276"/>
      <c r="AA80" s="270">
        <f>IF(OR(J80="Fail",ISBLANK(J80)),INDEX('Issue Code Table'!C:C,MATCH(N:N,'Issue Code Table'!A:A,0)),IF(M80="Critical",6,IF(M80="Significant",5,IF(M80="Moderate",3,2))))</f>
        <v>4</v>
      </c>
    </row>
    <row r="81" spans="1:27" ht="165.75" x14ac:dyDescent="0.25">
      <c r="A81" s="294" t="s">
        <v>2744</v>
      </c>
      <c r="B81" s="294" t="s">
        <v>457</v>
      </c>
      <c r="C81" s="315" t="s">
        <v>458</v>
      </c>
      <c r="D81" s="294" t="s">
        <v>219</v>
      </c>
      <c r="E81" s="294" t="s">
        <v>2745</v>
      </c>
      <c r="F81" s="294" t="s">
        <v>2746</v>
      </c>
      <c r="G81" s="294" t="s">
        <v>2747</v>
      </c>
      <c r="H81" s="294" t="s">
        <v>1362</v>
      </c>
      <c r="I81" s="316"/>
      <c r="J81" s="317"/>
      <c r="K81" s="318" t="s">
        <v>1363</v>
      </c>
      <c r="L81" s="316"/>
      <c r="M81" s="132" t="s">
        <v>151</v>
      </c>
      <c r="N81" s="213" t="s">
        <v>464</v>
      </c>
      <c r="O81" s="213" t="s">
        <v>465</v>
      </c>
      <c r="P81" s="319"/>
      <c r="Q81" s="316">
        <v>5.0999999999999996</v>
      </c>
      <c r="R81" s="316" t="s">
        <v>1364</v>
      </c>
      <c r="S81" s="294" t="s">
        <v>1336</v>
      </c>
      <c r="T81" s="294" t="s">
        <v>2748</v>
      </c>
      <c r="U81" s="294" t="s">
        <v>2749</v>
      </c>
      <c r="V81" s="294"/>
      <c r="W81" s="276"/>
      <c r="AA81" s="270">
        <f>IF(OR(J81="Fail",ISBLANK(J81)),INDEX('Issue Code Table'!C:C,MATCH(N:N,'Issue Code Table'!A:A,0)),IF(M81="Critical",6,IF(M81="Significant",5,IF(M81="Moderate",3,2))))</f>
        <v>4</v>
      </c>
    </row>
    <row r="82" spans="1:27" ht="357" x14ac:dyDescent="0.25">
      <c r="A82" s="294" t="s">
        <v>2750</v>
      </c>
      <c r="B82" s="294" t="s">
        <v>457</v>
      </c>
      <c r="C82" s="315" t="s">
        <v>458</v>
      </c>
      <c r="D82" s="294" t="s">
        <v>219</v>
      </c>
      <c r="E82" s="294" t="s">
        <v>2751</v>
      </c>
      <c r="F82" s="294" t="s">
        <v>2752</v>
      </c>
      <c r="G82" s="294" t="s">
        <v>2753</v>
      </c>
      <c r="H82" s="294" t="s">
        <v>2754</v>
      </c>
      <c r="I82" s="316"/>
      <c r="J82" s="317"/>
      <c r="K82" s="318" t="s">
        <v>2103</v>
      </c>
      <c r="L82" s="316"/>
      <c r="M82" s="132" t="s">
        <v>140</v>
      </c>
      <c r="N82" s="212" t="s">
        <v>185</v>
      </c>
      <c r="O82" s="213" t="s">
        <v>186</v>
      </c>
      <c r="P82" s="319"/>
      <c r="Q82" s="316">
        <v>5.0999999999999996</v>
      </c>
      <c r="R82" s="316" t="s">
        <v>1371</v>
      </c>
      <c r="S82" s="294" t="s">
        <v>1372</v>
      </c>
      <c r="T82" s="294" t="s">
        <v>2755</v>
      </c>
      <c r="U82" s="294" t="s">
        <v>2756</v>
      </c>
      <c r="V82" s="294" t="s">
        <v>2757</v>
      </c>
      <c r="W82" s="276"/>
      <c r="AA82" s="270">
        <f>IF(OR(J82="Fail",ISBLANK(J82)),INDEX('Issue Code Table'!C:C,MATCH(N:N,'Issue Code Table'!A:A,0)),IF(M82="Critical",6,IF(M82="Significant",5,IF(M82="Moderate",3,2))))</f>
        <v>5</v>
      </c>
    </row>
    <row r="83" spans="1:27" ht="127.5" x14ac:dyDescent="0.25">
      <c r="A83" s="294" t="s">
        <v>2758</v>
      </c>
      <c r="B83" s="294" t="s">
        <v>457</v>
      </c>
      <c r="C83" s="315" t="s">
        <v>458</v>
      </c>
      <c r="D83" s="294" t="s">
        <v>219</v>
      </c>
      <c r="E83" s="294" t="s">
        <v>2759</v>
      </c>
      <c r="F83" s="294" t="s">
        <v>2760</v>
      </c>
      <c r="G83" s="294" t="s">
        <v>2761</v>
      </c>
      <c r="H83" s="294" t="s">
        <v>2762</v>
      </c>
      <c r="I83" s="316"/>
      <c r="J83" s="317"/>
      <c r="K83" s="318" t="s">
        <v>1379</v>
      </c>
      <c r="L83" s="316"/>
      <c r="M83" s="132" t="s">
        <v>151</v>
      </c>
      <c r="N83" s="213" t="s">
        <v>464</v>
      </c>
      <c r="O83" s="213" t="s">
        <v>465</v>
      </c>
      <c r="P83" s="319"/>
      <c r="Q83" s="316">
        <v>5.2</v>
      </c>
      <c r="R83" s="316" t="s">
        <v>1381</v>
      </c>
      <c r="S83" s="294" t="s">
        <v>1382</v>
      </c>
      <c r="T83" s="294" t="s">
        <v>2763</v>
      </c>
      <c r="U83" s="294" t="s">
        <v>2764</v>
      </c>
      <c r="V83" s="294"/>
      <c r="W83" s="276"/>
      <c r="AA83" s="270">
        <f>IF(OR(J83="Fail",ISBLANK(J83)),INDEX('Issue Code Table'!C:C,MATCH(N:N,'Issue Code Table'!A:A,0)),IF(M83="Critical",6,IF(M83="Significant",5,IF(M83="Moderate",3,2))))</f>
        <v>4</v>
      </c>
    </row>
    <row r="84" spans="1:27" ht="409.5" x14ac:dyDescent="0.25">
      <c r="A84" s="294" t="s">
        <v>2765</v>
      </c>
      <c r="B84" s="294" t="s">
        <v>180</v>
      </c>
      <c r="C84" s="315" t="s">
        <v>181</v>
      </c>
      <c r="D84" s="294" t="s">
        <v>219</v>
      </c>
      <c r="E84" s="294" t="s">
        <v>2766</v>
      </c>
      <c r="F84" s="294" t="s">
        <v>2767</v>
      </c>
      <c r="G84" s="294" t="s">
        <v>2768</v>
      </c>
      <c r="H84" s="294" t="s">
        <v>2769</v>
      </c>
      <c r="I84" s="316"/>
      <c r="J84" s="317"/>
      <c r="K84" s="318" t="s">
        <v>2770</v>
      </c>
      <c r="L84" s="324"/>
      <c r="M84" s="132" t="s">
        <v>140</v>
      </c>
      <c r="N84" s="325" t="s">
        <v>487</v>
      </c>
      <c r="O84" s="213" t="s">
        <v>488</v>
      </c>
      <c r="P84" s="319"/>
      <c r="Q84" s="316">
        <v>5.2</v>
      </c>
      <c r="R84" s="316" t="s">
        <v>1390</v>
      </c>
      <c r="S84" s="294" t="s">
        <v>1504</v>
      </c>
      <c r="T84" s="294" t="s">
        <v>2771</v>
      </c>
      <c r="U84" s="294" t="s">
        <v>4880</v>
      </c>
      <c r="V84" s="294" t="s">
        <v>2772</v>
      </c>
      <c r="W84" s="276"/>
      <c r="AA84" s="270">
        <f>IF(OR(J84="Fail",ISBLANK(J84)),INDEX('Issue Code Table'!C:C,MATCH(N:N,'Issue Code Table'!A:A,0)),IF(M84="Critical",6,IF(M84="Significant",5,IF(M84="Moderate",3,2))))</f>
        <v>5</v>
      </c>
    </row>
    <row r="85" spans="1:27" ht="409.5" x14ac:dyDescent="0.25">
      <c r="A85" s="294" t="s">
        <v>2773</v>
      </c>
      <c r="B85" s="294" t="s">
        <v>313</v>
      </c>
      <c r="C85" s="315" t="s">
        <v>314</v>
      </c>
      <c r="D85" s="294" t="s">
        <v>219</v>
      </c>
      <c r="E85" s="294" t="s">
        <v>2774</v>
      </c>
      <c r="F85" s="294" t="s">
        <v>2775</v>
      </c>
      <c r="G85" s="294" t="s">
        <v>4881</v>
      </c>
      <c r="H85" s="294" t="s">
        <v>2776</v>
      </c>
      <c r="I85" s="316"/>
      <c r="J85" s="317"/>
      <c r="K85" s="318" t="s">
        <v>2777</v>
      </c>
      <c r="L85" s="316"/>
      <c r="M85" s="132" t="s">
        <v>140</v>
      </c>
      <c r="N85" s="325" t="s">
        <v>487</v>
      </c>
      <c r="O85" s="213" t="s">
        <v>488</v>
      </c>
      <c r="P85" s="319"/>
      <c r="Q85" s="316">
        <v>5.2</v>
      </c>
      <c r="R85" s="316" t="s">
        <v>1400</v>
      </c>
      <c r="S85" s="294" t="s">
        <v>2778</v>
      </c>
      <c r="T85" s="294" t="s">
        <v>2779</v>
      </c>
      <c r="U85" s="294" t="s">
        <v>2780</v>
      </c>
      <c r="V85" s="294" t="s">
        <v>2781</v>
      </c>
      <c r="W85" s="276"/>
      <c r="AA85" s="270">
        <f>IF(OR(J85="Fail",ISBLANK(J85)),INDEX('Issue Code Table'!C:C,MATCH(N:N,'Issue Code Table'!A:A,0)),IF(M85="Critical",6,IF(M85="Significant",5,IF(M85="Moderate",3,2))))</f>
        <v>5</v>
      </c>
    </row>
    <row r="86" spans="1:27" ht="409.5" x14ac:dyDescent="0.25">
      <c r="A86" s="294" t="s">
        <v>2782</v>
      </c>
      <c r="B86" s="294" t="s">
        <v>313</v>
      </c>
      <c r="C86" s="315" t="s">
        <v>314</v>
      </c>
      <c r="D86" s="294" t="s">
        <v>219</v>
      </c>
      <c r="E86" s="294" t="s">
        <v>2783</v>
      </c>
      <c r="F86" s="294" t="s">
        <v>2784</v>
      </c>
      <c r="G86" s="294" t="s">
        <v>2785</v>
      </c>
      <c r="H86" s="294" t="s">
        <v>2786</v>
      </c>
      <c r="I86" s="316"/>
      <c r="J86" s="317"/>
      <c r="K86" s="318" t="s">
        <v>2787</v>
      </c>
      <c r="L86" s="316"/>
      <c r="M86" s="132" t="s">
        <v>140</v>
      </c>
      <c r="N86" s="325" t="s">
        <v>487</v>
      </c>
      <c r="O86" s="213" t="s">
        <v>488</v>
      </c>
      <c r="P86" s="319"/>
      <c r="Q86" s="316">
        <v>5.2</v>
      </c>
      <c r="R86" s="316" t="s">
        <v>1408</v>
      </c>
      <c r="S86" s="294" t="s">
        <v>2788</v>
      </c>
      <c r="T86" s="294" t="s">
        <v>2789</v>
      </c>
      <c r="U86" s="294" t="s">
        <v>2790</v>
      </c>
      <c r="V86" s="294" t="s">
        <v>2791</v>
      </c>
      <c r="W86" s="276"/>
      <c r="AA86" s="270">
        <f>IF(OR(J86="Fail",ISBLANK(J86)),INDEX('Issue Code Table'!C:C,MATCH(N:N,'Issue Code Table'!A:A,0)),IF(M86="Critical",6,IF(M86="Significant",5,IF(M86="Moderate",3,2))))</f>
        <v>5</v>
      </c>
    </row>
    <row r="87" spans="1:27" ht="191.25" x14ac:dyDescent="0.25">
      <c r="A87" s="294" t="s">
        <v>2792</v>
      </c>
      <c r="B87" s="294" t="s">
        <v>2362</v>
      </c>
      <c r="C87" s="315" t="s">
        <v>2363</v>
      </c>
      <c r="D87" s="294" t="s">
        <v>219</v>
      </c>
      <c r="E87" s="294" t="s">
        <v>2793</v>
      </c>
      <c r="F87" s="294" t="s">
        <v>2794</v>
      </c>
      <c r="G87" s="294" t="s">
        <v>2795</v>
      </c>
      <c r="H87" s="294" t="s">
        <v>2796</v>
      </c>
      <c r="I87" s="316"/>
      <c r="J87" s="317"/>
      <c r="K87" s="318" t="s">
        <v>2797</v>
      </c>
      <c r="L87" s="316"/>
      <c r="M87" s="132" t="s">
        <v>151</v>
      </c>
      <c r="N87" s="213" t="s">
        <v>1398</v>
      </c>
      <c r="O87" s="213" t="s">
        <v>1399</v>
      </c>
      <c r="P87" s="319"/>
      <c r="Q87" s="316">
        <v>5.2</v>
      </c>
      <c r="R87" s="316" t="s">
        <v>1419</v>
      </c>
      <c r="S87" s="294" t="s">
        <v>2798</v>
      </c>
      <c r="T87" s="294" t="s">
        <v>2799</v>
      </c>
      <c r="U87" s="294" t="s">
        <v>2800</v>
      </c>
      <c r="V87" s="294"/>
      <c r="W87" s="276"/>
      <c r="AA87" s="270">
        <f>IF(OR(J87="Fail",ISBLANK(J87)),INDEX('Issue Code Table'!C:C,MATCH(N:N,'Issue Code Table'!A:A,0)),IF(M87="Critical",6,IF(M87="Significant",5,IF(M87="Moderate",3,2))))</f>
        <v>3</v>
      </c>
    </row>
    <row r="88" spans="1:27" ht="127.5" x14ac:dyDescent="0.25">
      <c r="A88" s="294" t="s">
        <v>2801</v>
      </c>
      <c r="B88" s="294" t="s">
        <v>457</v>
      </c>
      <c r="C88" s="315" t="s">
        <v>458</v>
      </c>
      <c r="D88" s="294" t="s">
        <v>219</v>
      </c>
      <c r="E88" s="294" t="s">
        <v>1412</v>
      </c>
      <c r="F88" s="294" t="s">
        <v>2802</v>
      </c>
      <c r="G88" s="294" t="s">
        <v>2803</v>
      </c>
      <c r="H88" s="294" t="s">
        <v>1414</v>
      </c>
      <c r="I88" s="316"/>
      <c r="J88" s="317"/>
      <c r="K88" s="318" t="s">
        <v>1415</v>
      </c>
      <c r="L88" s="326" t="s">
        <v>1416</v>
      </c>
      <c r="M88" s="132" t="s">
        <v>140</v>
      </c>
      <c r="N88" s="213" t="s">
        <v>1417</v>
      </c>
      <c r="O88" s="213" t="s">
        <v>1418</v>
      </c>
      <c r="P88" s="319"/>
      <c r="Q88" s="316">
        <v>5.2</v>
      </c>
      <c r="R88" s="316" t="s">
        <v>1436</v>
      </c>
      <c r="S88" s="294" t="s">
        <v>2109</v>
      </c>
      <c r="T88" s="294" t="s">
        <v>2804</v>
      </c>
      <c r="U88" s="294" t="s">
        <v>2805</v>
      </c>
      <c r="V88" s="294" t="s">
        <v>2806</v>
      </c>
      <c r="W88" s="276"/>
      <c r="AA88" s="270">
        <f>IF(OR(J88="Fail",ISBLANK(J88)),INDEX('Issue Code Table'!C:C,MATCH(N:N,'Issue Code Table'!A:A,0)),IF(M88="Critical",6,IF(M88="Significant",5,IF(M88="Moderate",3,2))))</f>
        <v>5</v>
      </c>
    </row>
    <row r="89" spans="1:27" ht="114.75" x14ac:dyDescent="0.25">
      <c r="A89" s="294" t="s">
        <v>2807</v>
      </c>
      <c r="B89" s="294" t="s">
        <v>457</v>
      </c>
      <c r="C89" s="315" t="s">
        <v>458</v>
      </c>
      <c r="D89" s="294" t="s">
        <v>219</v>
      </c>
      <c r="E89" s="294" t="s">
        <v>2808</v>
      </c>
      <c r="F89" s="294" t="s">
        <v>2809</v>
      </c>
      <c r="G89" s="294" t="s">
        <v>2810</v>
      </c>
      <c r="H89" s="294" t="s">
        <v>1425</v>
      </c>
      <c r="I89" s="316"/>
      <c r="J89" s="317"/>
      <c r="K89" s="318" t="s">
        <v>1426</v>
      </c>
      <c r="L89" s="316"/>
      <c r="M89" s="132" t="s">
        <v>140</v>
      </c>
      <c r="N89" s="212" t="s">
        <v>185</v>
      </c>
      <c r="O89" s="213" t="s">
        <v>186</v>
      </c>
      <c r="P89" s="319"/>
      <c r="Q89" s="316">
        <v>5.2</v>
      </c>
      <c r="R89" s="316" t="s">
        <v>1447</v>
      </c>
      <c r="S89" s="294" t="s">
        <v>1428</v>
      </c>
      <c r="T89" s="294" t="s">
        <v>2811</v>
      </c>
      <c r="U89" s="294" t="s">
        <v>2812</v>
      </c>
      <c r="V89" s="294" t="s">
        <v>2772</v>
      </c>
      <c r="W89" s="276"/>
      <c r="AA89" s="270">
        <f>IF(OR(J89="Fail",ISBLANK(J89)),INDEX('Issue Code Table'!C:C,MATCH(N:N,'Issue Code Table'!A:A,0)),IF(M89="Critical",6,IF(M89="Significant",5,IF(M89="Moderate",3,2))))</f>
        <v>5</v>
      </c>
    </row>
    <row r="90" spans="1:27" ht="114.75" x14ac:dyDescent="0.25">
      <c r="A90" s="294" t="s">
        <v>2813</v>
      </c>
      <c r="B90" s="294" t="s">
        <v>457</v>
      </c>
      <c r="C90" s="315" t="s">
        <v>458</v>
      </c>
      <c r="D90" s="294" t="s">
        <v>219</v>
      </c>
      <c r="E90" s="294" t="s">
        <v>1431</v>
      </c>
      <c r="F90" s="294" t="s">
        <v>2814</v>
      </c>
      <c r="G90" s="294" t="s">
        <v>2815</v>
      </c>
      <c r="H90" s="294" t="s">
        <v>1434</v>
      </c>
      <c r="I90" s="316"/>
      <c r="J90" s="317"/>
      <c r="K90" s="318" t="s">
        <v>1435</v>
      </c>
      <c r="L90" s="316"/>
      <c r="M90" s="132" t="s">
        <v>140</v>
      </c>
      <c r="N90" s="212" t="s">
        <v>185</v>
      </c>
      <c r="O90" s="213" t="s">
        <v>186</v>
      </c>
      <c r="P90" s="319"/>
      <c r="Q90" s="316">
        <v>5.2</v>
      </c>
      <c r="R90" s="316" t="s">
        <v>1455</v>
      </c>
      <c r="S90" s="294" t="s">
        <v>2816</v>
      </c>
      <c r="T90" s="294" t="s">
        <v>2817</v>
      </c>
      <c r="U90" s="294" t="s">
        <v>2818</v>
      </c>
      <c r="V90" s="294" t="s">
        <v>2772</v>
      </c>
      <c r="W90" s="276"/>
      <c r="AA90" s="270">
        <f>IF(OR(J90="Fail",ISBLANK(J90)),INDEX('Issue Code Table'!C:C,MATCH(N:N,'Issue Code Table'!A:A,0)),IF(M90="Critical",6,IF(M90="Significant",5,IF(M90="Moderate",3,2))))</f>
        <v>5</v>
      </c>
    </row>
    <row r="91" spans="1:27" ht="102" x14ac:dyDescent="0.25">
      <c r="A91" s="294" t="s">
        <v>2819</v>
      </c>
      <c r="B91" s="322" t="s">
        <v>935</v>
      </c>
      <c r="C91" s="323" t="s">
        <v>936</v>
      </c>
      <c r="D91" s="294" t="s">
        <v>219</v>
      </c>
      <c r="E91" s="294" t="s">
        <v>1440</v>
      </c>
      <c r="F91" s="294" t="s">
        <v>2820</v>
      </c>
      <c r="G91" s="294" t="s">
        <v>2821</v>
      </c>
      <c r="H91" s="294" t="s">
        <v>1443</v>
      </c>
      <c r="I91" s="316"/>
      <c r="J91" s="317"/>
      <c r="K91" s="318" t="s">
        <v>1444</v>
      </c>
      <c r="L91" s="316"/>
      <c r="M91" s="132" t="s">
        <v>140</v>
      </c>
      <c r="N91" s="213" t="s">
        <v>1445</v>
      </c>
      <c r="O91" s="213" t="s">
        <v>1446</v>
      </c>
      <c r="P91" s="319"/>
      <c r="Q91" s="316">
        <v>5.2</v>
      </c>
      <c r="R91" s="316" t="s">
        <v>1464</v>
      </c>
      <c r="S91" s="294" t="s">
        <v>2822</v>
      </c>
      <c r="T91" s="294" t="s">
        <v>2823</v>
      </c>
      <c r="U91" s="294" t="s">
        <v>2824</v>
      </c>
      <c r="V91" s="294" t="s">
        <v>2772</v>
      </c>
      <c r="W91" s="276"/>
      <c r="AA91" s="270">
        <f>IF(OR(J91="Fail",ISBLANK(J91)),INDEX('Issue Code Table'!C:C,MATCH(N:N,'Issue Code Table'!A:A,0)),IF(M91="Critical",6,IF(M91="Significant",5,IF(M91="Moderate",3,2))))</f>
        <v>7</v>
      </c>
    </row>
    <row r="92" spans="1:27" ht="102" x14ac:dyDescent="0.25">
      <c r="A92" s="294" t="s">
        <v>2825</v>
      </c>
      <c r="B92" s="322" t="s">
        <v>935</v>
      </c>
      <c r="C92" s="323" t="s">
        <v>936</v>
      </c>
      <c r="D92" s="294" t="s">
        <v>219</v>
      </c>
      <c r="E92" s="294" t="s">
        <v>1450</v>
      </c>
      <c r="F92" s="294" t="s">
        <v>2826</v>
      </c>
      <c r="G92" s="294" t="s">
        <v>2827</v>
      </c>
      <c r="H92" s="294" t="s">
        <v>1453</v>
      </c>
      <c r="I92" s="316"/>
      <c r="J92" s="317"/>
      <c r="K92" s="318" t="s">
        <v>1454</v>
      </c>
      <c r="L92" s="316"/>
      <c r="M92" s="132" t="s">
        <v>140</v>
      </c>
      <c r="N92" s="213" t="s">
        <v>487</v>
      </c>
      <c r="O92" s="213" t="s">
        <v>488</v>
      </c>
      <c r="P92" s="319"/>
      <c r="Q92" s="316">
        <v>5.2</v>
      </c>
      <c r="R92" s="316" t="s">
        <v>1474</v>
      </c>
      <c r="S92" s="294" t="s">
        <v>1456</v>
      </c>
      <c r="T92" s="294" t="s">
        <v>2828</v>
      </c>
      <c r="U92" s="294" t="s">
        <v>2829</v>
      </c>
      <c r="V92" s="294" t="s">
        <v>2830</v>
      </c>
      <c r="W92" s="276"/>
      <c r="AA92" s="270">
        <f>IF(OR(J92="Fail",ISBLANK(J92)),INDEX('Issue Code Table'!C:C,MATCH(N:N,'Issue Code Table'!A:A,0)),IF(M92="Critical",6,IF(M92="Significant",5,IF(M92="Moderate",3,2))))</f>
        <v>5</v>
      </c>
    </row>
    <row r="93" spans="1:27" ht="102" x14ac:dyDescent="0.25">
      <c r="A93" s="294" t="s">
        <v>2831</v>
      </c>
      <c r="B93" s="294" t="s">
        <v>180</v>
      </c>
      <c r="C93" s="315" t="s">
        <v>181</v>
      </c>
      <c r="D93" s="294" t="s">
        <v>219</v>
      </c>
      <c r="E93" s="294" t="s">
        <v>1459</v>
      </c>
      <c r="F93" s="294" t="s">
        <v>2832</v>
      </c>
      <c r="G93" s="294" t="s">
        <v>2833</v>
      </c>
      <c r="H93" s="294" t="s">
        <v>1462</v>
      </c>
      <c r="I93" s="316"/>
      <c r="J93" s="317"/>
      <c r="K93" s="318" t="s">
        <v>2116</v>
      </c>
      <c r="L93" s="316"/>
      <c r="M93" s="132" t="s">
        <v>140</v>
      </c>
      <c r="N93" s="213" t="s">
        <v>185</v>
      </c>
      <c r="O93" s="213" t="s">
        <v>186</v>
      </c>
      <c r="P93" s="319"/>
      <c r="Q93" s="316">
        <v>5.2</v>
      </c>
      <c r="R93" s="316" t="s">
        <v>1484</v>
      </c>
      <c r="S93" s="294" t="s">
        <v>1465</v>
      </c>
      <c r="T93" s="294" t="s">
        <v>2834</v>
      </c>
      <c r="U93" s="294" t="s">
        <v>2835</v>
      </c>
      <c r="V93" s="294" t="s">
        <v>2772</v>
      </c>
      <c r="W93" s="276"/>
      <c r="AA93" s="270">
        <f>IF(OR(J93="Fail",ISBLANK(J93)),INDEX('Issue Code Table'!C:C,MATCH(N:N,'Issue Code Table'!A:A,0)),IF(M93="Critical",6,IF(M93="Significant",5,IF(M93="Moderate",3,2))))</f>
        <v>5</v>
      </c>
    </row>
    <row r="94" spans="1:27" ht="229.5" x14ac:dyDescent="0.25">
      <c r="A94" s="294" t="s">
        <v>2836</v>
      </c>
      <c r="B94" s="322" t="s">
        <v>1477</v>
      </c>
      <c r="C94" s="323" t="s">
        <v>1478</v>
      </c>
      <c r="D94" s="294" t="s">
        <v>219</v>
      </c>
      <c r="E94" s="294" t="s">
        <v>2837</v>
      </c>
      <c r="F94" s="294" t="s">
        <v>2838</v>
      </c>
      <c r="G94" s="294" t="s">
        <v>2839</v>
      </c>
      <c r="H94" s="294" t="s">
        <v>6511</v>
      </c>
      <c r="I94" s="316"/>
      <c r="J94" s="317"/>
      <c r="K94" s="318" t="s">
        <v>1481</v>
      </c>
      <c r="L94" s="316" t="s">
        <v>2119</v>
      </c>
      <c r="M94" s="132" t="s">
        <v>151</v>
      </c>
      <c r="N94" s="213" t="s">
        <v>1492</v>
      </c>
      <c r="O94" s="213" t="s">
        <v>1493</v>
      </c>
      <c r="P94" s="319"/>
      <c r="Q94" s="316">
        <v>5.2</v>
      </c>
      <c r="R94" s="316" t="s">
        <v>1494</v>
      </c>
      <c r="S94" s="294" t="s">
        <v>6508</v>
      </c>
      <c r="T94" s="294" t="s">
        <v>2840</v>
      </c>
      <c r="U94" s="294" t="s">
        <v>2841</v>
      </c>
      <c r="V94" s="294"/>
      <c r="W94" s="276"/>
      <c r="AA94" s="270">
        <f>IF(OR(J94="Fail",ISBLANK(J94)),INDEX('Issue Code Table'!C:C,MATCH(N:N,'Issue Code Table'!A:A,0)),IF(M94="Critical",6,IF(M94="Significant",5,IF(M94="Moderate",3,2))))</f>
        <v>4</v>
      </c>
    </row>
    <row r="95" spans="1:27" ht="127.5" x14ac:dyDescent="0.25">
      <c r="A95" s="294" t="s">
        <v>2842</v>
      </c>
      <c r="B95" s="322" t="s">
        <v>1477</v>
      </c>
      <c r="C95" s="323" t="s">
        <v>1478</v>
      </c>
      <c r="D95" s="294" t="s">
        <v>219</v>
      </c>
      <c r="E95" s="294" t="s">
        <v>2843</v>
      </c>
      <c r="F95" s="294" t="s">
        <v>2844</v>
      </c>
      <c r="G95" s="294" t="s">
        <v>2845</v>
      </c>
      <c r="H95" s="294" t="s">
        <v>1490</v>
      </c>
      <c r="I95" s="316"/>
      <c r="J95" s="317"/>
      <c r="K95" s="318" t="s">
        <v>1491</v>
      </c>
      <c r="L95" s="316"/>
      <c r="M95" s="132" t="s">
        <v>151</v>
      </c>
      <c r="N95" s="213" t="s">
        <v>1492</v>
      </c>
      <c r="O95" s="213" t="s">
        <v>1493</v>
      </c>
      <c r="P95" s="319"/>
      <c r="Q95" s="316">
        <v>5.2</v>
      </c>
      <c r="R95" s="316" t="s">
        <v>1503</v>
      </c>
      <c r="S95" s="294" t="s">
        <v>1495</v>
      </c>
      <c r="T95" s="294" t="s">
        <v>2846</v>
      </c>
      <c r="U95" s="294" t="s">
        <v>2847</v>
      </c>
      <c r="V95" s="294"/>
      <c r="W95" s="276"/>
      <c r="AA95" s="270">
        <f>IF(OR(J95="Fail",ISBLANK(J95)),INDEX('Issue Code Table'!C:C,MATCH(N:N,'Issue Code Table'!A:A,0)),IF(M95="Critical",6,IF(M95="Significant",5,IF(M95="Moderate",3,2))))</f>
        <v>4</v>
      </c>
    </row>
    <row r="96" spans="1:27" ht="409.5" x14ac:dyDescent="0.25">
      <c r="A96" s="294" t="s">
        <v>2848</v>
      </c>
      <c r="B96" s="294" t="s">
        <v>546</v>
      </c>
      <c r="C96" s="315" t="s">
        <v>547</v>
      </c>
      <c r="D96" s="294" t="s">
        <v>219</v>
      </c>
      <c r="E96" s="294" t="s">
        <v>2849</v>
      </c>
      <c r="F96" s="294" t="s">
        <v>2850</v>
      </c>
      <c r="G96" s="294" t="s">
        <v>2851</v>
      </c>
      <c r="H96" s="294" t="s">
        <v>551</v>
      </c>
      <c r="I96" s="316"/>
      <c r="J96" s="317"/>
      <c r="K96" s="318" t="s">
        <v>2123</v>
      </c>
      <c r="L96" s="316" t="s">
        <v>1511</v>
      </c>
      <c r="M96" s="132" t="s">
        <v>198</v>
      </c>
      <c r="N96" s="213" t="s">
        <v>553</v>
      </c>
      <c r="O96" s="327" t="s">
        <v>6483</v>
      </c>
      <c r="P96" s="319"/>
      <c r="Q96" s="316">
        <v>5.2</v>
      </c>
      <c r="R96" s="316" t="s">
        <v>1512</v>
      </c>
      <c r="S96" s="294" t="s">
        <v>1513</v>
      </c>
      <c r="T96" s="294" t="s">
        <v>2852</v>
      </c>
      <c r="U96" s="294" t="s">
        <v>2853</v>
      </c>
      <c r="V96" s="294"/>
      <c r="W96" s="276"/>
      <c r="AA96" s="270" t="e">
        <f>IF(OR(J96="Fail",ISBLANK(J96)),INDEX('Issue Code Table'!C:C,MATCH(N:N,'Issue Code Table'!A:A,0)),IF(M96="Critical",6,IF(M96="Significant",5,IF(M96="Moderate",3,2))))</f>
        <v>#N/A</v>
      </c>
    </row>
    <row r="97" spans="1:27" ht="102" x14ac:dyDescent="0.25">
      <c r="A97" s="294" t="s">
        <v>2854</v>
      </c>
      <c r="B97" s="294" t="s">
        <v>457</v>
      </c>
      <c r="C97" s="315" t="s">
        <v>458</v>
      </c>
      <c r="D97" s="294" t="s">
        <v>219</v>
      </c>
      <c r="E97" s="294" t="s">
        <v>2855</v>
      </c>
      <c r="F97" s="294" t="s">
        <v>2856</v>
      </c>
      <c r="G97" s="294" t="s">
        <v>2857</v>
      </c>
      <c r="H97" s="294" t="s">
        <v>2858</v>
      </c>
      <c r="I97" s="316"/>
      <c r="J97" s="317"/>
      <c r="K97" s="318" t="s">
        <v>2859</v>
      </c>
      <c r="L97" s="321"/>
      <c r="M97" s="132" t="s">
        <v>140</v>
      </c>
      <c r="N97" s="213" t="s">
        <v>1307</v>
      </c>
      <c r="O97" s="213" t="s">
        <v>1308</v>
      </c>
      <c r="P97" s="319"/>
      <c r="Q97" s="316">
        <v>5.2</v>
      </c>
      <c r="R97" s="316" t="s">
        <v>2860</v>
      </c>
      <c r="S97" s="294" t="s">
        <v>2861</v>
      </c>
      <c r="T97" s="294" t="s">
        <v>2862</v>
      </c>
      <c r="U97" s="294" t="s">
        <v>2863</v>
      </c>
      <c r="V97" s="294" t="s">
        <v>2864</v>
      </c>
      <c r="W97" s="276"/>
      <c r="AA97" s="270">
        <f>IF(OR(J97="Fail",ISBLANK(J97)),INDEX('Issue Code Table'!C:C,MATCH(N:N,'Issue Code Table'!A:A,0)),IF(M97="Critical",6,IF(M97="Significant",5,IF(M97="Moderate",3,2))))</f>
        <v>6</v>
      </c>
    </row>
    <row r="98" spans="1:27" ht="102" x14ac:dyDescent="0.25">
      <c r="A98" s="294" t="s">
        <v>2865</v>
      </c>
      <c r="B98" s="294" t="s">
        <v>2866</v>
      </c>
      <c r="C98" s="315" t="s">
        <v>2867</v>
      </c>
      <c r="D98" s="294" t="s">
        <v>219</v>
      </c>
      <c r="E98" s="294" t="s">
        <v>2868</v>
      </c>
      <c r="F98" s="294" t="s">
        <v>2869</v>
      </c>
      <c r="G98" s="294" t="s">
        <v>2870</v>
      </c>
      <c r="H98" s="294" t="s">
        <v>2871</v>
      </c>
      <c r="I98" s="316"/>
      <c r="J98" s="317"/>
      <c r="K98" s="318" t="s">
        <v>2872</v>
      </c>
      <c r="L98" s="321"/>
      <c r="M98" s="132" t="s">
        <v>151</v>
      </c>
      <c r="N98" s="215" t="s">
        <v>2873</v>
      </c>
      <c r="O98" s="213" t="s">
        <v>2874</v>
      </c>
      <c r="P98" s="319"/>
      <c r="Q98" s="316">
        <v>5.2</v>
      </c>
      <c r="R98" s="316" t="s">
        <v>2875</v>
      </c>
      <c r="S98" s="294" t="s">
        <v>2876</v>
      </c>
      <c r="T98" s="294" t="s">
        <v>2877</v>
      </c>
      <c r="U98" s="294" t="s">
        <v>2878</v>
      </c>
      <c r="V98" s="294"/>
      <c r="W98" s="276"/>
      <c r="AA98" s="270">
        <f>IF(OR(J98="Fail",ISBLANK(J98)),INDEX('Issue Code Table'!C:C,MATCH(N:N,'Issue Code Table'!A:A,0)),IF(M98="Critical",6,IF(M98="Significant",5,IF(M98="Moderate",3,2))))</f>
        <v>4</v>
      </c>
    </row>
    <row r="99" spans="1:27" ht="76.5" x14ac:dyDescent="0.25">
      <c r="A99" s="294" t="s">
        <v>2879</v>
      </c>
      <c r="B99" s="294" t="s">
        <v>2866</v>
      </c>
      <c r="C99" s="315" t="s">
        <v>2867</v>
      </c>
      <c r="D99" s="294" t="s">
        <v>219</v>
      </c>
      <c r="E99" s="294" t="s">
        <v>2880</v>
      </c>
      <c r="F99" s="294" t="s">
        <v>2881</v>
      </c>
      <c r="G99" s="294" t="s">
        <v>2882</v>
      </c>
      <c r="H99" s="294" t="s">
        <v>2883</v>
      </c>
      <c r="I99" s="316"/>
      <c r="J99" s="317"/>
      <c r="K99" s="318" t="s">
        <v>2884</v>
      </c>
      <c r="L99" s="321" t="s">
        <v>2885</v>
      </c>
      <c r="M99" s="132" t="s">
        <v>151</v>
      </c>
      <c r="N99" s="213" t="s">
        <v>2873</v>
      </c>
      <c r="O99" s="213" t="s">
        <v>2874</v>
      </c>
      <c r="P99" s="319"/>
      <c r="Q99" s="316">
        <v>5.2</v>
      </c>
      <c r="R99" s="316" t="s">
        <v>2886</v>
      </c>
      <c r="S99" s="294" t="s">
        <v>2887</v>
      </c>
      <c r="T99" s="294" t="s">
        <v>2888</v>
      </c>
      <c r="U99" s="294" t="s">
        <v>2889</v>
      </c>
      <c r="V99" s="294"/>
      <c r="W99" s="276"/>
      <c r="AA99" s="270">
        <f>IF(OR(J99="Fail",ISBLANK(J99)),INDEX('Issue Code Table'!C:C,MATCH(N:N,'Issue Code Table'!A:A,0)),IF(M99="Critical",6,IF(M99="Significant",5,IF(M99="Moderate",3,2))))</f>
        <v>4</v>
      </c>
    </row>
    <row r="100" spans="1:27" ht="89.25" x14ac:dyDescent="0.25">
      <c r="A100" s="294" t="s">
        <v>2890</v>
      </c>
      <c r="B100" s="301" t="s">
        <v>2891</v>
      </c>
      <c r="C100" s="315" t="s">
        <v>2892</v>
      </c>
      <c r="D100" s="294" t="s">
        <v>219</v>
      </c>
      <c r="E100" s="294" t="s">
        <v>2893</v>
      </c>
      <c r="F100" s="294" t="s">
        <v>2894</v>
      </c>
      <c r="G100" s="294" t="s">
        <v>2895</v>
      </c>
      <c r="H100" s="294" t="s">
        <v>2896</v>
      </c>
      <c r="I100" s="316"/>
      <c r="J100" s="317"/>
      <c r="K100" s="318" t="s">
        <v>2897</v>
      </c>
      <c r="L100" s="321"/>
      <c r="M100" s="132" t="s">
        <v>140</v>
      </c>
      <c r="N100" s="213" t="s">
        <v>6447</v>
      </c>
      <c r="O100" s="213" t="s">
        <v>6472</v>
      </c>
      <c r="P100" s="319"/>
      <c r="Q100" s="316">
        <v>5.2</v>
      </c>
      <c r="R100" s="316" t="s">
        <v>2898</v>
      </c>
      <c r="S100" s="294" t="s">
        <v>2899</v>
      </c>
      <c r="T100" s="294" t="s">
        <v>2900</v>
      </c>
      <c r="U100" s="294" t="s">
        <v>2901</v>
      </c>
      <c r="V100" s="294" t="s">
        <v>2902</v>
      </c>
      <c r="W100" s="276"/>
      <c r="AA100" s="270">
        <f>IF(OR(J100="Fail",ISBLANK(J100)),INDEX('Issue Code Table'!C:C,MATCH(N:N,'Issue Code Table'!A:A,0)),IF(M100="Critical",6,IF(M100="Significant",5,IF(M100="Moderate",3,2))))</f>
        <v>6</v>
      </c>
    </row>
    <row r="101" spans="1:27" ht="102" x14ac:dyDescent="0.25">
      <c r="A101" s="294" t="s">
        <v>2903</v>
      </c>
      <c r="B101" s="322" t="s">
        <v>2904</v>
      </c>
      <c r="C101" s="323" t="s">
        <v>2905</v>
      </c>
      <c r="D101" s="294" t="s">
        <v>219</v>
      </c>
      <c r="E101" s="294" t="s">
        <v>2906</v>
      </c>
      <c r="F101" s="294" t="s">
        <v>2907</v>
      </c>
      <c r="G101" s="294" t="s">
        <v>2908</v>
      </c>
      <c r="H101" s="294" t="s">
        <v>2909</v>
      </c>
      <c r="I101" s="316"/>
      <c r="J101" s="317"/>
      <c r="K101" s="318" t="s">
        <v>2910</v>
      </c>
      <c r="L101" s="321" t="s">
        <v>4882</v>
      </c>
      <c r="M101" s="132" t="s">
        <v>151</v>
      </c>
      <c r="N101" s="213" t="s">
        <v>2911</v>
      </c>
      <c r="O101" s="213" t="s">
        <v>2912</v>
      </c>
      <c r="P101" s="319"/>
      <c r="Q101" s="316">
        <v>5.3</v>
      </c>
      <c r="R101" s="316" t="s">
        <v>1521</v>
      </c>
      <c r="S101" s="294" t="s">
        <v>2913</v>
      </c>
      <c r="T101" s="294" t="s">
        <v>2914</v>
      </c>
      <c r="U101" s="294" t="s">
        <v>2915</v>
      </c>
      <c r="V101" s="294"/>
      <c r="W101" s="276"/>
      <c r="AA101" s="270">
        <f>IF(OR(J101="Fail",ISBLANK(J101)),INDEX('Issue Code Table'!C:C,MATCH(N:N,'Issue Code Table'!A:A,0)),IF(M101="Critical",6,IF(M101="Significant",5,IF(M101="Moderate",3,2))))</f>
        <v>3</v>
      </c>
    </row>
    <row r="102" spans="1:27" ht="165.75" x14ac:dyDescent="0.25">
      <c r="A102" s="294" t="s">
        <v>2916</v>
      </c>
      <c r="B102" s="322" t="s">
        <v>2904</v>
      </c>
      <c r="C102" s="323" t="s">
        <v>2905</v>
      </c>
      <c r="D102" s="294" t="s">
        <v>206</v>
      </c>
      <c r="E102" s="294" t="s">
        <v>2917</v>
      </c>
      <c r="F102" s="294" t="s">
        <v>2918</v>
      </c>
      <c r="G102" s="294" t="s">
        <v>2919</v>
      </c>
      <c r="H102" s="294" t="s">
        <v>2920</v>
      </c>
      <c r="I102" s="316"/>
      <c r="J102" s="317"/>
      <c r="K102" s="318" t="s">
        <v>2921</v>
      </c>
      <c r="L102" s="321" t="s">
        <v>4882</v>
      </c>
      <c r="M102" s="132" t="s">
        <v>151</v>
      </c>
      <c r="N102" s="213" t="s">
        <v>2911</v>
      </c>
      <c r="O102" s="213" t="s">
        <v>2912</v>
      </c>
      <c r="P102" s="319"/>
      <c r="Q102" s="316">
        <v>5.3</v>
      </c>
      <c r="R102" s="316" t="s">
        <v>1532</v>
      </c>
      <c r="S102" s="294" t="s">
        <v>2922</v>
      </c>
      <c r="T102" s="294" t="s">
        <v>2923</v>
      </c>
      <c r="U102" s="294" t="s">
        <v>2924</v>
      </c>
      <c r="V102" s="294"/>
      <c r="W102" s="276"/>
      <c r="AA102" s="270">
        <f>IF(OR(J102="Fail",ISBLANK(J102)),INDEX('Issue Code Table'!C:C,MATCH(N:N,'Issue Code Table'!A:A,0)),IF(M102="Critical",6,IF(M102="Significant",5,IF(M102="Moderate",3,2))))</f>
        <v>3</v>
      </c>
    </row>
    <row r="103" spans="1:27" ht="127.5" x14ac:dyDescent="0.25">
      <c r="A103" s="294" t="s">
        <v>2925</v>
      </c>
      <c r="B103" s="322" t="s">
        <v>2904</v>
      </c>
      <c r="C103" s="323" t="s">
        <v>2905</v>
      </c>
      <c r="D103" s="294" t="s">
        <v>219</v>
      </c>
      <c r="E103" s="294" t="s">
        <v>2926</v>
      </c>
      <c r="F103" s="294" t="s">
        <v>2927</v>
      </c>
      <c r="G103" s="294" t="s">
        <v>2928</v>
      </c>
      <c r="H103" s="294" t="s">
        <v>2929</v>
      </c>
      <c r="I103" s="316"/>
      <c r="J103" s="317"/>
      <c r="K103" s="318" t="s">
        <v>2930</v>
      </c>
      <c r="L103" s="321" t="s">
        <v>4882</v>
      </c>
      <c r="M103" s="132" t="s">
        <v>151</v>
      </c>
      <c r="N103" s="213" t="s">
        <v>2931</v>
      </c>
      <c r="O103" s="213" t="s">
        <v>2932</v>
      </c>
      <c r="P103" s="319"/>
      <c r="Q103" s="316">
        <v>5.3</v>
      </c>
      <c r="R103" s="316" t="s">
        <v>1542</v>
      </c>
      <c r="S103" s="294" t="s">
        <v>2933</v>
      </c>
      <c r="T103" s="294" t="s">
        <v>2934</v>
      </c>
      <c r="U103" s="294" t="s">
        <v>4883</v>
      </c>
      <c r="V103" s="294"/>
      <c r="W103" s="276"/>
      <c r="AA103" s="270">
        <f>IF(OR(J103="Fail",ISBLANK(J103)),INDEX('Issue Code Table'!C:C,MATCH(N:N,'Issue Code Table'!A:A,0)),IF(M103="Critical",6,IF(M103="Significant",5,IF(M103="Moderate",3,2))))</f>
        <v>4</v>
      </c>
    </row>
    <row r="104" spans="1:27" ht="409.5" x14ac:dyDescent="0.25">
      <c r="A104" s="294" t="s">
        <v>2935</v>
      </c>
      <c r="B104" s="294" t="s">
        <v>471</v>
      </c>
      <c r="C104" s="315" t="s">
        <v>472</v>
      </c>
      <c r="D104" s="294" t="s">
        <v>219</v>
      </c>
      <c r="E104" s="294" t="s">
        <v>2936</v>
      </c>
      <c r="F104" s="294" t="s">
        <v>6417</v>
      </c>
      <c r="G104" s="294" t="s">
        <v>6418</v>
      </c>
      <c r="H104" s="294" t="s">
        <v>6410</v>
      </c>
      <c r="I104" s="316"/>
      <c r="J104" s="317"/>
      <c r="K104" s="318" t="s">
        <v>1517</v>
      </c>
      <c r="L104" s="321" t="s">
        <v>6414</v>
      </c>
      <c r="M104" s="132" t="s">
        <v>140</v>
      </c>
      <c r="N104" s="213" t="s">
        <v>1518</v>
      </c>
      <c r="O104" s="213" t="s">
        <v>1519</v>
      </c>
      <c r="P104" s="319"/>
      <c r="Q104" s="316">
        <v>5.4</v>
      </c>
      <c r="R104" s="316" t="s">
        <v>1596</v>
      </c>
      <c r="S104" s="294" t="s">
        <v>1522</v>
      </c>
      <c r="T104" s="294" t="s">
        <v>6419</v>
      </c>
      <c r="U104" s="294" t="s">
        <v>6420</v>
      </c>
      <c r="V104" s="294" t="s">
        <v>2937</v>
      </c>
      <c r="W104" s="276"/>
      <c r="AA104" s="270">
        <f>IF(OR(J104="Fail",ISBLANK(J104)),INDEX('Issue Code Table'!C:C,MATCH(N:N,'Issue Code Table'!A:A,0)),IF(M104="Critical",6,IF(M104="Significant",5,IF(M104="Moderate",3,2))))</f>
        <v>6</v>
      </c>
    </row>
    <row r="105" spans="1:27" ht="409.5" x14ac:dyDescent="0.25">
      <c r="A105" s="294" t="s">
        <v>2938</v>
      </c>
      <c r="B105" s="294" t="s">
        <v>1525</v>
      </c>
      <c r="C105" s="315" t="s">
        <v>1526</v>
      </c>
      <c r="D105" s="294" t="s">
        <v>219</v>
      </c>
      <c r="E105" s="294" t="s">
        <v>2939</v>
      </c>
      <c r="F105" s="294" t="s">
        <v>2940</v>
      </c>
      <c r="G105" s="294" t="s">
        <v>2941</v>
      </c>
      <c r="H105" s="294" t="s">
        <v>1529</v>
      </c>
      <c r="I105" s="316"/>
      <c r="J105" s="317"/>
      <c r="K105" s="318" t="s">
        <v>1530</v>
      </c>
      <c r="L105" s="321" t="s">
        <v>2942</v>
      </c>
      <c r="M105" s="132" t="s">
        <v>140</v>
      </c>
      <c r="N105" s="213" t="s">
        <v>1417</v>
      </c>
      <c r="O105" s="213" t="s">
        <v>1418</v>
      </c>
      <c r="P105" s="319"/>
      <c r="Q105" s="316">
        <v>5.4</v>
      </c>
      <c r="R105" s="316" t="s">
        <v>1560</v>
      </c>
      <c r="S105" s="294" t="s">
        <v>2943</v>
      </c>
      <c r="T105" s="294" t="s">
        <v>2944</v>
      </c>
      <c r="U105" s="294" t="s">
        <v>2945</v>
      </c>
      <c r="V105" s="294" t="s">
        <v>2937</v>
      </c>
      <c r="W105" s="276"/>
      <c r="AA105" s="270">
        <f>IF(OR(J105="Fail",ISBLANK(J105)),INDEX('Issue Code Table'!C:C,MATCH(N:N,'Issue Code Table'!A:A,0)),IF(M105="Critical",6,IF(M105="Significant",5,IF(M105="Moderate",3,2))))</f>
        <v>5</v>
      </c>
    </row>
    <row r="106" spans="1:27" ht="293.25" x14ac:dyDescent="0.25">
      <c r="A106" s="294" t="s">
        <v>2946</v>
      </c>
      <c r="B106" s="294" t="s">
        <v>471</v>
      </c>
      <c r="C106" s="315" t="s">
        <v>472</v>
      </c>
      <c r="D106" s="294" t="s">
        <v>219</v>
      </c>
      <c r="E106" s="294" t="s">
        <v>2947</v>
      </c>
      <c r="F106" s="294" t="s">
        <v>2948</v>
      </c>
      <c r="G106" s="294" t="s">
        <v>2949</v>
      </c>
      <c r="H106" s="294" t="s">
        <v>2950</v>
      </c>
      <c r="I106" s="316"/>
      <c r="J106" s="317"/>
      <c r="K106" s="318" t="s">
        <v>1538</v>
      </c>
      <c r="L106" s="321" t="s">
        <v>1539</v>
      </c>
      <c r="M106" s="132" t="s">
        <v>151</v>
      </c>
      <c r="N106" s="213" t="s">
        <v>1540</v>
      </c>
      <c r="O106" s="213" t="s">
        <v>1541</v>
      </c>
      <c r="P106" s="319"/>
      <c r="Q106" s="316">
        <v>5.4</v>
      </c>
      <c r="R106" s="316" t="s">
        <v>1568</v>
      </c>
      <c r="S106" s="294" t="s">
        <v>1543</v>
      </c>
      <c r="T106" s="294" t="s">
        <v>4884</v>
      </c>
      <c r="U106" s="294" t="s">
        <v>4885</v>
      </c>
      <c r="V106" s="294"/>
      <c r="W106" s="276"/>
      <c r="AA106" s="270">
        <f>IF(OR(J106="Fail",ISBLANK(J106)),INDEX('Issue Code Table'!C:C,MATCH(N:N,'Issue Code Table'!A:A,0)),IF(M106="Critical",6,IF(M106="Significant",5,IF(M106="Moderate",3,2))))</f>
        <v>3</v>
      </c>
    </row>
    <row r="107" spans="1:27" ht="318.75" x14ac:dyDescent="0.25">
      <c r="A107" s="294" t="s">
        <v>2951</v>
      </c>
      <c r="B107" s="294" t="s">
        <v>471</v>
      </c>
      <c r="C107" s="315" t="s">
        <v>472</v>
      </c>
      <c r="D107" s="294" t="s">
        <v>219</v>
      </c>
      <c r="E107" s="294" t="s">
        <v>2952</v>
      </c>
      <c r="F107" s="294" t="s">
        <v>2953</v>
      </c>
      <c r="G107" s="294" t="s">
        <v>2954</v>
      </c>
      <c r="H107" s="294" t="s">
        <v>2955</v>
      </c>
      <c r="I107" s="316"/>
      <c r="J107" s="317"/>
      <c r="K107" s="318" t="s">
        <v>1549</v>
      </c>
      <c r="L107" s="321"/>
      <c r="M107" s="132" t="s">
        <v>140</v>
      </c>
      <c r="N107" s="213" t="s">
        <v>185</v>
      </c>
      <c r="O107" s="213" t="s">
        <v>186</v>
      </c>
      <c r="P107" s="319"/>
      <c r="Q107" s="316">
        <v>5.4</v>
      </c>
      <c r="R107" s="316" t="s">
        <v>1578</v>
      </c>
      <c r="S107" s="294" t="s">
        <v>1551</v>
      </c>
      <c r="T107" s="294" t="s">
        <v>2956</v>
      </c>
      <c r="U107" s="294" t="s">
        <v>2957</v>
      </c>
      <c r="V107" s="294" t="s">
        <v>2937</v>
      </c>
      <c r="W107" s="276"/>
      <c r="AA107" s="270">
        <f>IF(OR(J107="Fail",ISBLANK(J107)),INDEX('Issue Code Table'!C:C,MATCH(N:N,'Issue Code Table'!A:A,0)),IF(M107="Critical",6,IF(M107="Significant",5,IF(M107="Moderate",3,2))))</f>
        <v>5</v>
      </c>
    </row>
    <row r="108" spans="1:27" ht="216.75" x14ac:dyDescent="0.25">
      <c r="A108" s="294" t="s">
        <v>2958</v>
      </c>
      <c r="B108" s="294" t="s">
        <v>2959</v>
      </c>
      <c r="C108" s="315" t="s">
        <v>2960</v>
      </c>
      <c r="D108" s="294" t="s">
        <v>219</v>
      </c>
      <c r="E108" s="294" t="s">
        <v>2961</v>
      </c>
      <c r="F108" s="294" t="s">
        <v>2962</v>
      </c>
      <c r="G108" s="294" t="s">
        <v>2963</v>
      </c>
      <c r="H108" s="294" t="s">
        <v>2964</v>
      </c>
      <c r="I108" s="316"/>
      <c r="J108" s="317"/>
      <c r="K108" s="318" t="s">
        <v>2965</v>
      </c>
      <c r="L108" s="321"/>
      <c r="M108" s="132" t="s">
        <v>151</v>
      </c>
      <c r="N108" s="213" t="s">
        <v>2931</v>
      </c>
      <c r="O108" s="213" t="s">
        <v>2932</v>
      </c>
      <c r="P108" s="319"/>
      <c r="Q108" s="316">
        <v>5.5</v>
      </c>
      <c r="R108" s="316" t="s">
        <v>2966</v>
      </c>
      <c r="S108" s="294" t="s">
        <v>2967</v>
      </c>
      <c r="T108" s="294" t="s">
        <v>2968</v>
      </c>
      <c r="U108" s="294" t="s">
        <v>4886</v>
      </c>
      <c r="V108" s="294"/>
      <c r="W108" s="276"/>
      <c r="AA108" s="270">
        <f>IF(OR(J108="Fail",ISBLANK(J108)),INDEX('Issue Code Table'!C:C,MATCH(N:N,'Issue Code Table'!A:A,0)),IF(M108="Critical",6,IF(M108="Significant",5,IF(M108="Moderate",3,2))))</f>
        <v>4</v>
      </c>
    </row>
    <row r="109" spans="1:27" ht="204" x14ac:dyDescent="0.25">
      <c r="A109" s="294" t="s">
        <v>2969</v>
      </c>
      <c r="B109" s="322" t="s">
        <v>1477</v>
      </c>
      <c r="C109" s="323" t="s">
        <v>1478</v>
      </c>
      <c r="D109" s="294" t="s">
        <v>219</v>
      </c>
      <c r="E109" s="294" t="s">
        <v>6495</v>
      </c>
      <c r="F109" s="294" t="s">
        <v>2970</v>
      </c>
      <c r="G109" s="294" t="s">
        <v>6510</v>
      </c>
      <c r="H109" s="294" t="s">
        <v>6509</v>
      </c>
      <c r="I109" s="316"/>
      <c r="J109" s="317"/>
      <c r="K109" s="318" t="s">
        <v>6496</v>
      </c>
      <c r="L109" s="321"/>
      <c r="M109" s="132" t="s">
        <v>151</v>
      </c>
      <c r="N109" s="325" t="s">
        <v>2971</v>
      </c>
      <c r="O109" s="213" t="s">
        <v>2972</v>
      </c>
      <c r="P109" s="319"/>
      <c r="Q109" s="316">
        <v>5.5</v>
      </c>
      <c r="R109" s="316" t="s">
        <v>2973</v>
      </c>
      <c r="S109" s="352" t="s">
        <v>2974</v>
      </c>
      <c r="T109" s="352" t="s">
        <v>6497</v>
      </c>
      <c r="U109" s="352" t="s">
        <v>6498</v>
      </c>
      <c r="V109" s="294"/>
      <c r="W109" s="276"/>
      <c r="AA109" s="270">
        <f>IF(OR(J109="Fail",ISBLANK(J109)),INDEX('Issue Code Table'!C:C,MATCH(N:N,'Issue Code Table'!A:A,0)),IF(M109="Critical",6,IF(M109="Significant",5,IF(M109="Moderate",3,2))))</f>
        <v>4</v>
      </c>
    </row>
    <row r="110" spans="1:27" ht="102" x14ac:dyDescent="0.25">
      <c r="A110" s="294" t="s">
        <v>2975</v>
      </c>
      <c r="B110" s="294" t="s">
        <v>144</v>
      </c>
      <c r="C110" s="315" t="s">
        <v>145</v>
      </c>
      <c r="D110" s="294" t="s">
        <v>219</v>
      </c>
      <c r="E110" s="294" t="s">
        <v>1563</v>
      </c>
      <c r="F110" s="294" t="s">
        <v>1564</v>
      </c>
      <c r="G110" s="294" t="s">
        <v>2976</v>
      </c>
      <c r="H110" s="294" t="s">
        <v>2977</v>
      </c>
      <c r="I110" s="316"/>
      <c r="J110" s="317"/>
      <c r="K110" s="318" t="s">
        <v>2131</v>
      </c>
      <c r="L110" s="321"/>
      <c r="M110" s="132" t="s">
        <v>140</v>
      </c>
      <c r="N110" s="213" t="s">
        <v>185</v>
      </c>
      <c r="O110" s="213" t="s">
        <v>186</v>
      </c>
      <c r="P110" s="319"/>
      <c r="Q110" s="316">
        <v>5.5</v>
      </c>
      <c r="R110" s="316" t="s">
        <v>2978</v>
      </c>
      <c r="S110" s="294" t="s">
        <v>1569</v>
      </c>
      <c r="T110" s="294" t="s">
        <v>2979</v>
      </c>
      <c r="U110" s="294" t="s">
        <v>2980</v>
      </c>
      <c r="V110" s="294" t="s">
        <v>2981</v>
      </c>
      <c r="W110" s="276"/>
      <c r="AA110" s="270">
        <f>IF(OR(J110="Fail",ISBLANK(J110)),INDEX('Issue Code Table'!C:C,MATCH(N:N,'Issue Code Table'!A:A,0)),IF(M110="Critical",6,IF(M110="Significant",5,IF(M110="Moderate",3,2))))</f>
        <v>5</v>
      </c>
    </row>
    <row r="111" spans="1:27" ht="153" x14ac:dyDescent="0.25">
      <c r="A111" s="294" t="s">
        <v>2982</v>
      </c>
      <c r="B111" s="294" t="s">
        <v>457</v>
      </c>
      <c r="C111" s="315" t="s">
        <v>458</v>
      </c>
      <c r="D111" s="294" t="s">
        <v>219</v>
      </c>
      <c r="E111" s="294" t="s">
        <v>2983</v>
      </c>
      <c r="F111" s="294" t="s">
        <v>1573</v>
      </c>
      <c r="G111" s="294" t="s">
        <v>1574</v>
      </c>
      <c r="H111" s="294" t="s">
        <v>1575</v>
      </c>
      <c r="I111" s="316"/>
      <c r="J111" s="317"/>
      <c r="K111" s="318" t="s">
        <v>1556</v>
      </c>
      <c r="L111" s="321"/>
      <c r="M111" s="132" t="s">
        <v>140</v>
      </c>
      <c r="N111" s="212" t="s">
        <v>185</v>
      </c>
      <c r="O111" s="213" t="s">
        <v>1577</v>
      </c>
      <c r="P111" s="319"/>
      <c r="Q111" s="316">
        <v>5.5</v>
      </c>
      <c r="R111" s="316" t="s">
        <v>2984</v>
      </c>
      <c r="S111" s="294" t="s">
        <v>1579</v>
      </c>
      <c r="T111" s="294" t="s">
        <v>2985</v>
      </c>
      <c r="U111" s="294" t="s">
        <v>2986</v>
      </c>
      <c r="V111" s="294" t="s">
        <v>2987</v>
      </c>
      <c r="W111" s="276"/>
      <c r="AA111" s="270">
        <f>IF(OR(J111="Fail",ISBLANK(J111)),INDEX('Issue Code Table'!C:C,MATCH(N:N,'Issue Code Table'!A:A,0)),IF(M111="Critical",6,IF(M111="Significant",5,IF(M111="Moderate",3,2))))</f>
        <v>5</v>
      </c>
    </row>
    <row r="112" spans="1:27" ht="114.75" x14ac:dyDescent="0.25">
      <c r="A112" s="294" t="s">
        <v>2988</v>
      </c>
      <c r="B112" s="294" t="s">
        <v>457</v>
      </c>
      <c r="C112" s="315" t="s">
        <v>458</v>
      </c>
      <c r="D112" s="294" t="s">
        <v>219</v>
      </c>
      <c r="E112" s="294" t="s">
        <v>1628</v>
      </c>
      <c r="F112" s="294" t="s">
        <v>2989</v>
      </c>
      <c r="G112" s="294" t="s">
        <v>2990</v>
      </c>
      <c r="H112" s="294" t="s">
        <v>1631</v>
      </c>
      <c r="I112" s="316"/>
      <c r="J112" s="317"/>
      <c r="K112" s="318" t="s">
        <v>1632</v>
      </c>
      <c r="L112" s="321"/>
      <c r="M112" s="132" t="s">
        <v>151</v>
      </c>
      <c r="N112" s="213" t="s">
        <v>464</v>
      </c>
      <c r="O112" s="213" t="s">
        <v>465</v>
      </c>
      <c r="P112" s="319"/>
      <c r="Q112" s="316">
        <v>6.1</v>
      </c>
      <c r="R112" s="316" t="s">
        <v>1634</v>
      </c>
      <c r="S112" s="294" t="s">
        <v>1635</v>
      </c>
      <c r="T112" s="294" t="s">
        <v>2991</v>
      </c>
      <c r="U112" s="294" t="s">
        <v>4887</v>
      </c>
      <c r="V112" s="294"/>
      <c r="W112" s="276"/>
      <c r="AA112" s="270">
        <f>IF(OR(J112="Fail",ISBLANK(J112)),INDEX('Issue Code Table'!C:C,MATCH(N:N,'Issue Code Table'!A:A,0)),IF(M112="Critical",6,IF(M112="Significant",5,IF(M112="Moderate",3,2))))</f>
        <v>4</v>
      </c>
    </row>
    <row r="113" spans="1:27" ht="114.75" x14ac:dyDescent="0.25">
      <c r="A113" s="294" t="s">
        <v>2992</v>
      </c>
      <c r="B113" s="294" t="s">
        <v>457</v>
      </c>
      <c r="C113" s="315" t="s">
        <v>458</v>
      </c>
      <c r="D113" s="294" t="s">
        <v>219</v>
      </c>
      <c r="E113" s="294" t="s">
        <v>1637</v>
      </c>
      <c r="F113" s="294" t="s">
        <v>2993</v>
      </c>
      <c r="G113" s="294" t="s">
        <v>4888</v>
      </c>
      <c r="H113" s="294" t="s">
        <v>1640</v>
      </c>
      <c r="I113" s="316"/>
      <c r="J113" s="317"/>
      <c r="K113" s="318" t="s">
        <v>1641</v>
      </c>
      <c r="L113" s="321"/>
      <c r="M113" s="132" t="s">
        <v>151</v>
      </c>
      <c r="N113" s="213" t="s">
        <v>464</v>
      </c>
      <c r="O113" s="213" t="s">
        <v>465</v>
      </c>
      <c r="P113" s="319"/>
      <c r="Q113" s="316">
        <v>6.1</v>
      </c>
      <c r="R113" s="316" t="s">
        <v>1642</v>
      </c>
      <c r="S113" s="294" t="s">
        <v>1643</v>
      </c>
      <c r="T113" s="294" t="s">
        <v>2994</v>
      </c>
      <c r="U113" s="294" t="s">
        <v>2995</v>
      </c>
      <c r="V113" s="294"/>
      <c r="W113" s="276"/>
      <c r="AA113" s="270">
        <f>IF(OR(J113="Fail",ISBLANK(J113)),INDEX('Issue Code Table'!C:C,MATCH(N:N,'Issue Code Table'!A:A,0)),IF(M113="Critical",6,IF(M113="Significant",5,IF(M113="Moderate",3,2))))</f>
        <v>4</v>
      </c>
    </row>
    <row r="114" spans="1:27" ht="102" x14ac:dyDescent="0.25">
      <c r="A114" s="294" t="s">
        <v>2996</v>
      </c>
      <c r="B114" s="294" t="s">
        <v>457</v>
      </c>
      <c r="C114" s="315" t="s">
        <v>458</v>
      </c>
      <c r="D114" s="294" t="s">
        <v>219</v>
      </c>
      <c r="E114" s="294" t="s">
        <v>1645</v>
      </c>
      <c r="F114" s="294" t="s">
        <v>2997</v>
      </c>
      <c r="G114" s="294" t="s">
        <v>2998</v>
      </c>
      <c r="H114" s="294" t="s">
        <v>1648</v>
      </c>
      <c r="I114" s="316"/>
      <c r="J114" s="317"/>
      <c r="K114" s="318" t="s">
        <v>1649</v>
      </c>
      <c r="L114" s="321"/>
      <c r="M114" s="132" t="s">
        <v>151</v>
      </c>
      <c r="N114" s="213" t="s">
        <v>464</v>
      </c>
      <c r="O114" s="213" t="s">
        <v>465</v>
      </c>
      <c r="P114" s="319"/>
      <c r="Q114" s="316">
        <v>6.1</v>
      </c>
      <c r="R114" s="316" t="s">
        <v>1650</v>
      </c>
      <c r="S114" s="294" t="s">
        <v>1651</v>
      </c>
      <c r="T114" s="294" t="s">
        <v>2999</v>
      </c>
      <c r="U114" s="294" t="s">
        <v>3000</v>
      </c>
      <c r="V114" s="294"/>
      <c r="W114" s="276"/>
      <c r="AA114" s="270">
        <f>IF(OR(J114="Fail",ISBLANK(J114)),INDEX('Issue Code Table'!C:C,MATCH(N:N,'Issue Code Table'!A:A,0)),IF(M114="Critical",6,IF(M114="Significant",5,IF(M114="Moderate",3,2))))</f>
        <v>4</v>
      </c>
    </row>
    <row r="115" spans="1:27" ht="114.75" x14ac:dyDescent="0.25">
      <c r="A115" s="294" t="s">
        <v>3001</v>
      </c>
      <c r="B115" s="294" t="s">
        <v>471</v>
      </c>
      <c r="C115" s="315" t="s">
        <v>3002</v>
      </c>
      <c r="D115" s="294" t="s">
        <v>219</v>
      </c>
      <c r="E115" s="294" t="s">
        <v>1653</v>
      </c>
      <c r="F115" s="294" t="s">
        <v>3003</v>
      </c>
      <c r="G115" s="294" t="s">
        <v>3004</v>
      </c>
      <c r="H115" s="294" t="s">
        <v>1656</v>
      </c>
      <c r="I115" s="316"/>
      <c r="J115" s="317"/>
      <c r="K115" s="318" t="s">
        <v>1657</v>
      </c>
      <c r="L115" s="316"/>
      <c r="M115" s="132" t="s">
        <v>151</v>
      </c>
      <c r="N115" s="213" t="s">
        <v>464</v>
      </c>
      <c r="O115" s="213" t="s">
        <v>465</v>
      </c>
      <c r="P115" s="319"/>
      <c r="Q115" s="316">
        <v>6.1</v>
      </c>
      <c r="R115" s="316" t="s">
        <v>1658</v>
      </c>
      <c r="S115" s="294" t="s">
        <v>1659</v>
      </c>
      <c r="T115" s="294" t="s">
        <v>3005</v>
      </c>
      <c r="U115" s="294" t="s">
        <v>3006</v>
      </c>
      <c r="V115" s="294"/>
      <c r="W115" s="276"/>
      <c r="AA115" s="270">
        <f>IF(OR(J115="Fail",ISBLANK(J115)),INDEX('Issue Code Table'!C:C,MATCH(N:N,'Issue Code Table'!A:A,0)),IF(M115="Critical",6,IF(M115="Significant",5,IF(M115="Moderate",3,2))))</f>
        <v>4</v>
      </c>
    </row>
    <row r="116" spans="1:27" ht="114.75" x14ac:dyDescent="0.25">
      <c r="A116" s="294" t="s">
        <v>3007</v>
      </c>
      <c r="B116" s="294" t="s">
        <v>313</v>
      </c>
      <c r="C116" s="315" t="s">
        <v>314</v>
      </c>
      <c r="D116" s="294" t="s">
        <v>219</v>
      </c>
      <c r="E116" s="294" t="s">
        <v>3008</v>
      </c>
      <c r="F116" s="294" t="s">
        <v>3009</v>
      </c>
      <c r="G116" s="294" t="s">
        <v>3010</v>
      </c>
      <c r="H116" s="294" t="s">
        <v>1648</v>
      </c>
      <c r="I116" s="316"/>
      <c r="J116" s="317"/>
      <c r="K116" s="318" t="s">
        <v>1649</v>
      </c>
      <c r="L116" s="316"/>
      <c r="M116" s="132" t="s">
        <v>151</v>
      </c>
      <c r="N116" s="213" t="s">
        <v>464</v>
      </c>
      <c r="O116" s="213" t="s">
        <v>465</v>
      </c>
      <c r="P116" s="319"/>
      <c r="Q116" s="316">
        <v>6.1</v>
      </c>
      <c r="R116" s="316" t="s">
        <v>1666</v>
      </c>
      <c r="S116" s="294" t="s">
        <v>1667</v>
      </c>
      <c r="T116" s="294" t="s">
        <v>3011</v>
      </c>
      <c r="U116" s="294" t="s">
        <v>4889</v>
      </c>
      <c r="V116" s="294"/>
      <c r="W116" s="276"/>
      <c r="AA116" s="270">
        <f>IF(OR(J116="Fail",ISBLANK(J116)),INDEX('Issue Code Table'!C:C,MATCH(N:N,'Issue Code Table'!A:A,0)),IF(M116="Critical",6,IF(M116="Significant",5,IF(M116="Moderate",3,2))))</f>
        <v>4</v>
      </c>
    </row>
    <row r="117" spans="1:27" ht="127.5" x14ac:dyDescent="0.25">
      <c r="A117" s="294" t="s">
        <v>3012</v>
      </c>
      <c r="B117" s="294" t="s">
        <v>313</v>
      </c>
      <c r="C117" s="315" t="s">
        <v>314</v>
      </c>
      <c r="D117" s="294" t="s">
        <v>219</v>
      </c>
      <c r="E117" s="294" t="s">
        <v>3013</v>
      </c>
      <c r="F117" s="294" t="s">
        <v>3014</v>
      </c>
      <c r="G117" s="294" t="s">
        <v>4890</v>
      </c>
      <c r="H117" s="294" t="s">
        <v>1671</v>
      </c>
      <c r="I117" s="316"/>
      <c r="J117" s="317"/>
      <c r="K117" s="318" t="s">
        <v>1672</v>
      </c>
      <c r="L117" s="213"/>
      <c r="M117" s="132" t="s">
        <v>151</v>
      </c>
      <c r="N117" s="213" t="s">
        <v>464</v>
      </c>
      <c r="O117" s="213" t="s">
        <v>465</v>
      </c>
      <c r="P117" s="319"/>
      <c r="Q117" s="316">
        <v>6.1</v>
      </c>
      <c r="R117" s="316" t="s">
        <v>1673</v>
      </c>
      <c r="S117" s="294" t="s">
        <v>1674</v>
      </c>
      <c r="T117" s="294" t="s">
        <v>3015</v>
      </c>
      <c r="U117" s="294" t="s">
        <v>3016</v>
      </c>
      <c r="V117" s="294"/>
      <c r="W117" s="276"/>
      <c r="AA117" s="270">
        <f>IF(OR(J117="Fail",ISBLANK(J117)),INDEX('Issue Code Table'!C:C,MATCH(N:N,'Issue Code Table'!A:A,0)),IF(M117="Critical",6,IF(M117="Significant",5,IF(M117="Moderate",3,2))))</f>
        <v>4</v>
      </c>
    </row>
    <row r="118" spans="1:27" ht="114.75" x14ac:dyDescent="0.25">
      <c r="A118" s="294" t="s">
        <v>3017</v>
      </c>
      <c r="B118" s="294" t="s">
        <v>313</v>
      </c>
      <c r="C118" s="315" t="s">
        <v>314</v>
      </c>
      <c r="D118" s="294" t="s">
        <v>219</v>
      </c>
      <c r="E118" s="294" t="s">
        <v>3018</v>
      </c>
      <c r="F118" s="294" t="s">
        <v>3019</v>
      </c>
      <c r="G118" s="294" t="s">
        <v>3020</v>
      </c>
      <c r="H118" s="294" t="s">
        <v>1679</v>
      </c>
      <c r="I118" s="316"/>
      <c r="J118" s="317"/>
      <c r="K118" s="318" t="s">
        <v>1649</v>
      </c>
      <c r="L118" s="321"/>
      <c r="M118" s="132" t="s">
        <v>151</v>
      </c>
      <c r="N118" s="213" t="s">
        <v>464</v>
      </c>
      <c r="O118" s="213" t="s">
        <v>465</v>
      </c>
      <c r="P118" s="319"/>
      <c r="Q118" s="316">
        <v>6.1</v>
      </c>
      <c r="R118" s="316" t="s">
        <v>1680</v>
      </c>
      <c r="S118" s="294" t="s">
        <v>1681</v>
      </c>
      <c r="T118" s="294" t="s">
        <v>3021</v>
      </c>
      <c r="U118" s="294" t="s">
        <v>3022</v>
      </c>
      <c r="V118" s="294"/>
      <c r="W118" s="276"/>
      <c r="AA118" s="270">
        <f>IF(OR(J118="Fail",ISBLANK(J118)),INDEX('Issue Code Table'!C:C,MATCH(N:N,'Issue Code Table'!A:A,0)),IF(M118="Critical",6,IF(M118="Significant",5,IF(M118="Moderate",3,2))))</f>
        <v>4</v>
      </c>
    </row>
    <row r="119" spans="1:27" ht="140.25" x14ac:dyDescent="0.25">
      <c r="A119" s="294" t="s">
        <v>3023</v>
      </c>
      <c r="B119" s="294" t="s">
        <v>313</v>
      </c>
      <c r="C119" s="315" t="s">
        <v>314</v>
      </c>
      <c r="D119" s="294" t="s">
        <v>219</v>
      </c>
      <c r="E119" s="294" t="s">
        <v>3024</v>
      </c>
      <c r="F119" s="294" t="s">
        <v>3025</v>
      </c>
      <c r="G119" s="294" t="s">
        <v>4891</v>
      </c>
      <c r="H119" s="294" t="s">
        <v>1686</v>
      </c>
      <c r="I119" s="316"/>
      <c r="J119" s="317"/>
      <c r="K119" s="318" t="s">
        <v>1687</v>
      </c>
      <c r="L119" s="321"/>
      <c r="M119" s="132" t="s">
        <v>151</v>
      </c>
      <c r="N119" s="213" t="s">
        <v>464</v>
      </c>
      <c r="O119" s="213" t="s">
        <v>465</v>
      </c>
      <c r="P119" s="319"/>
      <c r="Q119" s="316">
        <v>6.1</v>
      </c>
      <c r="R119" s="316" t="s">
        <v>1688</v>
      </c>
      <c r="S119" s="294" t="s">
        <v>1689</v>
      </c>
      <c r="T119" s="294" t="s">
        <v>3026</v>
      </c>
      <c r="U119" s="294" t="s">
        <v>3027</v>
      </c>
      <c r="V119" s="294"/>
      <c r="W119" s="276"/>
      <c r="AA119" s="270">
        <f>IF(OR(J119="Fail",ISBLANK(J119)),INDEX('Issue Code Table'!C:C,MATCH(N:N,'Issue Code Table'!A:A,0)),IF(M119="Critical",6,IF(M119="Significant",5,IF(M119="Moderate",3,2))))</f>
        <v>4</v>
      </c>
    </row>
    <row r="120" spans="1:27" ht="293.25" x14ac:dyDescent="0.25">
      <c r="A120" s="294" t="s">
        <v>3028</v>
      </c>
      <c r="B120" s="294" t="s">
        <v>180</v>
      </c>
      <c r="C120" s="315" t="s">
        <v>181</v>
      </c>
      <c r="D120" s="294" t="s">
        <v>219</v>
      </c>
      <c r="E120" s="294" t="s">
        <v>3029</v>
      </c>
      <c r="F120" s="294" t="s">
        <v>3030</v>
      </c>
      <c r="G120" s="294" t="s">
        <v>3031</v>
      </c>
      <c r="H120" s="294" t="s">
        <v>1694</v>
      </c>
      <c r="I120" s="316"/>
      <c r="J120" s="317"/>
      <c r="K120" s="318" t="s">
        <v>1695</v>
      </c>
      <c r="L120" s="321"/>
      <c r="M120" s="132" t="s">
        <v>151</v>
      </c>
      <c r="N120" s="213" t="s">
        <v>464</v>
      </c>
      <c r="O120" s="213" t="s">
        <v>465</v>
      </c>
      <c r="P120" s="319"/>
      <c r="Q120" s="316">
        <v>6.1</v>
      </c>
      <c r="R120" s="316" t="s">
        <v>1696</v>
      </c>
      <c r="S120" s="294" t="s">
        <v>1697</v>
      </c>
      <c r="T120" s="294" t="s">
        <v>2153</v>
      </c>
      <c r="U120" s="294" t="s">
        <v>3032</v>
      </c>
      <c r="V120" s="294"/>
      <c r="W120" s="276"/>
      <c r="AA120" s="270">
        <f>IF(OR(J120="Fail",ISBLANK(J120)),INDEX('Issue Code Table'!C:C,MATCH(N:N,'Issue Code Table'!A:A,0)),IF(M120="Critical",6,IF(M120="Significant",5,IF(M120="Moderate",3,2))))</f>
        <v>4</v>
      </c>
    </row>
    <row r="121" spans="1:27" ht="255" x14ac:dyDescent="0.25">
      <c r="A121" s="294" t="s">
        <v>3033</v>
      </c>
      <c r="B121" s="294" t="s">
        <v>144</v>
      </c>
      <c r="C121" s="315" t="s">
        <v>145</v>
      </c>
      <c r="D121" s="294" t="s">
        <v>219</v>
      </c>
      <c r="E121" s="294" t="s">
        <v>1700</v>
      </c>
      <c r="F121" s="294" t="s">
        <v>1701</v>
      </c>
      <c r="G121" s="294" t="s">
        <v>3034</v>
      </c>
      <c r="H121" s="294" t="s">
        <v>1703</v>
      </c>
      <c r="I121" s="316"/>
      <c r="J121" s="317"/>
      <c r="K121" s="318" t="s">
        <v>1704</v>
      </c>
      <c r="L121" s="321"/>
      <c r="M121" s="132" t="s">
        <v>151</v>
      </c>
      <c r="N121" s="213" t="s">
        <v>464</v>
      </c>
      <c r="O121" s="213" t="s">
        <v>465</v>
      </c>
      <c r="P121" s="319"/>
      <c r="Q121" s="316">
        <v>6.1</v>
      </c>
      <c r="R121" s="316" t="s">
        <v>1705</v>
      </c>
      <c r="S121" s="294" t="s">
        <v>1706</v>
      </c>
      <c r="T121" s="294" t="s">
        <v>1707</v>
      </c>
      <c r="U121" s="294" t="s">
        <v>1707</v>
      </c>
      <c r="V121" s="294"/>
      <c r="W121" s="276"/>
      <c r="AA121" s="270">
        <f>IF(OR(J121="Fail",ISBLANK(J121)),INDEX('Issue Code Table'!C:C,MATCH(N:N,'Issue Code Table'!A:A,0)),IF(M121="Critical",6,IF(M121="Significant",5,IF(M121="Moderate",3,2))))</f>
        <v>4</v>
      </c>
    </row>
    <row r="122" spans="1:27" ht="293.25" x14ac:dyDescent="0.25">
      <c r="A122" s="294" t="s">
        <v>3035</v>
      </c>
      <c r="B122" s="294" t="s">
        <v>144</v>
      </c>
      <c r="C122" s="315" t="s">
        <v>145</v>
      </c>
      <c r="D122" s="294" t="s">
        <v>219</v>
      </c>
      <c r="E122" s="294" t="s">
        <v>1709</v>
      </c>
      <c r="F122" s="294" t="s">
        <v>1710</v>
      </c>
      <c r="G122" s="294" t="s">
        <v>3036</v>
      </c>
      <c r="H122" s="294" t="s">
        <v>1703</v>
      </c>
      <c r="I122" s="316"/>
      <c r="J122" s="317"/>
      <c r="K122" s="318" t="s">
        <v>1704</v>
      </c>
      <c r="L122" s="321"/>
      <c r="M122" s="132" t="s">
        <v>151</v>
      </c>
      <c r="N122" s="213" t="s">
        <v>464</v>
      </c>
      <c r="O122" s="213" t="s">
        <v>465</v>
      </c>
      <c r="P122" s="319"/>
      <c r="Q122" s="316">
        <v>6.1</v>
      </c>
      <c r="R122" s="316" t="s">
        <v>1714</v>
      </c>
      <c r="S122" s="294" t="s">
        <v>1706</v>
      </c>
      <c r="T122" s="294" t="s">
        <v>1707</v>
      </c>
      <c r="U122" s="294" t="s">
        <v>1707</v>
      </c>
      <c r="V122" s="294"/>
      <c r="W122" s="276"/>
      <c r="AA122" s="270">
        <f>IF(OR(J122="Fail",ISBLANK(J122)),INDEX('Issue Code Table'!C:C,MATCH(N:N,'Issue Code Table'!A:A,0)),IF(M122="Critical",6,IF(M122="Significant",5,IF(M122="Moderate",3,2))))</f>
        <v>4</v>
      </c>
    </row>
    <row r="123" spans="1:27" ht="293.25" x14ac:dyDescent="0.25">
      <c r="A123" s="294" t="s">
        <v>3037</v>
      </c>
      <c r="B123" s="294" t="s">
        <v>180</v>
      </c>
      <c r="C123" s="315" t="s">
        <v>181</v>
      </c>
      <c r="D123" s="294" t="s">
        <v>206</v>
      </c>
      <c r="E123" s="294" t="s">
        <v>3038</v>
      </c>
      <c r="F123" s="294" t="s">
        <v>1717</v>
      </c>
      <c r="G123" s="294" t="s">
        <v>3039</v>
      </c>
      <c r="H123" s="294" t="s">
        <v>1719</v>
      </c>
      <c r="I123" s="316"/>
      <c r="J123" s="317"/>
      <c r="K123" s="318" t="s">
        <v>2157</v>
      </c>
      <c r="L123" s="321"/>
      <c r="M123" s="132" t="s">
        <v>151</v>
      </c>
      <c r="N123" s="213" t="s">
        <v>464</v>
      </c>
      <c r="O123" s="213" t="s">
        <v>465</v>
      </c>
      <c r="P123" s="319"/>
      <c r="Q123" s="316">
        <v>6.1</v>
      </c>
      <c r="R123" s="316" t="s">
        <v>1721</v>
      </c>
      <c r="S123" s="294" t="s">
        <v>1722</v>
      </c>
      <c r="T123" s="294" t="s">
        <v>1723</v>
      </c>
      <c r="U123" s="294" t="s">
        <v>3040</v>
      </c>
      <c r="V123" s="294"/>
      <c r="W123" s="276"/>
      <c r="AA123" s="270">
        <f>IF(OR(J123="Fail",ISBLANK(J123)),INDEX('Issue Code Table'!C:C,MATCH(N:N,'Issue Code Table'!A:A,0)),IF(M123="Critical",6,IF(M123="Significant",5,IF(M123="Moderate",3,2))))</f>
        <v>4</v>
      </c>
    </row>
    <row r="124" spans="1:27" ht="293.25" x14ac:dyDescent="0.25">
      <c r="A124" s="294" t="s">
        <v>3041</v>
      </c>
      <c r="B124" s="294" t="s">
        <v>180</v>
      </c>
      <c r="C124" s="315" t="s">
        <v>181</v>
      </c>
      <c r="D124" s="294" t="s">
        <v>206</v>
      </c>
      <c r="E124" s="294" t="s">
        <v>3042</v>
      </c>
      <c r="F124" s="294" t="s">
        <v>1726</v>
      </c>
      <c r="G124" s="294" t="s">
        <v>3043</v>
      </c>
      <c r="H124" s="294" t="s">
        <v>1728</v>
      </c>
      <c r="I124" s="316"/>
      <c r="J124" s="317"/>
      <c r="K124" s="318" t="s">
        <v>2159</v>
      </c>
      <c r="L124" s="321"/>
      <c r="M124" s="132" t="s">
        <v>151</v>
      </c>
      <c r="N124" s="213" t="s">
        <v>464</v>
      </c>
      <c r="O124" s="213" t="s">
        <v>465</v>
      </c>
      <c r="P124" s="319"/>
      <c r="Q124" s="316">
        <v>6.1</v>
      </c>
      <c r="R124" s="316" t="s">
        <v>1730</v>
      </c>
      <c r="S124" s="294" t="s">
        <v>1731</v>
      </c>
      <c r="T124" s="294" t="s">
        <v>1732</v>
      </c>
      <c r="U124" s="294" t="s">
        <v>3044</v>
      </c>
      <c r="V124" s="294"/>
      <c r="W124" s="276"/>
      <c r="AA124" s="270">
        <f>IF(OR(J124="Fail",ISBLANK(J124)),INDEX('Issue Code Table'!C:C,MATCH(N:N,'Issue Code Table'!A:A,0)),IF(M124="Critical",6,IF(M124="Significant",5,IF(M124="Moderate",3,2))))</f>
        <v>4</v>
      </c>
    </row>
    <row r="125" spans="1:27" ht="153" x14ac:dyDescent="0.25">
      <c r="A125" s="294" t="s">
        <v>3045</v>
      </c>
      <c r="B125" s="294" t="s">
        <v>144</v>
      </c>
      <c r="C125" s="315" t="s">
        <v>145</v>
      </c>
      <c r="D125" s="294" t="s">
        <v>219</v>
      </c>
      <c r="E125" s="294" t="s">
        <v>3046</v>
      </c>
      <c r="F125" s="294" t="s">
        <v>1735</v>
      </c>
      <c r="G125" s="294" t="s">
        <v>3047</v>
      </c>
      <c r="H125" s="294" t="s">
        <v>1737</v>
      </c>
      <c r="I125" s="316"/>
      <c r="J125" s="317"/>
      <c r="K125" s="318" t="s">
        <v>2161</v>
      </c>
      <c r="L125" s="321"/>
      <c r="M125" s="132" t="s">
        <v>140</v>
      </c>
      <c r="N125" s="213" t="s">
        <v>1557</v>
      </c>
      <c r="O125" s="213" t="s">
        <v>1558</v>
      </c>
      <c r="P125" s="319"/>
      <c r="Q125" s="316">
        <v>6.2</v>
      </c>
      <c r="R125" s="316" t="s">
        <v>1740</v>
      </c>
      <c r="S125" s="294" t="s">
        <v>1741</v>
      </c>
      <c r="T125" s="294" t="s">
        <v>2162</v>
      </c>
      <c r="U125" s="294" t="s">
        <v>3048</v>
      </c>
      <c r="V125" s="294" t="s">
        <v>3049</v>
      </c>
      <c r="W125" s="276"/>
      <c r="AA125" s="270">
        <f>IF(OR(J125="Fail",ISBLANK(J125)),INDEX('Issue Code Table'!C:C,MATCH(N:N,'Issue Code Table'!A:A,0)),IF(M125="Critical",6,IF(M125="Significant",5,IF(M125="Moderate",3,2))))</f>
        <v>7</v>
      </c>
    </row>
    <row r="126" spans="1:27" ht="89.25" x14ac:dyDescent="0.25">
      <c r="A126" s="294" t="s">
        <v>3050</v>
      </c>
      <c r="B126" s="294" t="s">
        <v>144</v>
      </c>
      <c r="C126" s="315" t="s">
        <v>145</v>
      </c>
      <c r="D126" s="294" t="s">
        <v>219</v>
      </c>
      <c r="E126" s="294" t="s">
        <v>3051</v>
      </c>
      <c r="F126" s="294" t="s">
        <v>1746</v>
      </c>
      <c r="G126" s="294" t="s">
        <v>3052</v>
      </c>
      <c r="H126" s="294" t="s">
        <v>1748</v>
      </c>
      <c r="I126" s="316"/>
      <c r="J126" s="317"/>
      <c r="K126" s="318" t="s">
        <v>1749</v>
      </c>
      <c r="L126" s="321"/>
      <c r="M126" s="132" t="s">
        <v>140</v>
      </c>
      <c r="N126" s="213" t="s">
        <v>185</v>
      </c>
      <c r="O126" s="213" t="s">
        <v>186</v>
      </c>
      <c r="P126" s="319"/>
      <c r="Q126" s="316">
        <v>6.2</v>
      </c>
      <c r="R126" s="316" t="s">
        <v>1750</v>
      </c>
      <c r="S126" s="294" t="s">
        <v>1751</v>
      </c>
      <c r="T126" s="294" t="s">
        <v>2164</v>
      </c>
      <c r="U126" s="294" t="s">
        <v>3053</v>
      </c>
      <c r="V126" s="294" t="s">
        <v>3054</v>
      </c>
      <c r="W126" s="276"/>
      <c r="AA126" s="270">
        <f>IF(OR(J126="Fail",ISBLANK(J126)),INDEX('Issue Code Table'!C:C,MATCH(N:N,'Issue Code Table'!A:A,0)),IF(M126="Critical",6,IF(M126="Significant",5,IF(M126="Moderate",3,2))))</f>
        <v>5</v>
      </c>
    </row>
    <row r="127" spans="1:27" ht="229.5" x14ac:dyDescent="0.25">
      <c r="A127" s="294" t="s">
        <v>3055</v>
      </c>
      <c r="B127" s="294" t="s">
        <v>180</v>
      </c>
      <c r="C127" s="315" t="s">
        <v>181</v>
      </c>
      <c r="D127" s="294" t="s">
        <v>219</v>
      </c>
      <c r="E127" s="294" t="s">
        <v>1783</v>
      </c>
      <c r="F127" s="294" t="s">
        <v>3056</v>
      </c>
      <c r="G127" s="294" t="s">
        <v>3057</v>
      </c>
      <c r="H127" s="294" t="s">
        <v>1786</v>
      </c>
      <c r="I127" s="316"/>
      <c r="J127" s="317"/>
      <c r="K127" s="318" t="s">
        <v>3058</v>
      </c>
      <c r="L127" s="316"/>
      <c r="M127" s="132" t="s">
        <v>140</v>
      </c>
      <c r="N127" s="213" t="s">
        <v>185</v>
      </c>
      <c r="O127" s="213" t="s">
        <v>186</v>
      </c>
      <c r="P127" s="319"/>
      <c r="Q127" s="316">
        <v>6.2</v>
      </c>
      <c r="R127" s="316" t="s">
        <v>1760</v>
      </c>
      <c r="S127" s="294" t="s">
        <v>1789</v>
      </c>
      <c r="T127" s="294" t="s">
        <v>1790</v>
      </c>
      <c r="U127" s="294" t="s">
        <v>3059</v>
      </c>
      <c r="V127" s="294" t="s">
        <v>3060</v>
      </c>
      <c r="W127" s="276"/>
      <c r="AA127" s="270">
        <f>IF(OR(J127="Fail",ISBLANK(J127)),INDEX('Issue Code Table'!C:C,MATCH(N:N,'Issue Code Table'!A:A,0)),IF(M127="Critical",6,IF(M127="Significant",5,IF(M127="Moderate",3,2))))</f>
        <v>5</v>
      </c>
    </row>
    <row r="128" spans="1:27" ht="89.25" x14ac:dyDescent="0.25">
      <c r="A128" s="294" t="s">
        <v>3061</v>
      </c>
      <c r="B128" s="294" t="s">
        <v>144</v>
      </c>
      <c r="C128" s="315" t="s">
        <v>145</v>
      </c>
      <c r="D128" s="294" t="s">
        <v>219</v>
      </c>
      <c r="E128" s="294" t="s">
        <v>1756</v>
      </c>
      <c r="F128" s="294" t="s">
        <v>1746</v>
      </c>
      <c r="G128" s="294" t="s">
        <v>3062</v>
      </c>
      <c r="H128" s="294" t="s">
        <v>1758</v>
      </c>
      <c r="I128" s="316"/>
      <c r="J128" s="317"/>
      <c r="K128" s="318" t="s">
        <v>1759</v>
      </c>
      <c r="L128" s="321"/>
      <c r="M128" s="132" t="s">
        <v>140</v>
      </c>
      <c r="N128" s="213" t="s">
        <v>185</v>
      </c>
      <c r="O128" s="213" t="s">
        <v>186</v>
      </c>
      <c r="P128" s="319"/>
      <c r="Q128" s="316">
        <v>6.2</v>
      </c>
      <c r="R128" s="316" t="s">
        <v>1767</v>
      </c>
      <c r="S128" s="294" t="s">
        <v>1751</v>
      </c>
      <c r="T128" s="294" t="s">
        <v>2166</v>
      </c>
      <c r="U128" s="294" t="s">
        <v>3063</v>
      </c>
      <c r="V128" s="294" t="s">
        <v>3049</v>
      </c>
      <c r="W128" s="276"/>
      <c r="AA128" s="270">
        <f>IF(OR(J128="Fail",ISBLANK(J128)),INDEX('Issue Code Table'!C:C,MATCH(N:N,'Issue Code Table'!A:A,0)),IF(M128="Critical",6,IF(M128="Significant",5,IF(M128="Moderate",3,2))))</f>
        <v>5</v>
      </c>
    </row>
    <row r="129" spans="1:27" ht="89.25" x14ac:dyDescent="0.25">
      <c r="A129" s="294" t="s">
        <v>3064</v>
      </c>
      <c r="B129" s="294" t="s">
        <v>144</v>
      </c>
      <c r="C129" s="315" t="s">
        <v>145</v>
      </c>
      <c r="D129" s="294" t="s">
        <v>219</v>
      </c>
      <c r="E129" s="294" t="s">
        <v>1763</v>
      </c>
      <c r="F129" s="294" t="s">
        <v>1746</v>
      </c>
      <c r="G129" s="294" t="s">
        <v>3065</v>
      </c>
      <c r="H129" s="294" t="s">
        <v>1765</v>
      </c>
      <c r="I129" s="316"/>
      <c r="J129" s="317"/>
      <c r="K129" s="318" t="s">
        <v>1766</v>
      </c>
      <c r="L129" s="321"/>
      <c r="M129" s="132" t="s">
        <v>140</v>
      </c>
      <c r="N129" s="213" t="s">
        <v>185</v>
      </c>
      <c r="O129" s="213" t="s">
        <v>186</v>
      </c>
      <c r="P129" s="319"/>
      <c r="Q129" s="316">
        <v>6.2</v>
      </c>
      <c r="R129" s="316" t="s">
        <v>1777</v>
      </c>
      <c r="S129" s="294" t="s">
        <v>1751</v>
      </c>
      <c r="T129" s="294" t="s">
        <v>2168</v>
      </c>
      <c r="U129" s="294" t="s">
        <v>3066</v>
      </c>
      <c r="V129" s="294" t="s">
        <v>4892</v>
      </c>
      <c r="W129" s="276"/>
      <c r="AA129" s="270">
        <f>IF(OR(J129="Fail",ISBLANK(J129)),INDEX('Issue Code Table'!C:C,MATCH(N:N,'Issue Code Table'!A:A,0)),IF(M129="Critical",6,IF(M129="Significant",5,IF(M129="Moderate",3,2))))</f>
        <v>5</v>
      </c>
    </row>
    <row r="130" spans="1:27" ht="102" x14ac:dyDescent="0.25">
      <c r="A130" s="294" t="s">
        <v>3067</v>
      </c>
      <c r="B130" s="294" t="s">
        <v>144</v>
      </c>
      <c r="C130" s="315" t="s">
        <v>145</v>
      </c>
      <c r="D130" s="294" t="s">
        <v>219</v>
      </c>
      <c r="E130" s="294" t="s">
        <v>3068</v>
      </c>
      <c r="F130" s="294" t="s">
        <v>1773</v>
      </c>
      <c r="G130" s="294" t="s">
        <v>3069</v>
      </c>
      <c r="H130" s="294" t="s">
        <v>1775</v>
      </c>
      <c r="I130" s="316"/>
      <c r="J130" s="317"/>
      <c r="K130" s="318" t="s">
        <v>3070</v>
      </c>
      <c r="L130" s="321"/>
      <c r="M130" s="132" t="s">
        <v>140</v>
      </c>
      <c r="N130" s="213" t="s">
        <v>185</v>
      </c>
      <c r="O130" s="213" t="s">
        <v>186</v>
      </c>
      <c r="P130" s="319"/>
      <c r="Q130" s="316">
        <v>6.2</v>
      </c>
      <c r="R130" s="316" t="s">
        <v>1788</v>
      </c>
      <c r="S130" s="294" t="s">
        <v>1778</v>
      </c>
      <c r="T130" s="294" t="s">
        <v>2170</v>
      </c>
      <c r="U130" s="294" t="s">
        <v>3071</v>
      </c>
      <c r="V130" s="294" t="s">
        <v>3072</v>
      </c>
      <c r="W130" s="276"/>
      <c r="AA130" s="270">
        <f>IF(OR(J130="Fail",ISBLANK(J130)),INDEX('Issue Code Table'!C:C,MATCH(N:N,'Issue Code Table'!A:A,0)),IF(M130="Critical",6,IF(M130="Significant",5,IF(M130="Moderate",3,2))))</f>
        <v>5</v>
      </c>
    </row>
    <row r="131" spans="1:27" ht="408" x14ac:dyDescent="0.25">
      <c r="A131" s="294" t="s">
        <v>3073</v>
      </c>
      <c r="B131" s="294" t="s">
        <v>457</v>
      </c>
      <c r="C131" s="315" t="s">
        <v>458</v>
      </c>
      <c r="D131" s="294" t="s">
        <v>219</v>
      </c>
      <c r="E131" s="294" t="s">
        <v>3074</v>
      </c>
      <c r="F131" s="294" t="s">
        <v>1806</v>
      </c>
      <c r="G131" s="294" t="s">
        <v>3075</v>
      </c>
      <c r="H131" s="294" t="s">
        <v>1808</v>
      </c>
      <c r="I131" s="316"/>
      <c r="J131" s="317"/>
      <c r="K131" s="318" t="s">
        <v>1809</v>
      </c>
      <c r="L131" s="321"/>
      <c r="M131" s="132" t="s">
        <v>140</v>
      </c>
      <c r="N131" s="212" t="s">
        <v>1576</v>
      </c>
      <c r="O131" s="213" t="s">
        <v>1577</v>
      </c>
      <c r="P131" s="319"/>
      <c r="Q131" s="316">
        <v>6.2</v>
      </c>
      <c r="R131" s="316" t="s">
        <v>1799</v>
      </c>
      <c r="S131" s="294" t="s">
        <v>1811</v>
      </c>
      <c r="T131" s="294" t="s">
        <v>1812</v>
      </c>
      <c r="U131" s="294" t="s">
        <v>3076</v>
      </c>
      <c r="V131" s="294" t="s">
        <v>3077</v>
      </c>
      <c r="W131" s="276"/>
      <c r="AA131" s="270">
        <f>IF(OR(J131="Fail",ISBLANK(J131)),INDEX('Issue Code Table'!C:C,MATCH(N:N,'Issue Code Table'!A:A,0)),IF(M131="Critical",6,IF(M131="Significant",5,IF(M131="Moderate",3,2))))</f>
        <v>5</v>
      </c>
    </row>
    <row r="132" spans="1:27" ht="267.75" x14ac:dyDescent="0.25">
      <c r="A132" s="294" t="s">
        <v>3078</v>
      </c>
      <c r="B132" s="294" t="s">
        <v>144</v>
      </c>
      <c r="C132" s="315" t="s">
        <v>145</v>
      </c>
      <c r="D132" s="294" t="s">
        <v>219</v>
      </c>
      <c r="E132" s="294" t="s">
        <v>1815</v>
      </c>
      <c r="F132" s="294" t="s">
        <v>1816</v>
      </c>
      <c r="G132" s="294" t="s">
        <v>3079</v>
      </c>
      <c r="H132" s="294" t="s">
        <v>1818</v>
      </c>
      <c r="I132" s="316"/>
      <c r="J132" s="317"/>
      <c r="K132" s="318" t="s">
        <v>1819</v>
      </c>
      <c r="L132" s="321"/>
      <c r="M132" s="132" t="s">
        <v>140</v>
      </c>
      <c r="N132" s="213" t="s">
        <v>185</v>
      </c>
      <c r="O132" s="213" t="s">
        <v>186</v>
      </c>
      <c r="P132" s="319"/>
      <c r="Q132" s="316">
        <v>6.2</v>
      </c>
      <c r="R132" s="316" t="s">
        <v>1810</v>
      </c>
      <c r="S132" s="294" t="s">
        <v>1821</v>
      </c>
      <c r="T132" s="294" t="s">
        <v>1822</v>
      </c>
      <c r="U132" s="294" t="s">
        <v>1822</v>
      </c>
      <c r="V132" s="294" t="s">
        <v>3080</v>
      </c>
      <c r="W132" s="276"/>
      <c r="AA132" s="270">
        <f>IF(OR(J132="Fail",ISBLANK(J132)),INDEX('Issue Code Table'!C:C,MATCH(N:N,'Issue Code Table'!A:A,0)),IF(M132="Critical",6,IF(M132="Significant",5,IF(M132="Moderate",3,2))))</f>
        <v>5</v>
      </c>
    </row>
    <row r="133" spans="1:27" ht="382.5" x14ac:dyDescent="0.25">
      <c r="A133" s="294" t="s">
        <v>3081</v>
      </c>
      <c r="B133" s="294" t="s">
        <v>457</v>
      </c>
      <c r="C133" s="315" t="s">
        <v>458</v>
      </c>
      <c r="D133" s="294" t="s">
        <v>219</v>
      </c>
      <c r="E133" s="294" t="s">
        <v>1825</v>
      </c>
      <c r="F133" s="294" t="s">
        <v>1826</v>
      </c>
      <c r="G133" s="294" t="s">
        <v>3082</v>
      </c>
      <c r="H133" s="294" t="s">
        <v>1828</v>
      </c>
      <c r="I133" s="324"/>
      <c r="J133" s="317"/>
      <c r="K133" s="318" t="s">
        <v>1829</v>
      </c>
      <c r="L133" s="321"/>
      <c r="M133" s="132" t="s">
        <v>151</v>
      </c>
      <c r="N133" s="213" t="s">
        <v>464</v>
      </c>
      <c r="O133" s="213" t="s">
        <v>465</v>
      </c>
      <c r="P133" s="319"/>
      <c r="Q133" s="316">
        <v>6.2</v>
      </c>
      <c r="R133" s="316" t="s">
        <v>1820</v>
      </c>
      <c r="S133" s="294" t="s">
        <v>1831</v>
      </c>
      <c r="T133" s="294" t="s">
        <v>1832</v>
      </c>
      <c r="U133" s="294" t="s">
        <v>3083</v>
      </c>
      <c r="V133" s="294"/>
      <c r="W133" s="276"/>
      <c r="AA133" s="270">
        <f>IF(OR(J133="Fail",ISBLANK(J133)),INDEX('Issue Code Table'!C:C,MATCH(N:N,'Issue Code Table'!A:A,0)),IF(M133="Critical",6,IF(M133="Significant",5,IF(M133="Moderate",3,2))))</f>
        <v>4</v>
      </c>
    </row>
    <row r="134" spans="1:27" ht="255" x14ac:dyDescent="0.25">
      <c r="A134" s="294" t="s">
        <v>3084</v>
      </c>
      <c r="B134" s="294" t="s">
        <v>457</v>
      </c>
      <c r="C134" s="315" t="s">
        <v>458</v>
      </c>
      <c r="D134" s="294" t="s">
        <v>219</v>
      </c>
      <c r="E134" s="294" t="s">
        <v>1835</v>
      </c>
      <c r="F134" s="294" t="s">
        <v>3085</v>
      </c>
      <c r="G134" s="294" t="s">
        <v>3086</v>
      </c>
      <c r="H134" s="294" t="s">
        <v>1838</v>
      </c>
      <c r="I134" s="316"/>
      <c r="J134" s="317"/>
      <c r="K134" s="318" t="s">
        <v>2177</v>
      </c>
      <c r="L134" s="321"/>
      <c r="M134" s="132" t="s">
        <v>140</v>
      </c>
      <c r="N134" s="213" t="s">
        <v>1840</v>
      </c>
      <c r="O134" s="213" t="s">
        <v>1841</v>
      </c>
      <c r="P134" s="319"/>
      <c r="Q134" s="316">
        <v>6.2</v>
      </c>
      <c r="R134" s="316" t="s">
        <v>1830</v>
      </c>
      <c r="S134" s="294" t="s">
        <v>1843</v>
      </c>
      <c r="T134" s="294" t="s">
        <v>2178</v>
      </c>
      <c r="U134" s="294" t="s">
        <v>3087</v>
      </c>
      <c r="V134" s="294" t="s">
        <v>3088</v>
      </c>
      <c r="W134" s="276"/>
      <c r="AA134" s="270">
        <f>IF(OR(J134="Fail",ISBLANK(J134)),INDEX('Issue Code Table'!C:C,MATCH(N:N,'Issue Code Table'!A:A,0)),IF(M134="Critical",6,IF(M134="Significant",5,IF(M134="Moderate",3,2))))</f>
        <v>5</v>
      </c>
    </row>
    <row r="135" spans="1:27" ht="242.25" x14ac:dyDescent="0.25">
      <c r="A135" s="294" t="s">
        <v>3089</v>
      </c>
      <c r="B135" s="294" t="s">
        <v>457</v>
      </c>
      <c r="C135" s="315" t="s">
        <v>458</v>
      </c>
      <c r="D135" s="294" t="s">
        <v>219</v>
      </c>
      <c r="E135" s="294" t="s">
        <v>1848</v>
      </c>
      <c r="F135" s="294" t="s">
        <v>3090</v>
      </c>
      <c r="G135" s="294" t="s">
        <v>3091</v>
      </c>
      <c r="H135" s="294" t="s">
        <v>1851</v>
      </c>
      <c r="I135" s="316"/>
      <c r="J135" s="317"/>
      <c r="K135" s="318" t="s">
        <v>2180</v>
      </c>
      <c r="L135" s="321"/>
      <c r="M135" s="132" t="s">
        <v>140</v>
      </c>
      <c r="N135" s="213" t="s">
        <v>1840</v>
      </c>
      <c r="O135" s="213" t="s">
        <v>1841</v>
      </c>
      <c r="P135" s="319"/>
      <c r="Q135" s="316">
        <v>6.2</v>
      </c>
      <c r="R135" s="316" t="s">
        <v>1842</v>
      </c>
      <c r="S135" s="294" t="s">
        <v>1854</v>
      </c>
      <c r="T135" s="294" t="s">
        <v>2181</v>
      </c>
      <c r="U135" s="294" t="s">
        <v>3092</v>
      </c>
      <c r="V135" s="294" t="s">
        <v>3093</v>
      </c>
      <c r="W135" s="276"/>
      <c r="AA135" s="270">
        <f>IF(OR(J135="Fail",ISBLANK(J135)),INDEX('Issue Code Table'!C:C,MATCH(N:N,'Issue Code Table'!A:A,0)),IF(M135="Critical",6,IF(M135="Significant",5,IF(M135="Moderate",3,2))))</f>
        <v>5</v>
      </c>
    </row>
    <row r="136" spans="1:27" ht="409.5" x14ac:dyDescent="0.25">
      <c r="A136" s="294" t="s">
        <v>3094</v>
      </c>
      <c r="B136" s="294" t="s">
        <v>457</v>
      </c>
      <c r="C136" s="315" t="s">
        <v>458</v>
      </c>
      <c r="D136" s="294" t="s">
        <v>219</v>
      </c>
      <c r="E136" s="294" t="s">
        <v>1858</v>
      </c>
      <c r="F136" s="294" t="s">
        <v>3095</v>
      </c>
      <c r="G136" s="294" t="s">
        <v>3096</v>
      </c>
      <c r="H136" s="294" t="s">
        <v>2180</v>
      </c>
      <c r="I136" s="316"/>
      <c r="J136" s="317"/>
      <c r="K136" s="318" t="s">
        <v>2180</v>
      </c>
      <c r="L136" s="321"/>
      <c r="M136" s="132" t="s">
        <v>140</v>
      </c>
      <c r="N136" s="213" t="s">
        <v>1840</v>
      </c>
      <c r="O136" s="213" t="s">
        <v>1841</v>
      </c>
      <c r="P136" s="319"/>
      <c r="Q136" s="316">
        <v>6.2</v>
      </c>
      <c r="R136" s="316" t="s">
        <v>1853</v>
      </c>
      <c r="S136" s="294" t="s">
        <v>1862</v>
      </c>
      <c r="T136" s="294" t="s">
        <v>2183</v>
      </c>
      <c r="U136" s="294" t="s">
        <v>3097</v>
      </c>
      <c r="V136" s="294" t="s">
        <v>3098</v>
      </c>
      <c r="W136" s="276"/>
      <c r="AA136" s="270">
        <f>IF(OR(J136="Fail",ISBLANK(J136)),INDEX('Issue Code Table'!C:C,MATCH(N:N,'Issue Code Table'!A:A,0)),IF(M136="Critical",6,IF(M136="Significant",5,IF(M136="Moderate",3,2))))</f>
        <v>5</v>
      </c>
    </row>
    <row r="137" spans="1:27" ht="267.75" x14ac:dyDescent="0.25">
      <c r="A137" s="294" t="s">
        <v>3099</v>
      </c>
      <c r="B137" s="294" t="s">
        <v>457</v>
      </c>
      <c r="C137" s="315" t="s">
        <v>458</v>
      </c>
      <c r="D137" s="294" t="s">
        <v>219</v>
      </c>
      <c r="E137" s="294" t="s">
        <v>1867</v>
      </c>
      <c r="F137" s="294" t="s">
        <v>3100</v>
      </c>
      <c r="G137" s="294" t="s">
        <v>3101</v>
      </c>
      <c r="H137" s="294" t="s">
        <v>2185</v>
      </c>
      <c r="I137" s="316"/>
      <c r="J137" s="317"/>
      <c r="K137" s="318" t="s">
        <v>2185</v>
      </c>
      <c r="L137" s="321"/>
      <c r="M137" s="132" t="s">
        <v>140</v>
      </c>
      <c r="N137" s="213" t="s">
        <v>487</v>
      </c>
      <c r="O137" s="213" t="s">
        <v>488</v>
      </c>
      <c r="P137" s="319"/>
      <c r="Q137" s="316">
        <v>6.2</v>
      </c>
      <c r="R137" s="316" t="s">
        <v>1861</v>
      </c>
      <c r="S137" s="294" t="s">
        <v>1873</v>
      </c>
      <c r="T137" s="294" t="s">
        <v>2186</v>
      </c>
      <c r="U137" s="294" t="s">
        <v>3102</v>
      </c>
      <c r="V137" s="294" t="s">
        <v>3103</v>
      </c>
      <c r="W137" s="276"/>
      <c r="AA137" s="270">
        <f>IF(OR(J137="Fail",ISBLANK(J137)),INDEX('Issue Code Table'!C:C,MATCH(N:N,'Issue Code Table'!A:A,0)),IF(M137="Critical",6,IF(M137="Significant",5,IF(M137="Moderate",3,2))))</f>
        <v>5</v>
      </c>
    </row>
    <row r="138" spans="1:27" ht="191.25" x14ac:dyDescent="0.25">
      <c r="A138" s="294" t="s">
        <v>3104</v>
      </c>
      <c r="B138" s="294" t="s">
        <v>457</v>
      </c>
      <c r="C138" s="315" t="s">
        <v>458</v>
      </c>
      <c r="D138" s="294" t="s">
        <v>219</v>
      </c>
      <c r="E138" s="294" t="s">
        <v>1877</v>
      </c>
      <c r="F138" s="294" t="s">
        <v>3105</v>
      </c>
      <c r="G138" s="294" t="s">
        <v>3106</v>
      </c>
      <c r="H138" s="294" t="s">
        <v>1880</v>
      </c>
      <c r="I138" s="316"/>
      <c r="J138" s="317"/>
      <c r="K138" s="318" t="s">
        <v>1881</v>
      </c>
      <c r="L138" s="321"/>
      <c r="M138" s="132" t="s">
        <v>140</v>
      </c>
      <c r="N138" s="212" t="s">
        <v>185</v>
      </c>
      <c r="O138" s="213" t="s">
        <v>186</v>
      </c>
      <c r="P138" s="319"/>
      <c r="Q138" s="316">
        <v>6.2</v>
      </c>
      <c r="R138" s="316" t="s">
        <v>1872</v>
      </c>
      <c r="S138" s="294" t="s">
        <v>1883</v>
      </c>
      <c r="T138" s="294" t="s">
        <v>1884</v>
      </c>
      <c r="U138" s="294" t="s">
        <v>3107</v>
      </c>
      <c r="V138" s="294" t="s">
        <v>3108</v>
      </c>
      <c r="W138" s="276"/>
      <c r="AA138" s="270">
        <f>IF(OR(J138="Fail",ISBLANK(J138)),INDEX('Issue Code Table'!C:C,MATCH(N:N,'Issue Code Table'!A:A,0)),IF(M138="Critical",6,IF(M138="Significant",5,IF(M138="Moderate",3,2))))</f>
        <v>5</v>
      </c>
    </row>
    <row r="139" spans="1:27" ht="191.25" x14ac:dyDescent="0.25">
      <c r="A139" s="294" t="s">
        <v>3109</v>
      </c>
      <c r="B139" s="294" t="s">
        <v>457</v>
      </c>
      <c r="C139" s="315" t="s">
        <v>458</v>
      </c>
      <c r="D139" s="294" t="s">
        <v>219</v>
      </c>
      <c r="E139" s="294" t="s">
        <v>1888</v>
      </c>
      <c r="F139" s="294" t="s">
        <v>3110</v>
      </c>
      <c r="G139" s="294" t="s">
        <v>3111</v>
      </c>
      <c r="H139" s="294" t="s">
        <v>1891</v>
      </c>
      <c r="I139" s="316"/>
      <c r="J139" s="317"/>
      <c r="K139" s="318" t="s">
        <v>1892</v>
      </c>
      <c r="L139" s="321"/>
      <c r="M139" s="132" t="s">
        <v>140</v>
      </c>
      <c r="N139" s="212" t="s">
        <v>185</v>
      </c>
      <c r="O139" s="213" t="s">
        <v>186</v>
      </c>
      <c r="P139" s="319"/>
      <c r="Q139" s="316">
        <v>6.2</v>
      </c>
      <c r="R139" s="316" t="s">
        <v>1882</v>
      </c>
      <c r="S139" s="294" t="s">
        <v>1894</v>
      </c>
      <c r="T139" s="294" t="s">
        <v>1895</v>
      </c>
      <c r="U139" s="294" t="s">
        <v>3112</v>
      </c>
      <c r="V139" s="294" t="s">
        <v>3113</v>
      </c>
      <c r="W139" s="276"/>
      <c r="AA139" s="270">
        <f>IF(OR(J139="Fail",ISBLANK(J139)),INDEX('Issue Code Table'!C:C,MATCH(N:N,'Issue Code Table'!A:A,0)),IF(M139="Critical",6,IF(M139="Significant",5,IF(M139="Moderate",3,2))))</f>
        <v>5</v>
      </c>
    </row>
    <row r="140" spans="1:27" ht="140.25" x14ac:dyDescent="0.25">
      <c r="A140" s="294" t="s">
        <v>3114</v>
      </c>
      <c r="B140" s="294" t="s">
        <v>144</v>
      </c>
      <c r="C140" s="315" t="s">
        <v>145</v>
      </c>
      <c r="D140" s="294" t="s">
        <v>219</v>
      </c>
      <c r="E140" s="294" t="s">
        <v>1898</v>
      </c>
      <c r="F140" s="294" t="s">
        <v>3115</v>
      </c>
      <c r="G140" s="294" t="s">
        <v>3116</v>
      </c>
      <c r="H140" s="294" t="s">
        <v>1901</v>
      </c>
      <c r="I140" s="316"/>
      <c r="J140" s="317"/>
      <c r="K140" s="318" t="s">
        <v>2192</v>
      </c>
      <c r="L140" s="321"/>
      <c r="M140" s="132" t="s">
        <v>140</v>
      </c>
      <c r="N140" s="212" t="s">
        <v>185</v>
      </c>
      <c r="O140" s="213" t="s">
        <v>186</v>
      </c>
      <c r="P140" s="319"/>
      <c r="Q140" s="316">
        <v>6.2</v>
      </c>
      <c r="R140" s="316" t="s">
        <v>1893</v>
      </c>
      <c r="S140" s="294" t="s">
        <v>1903</v>
      </c>
      <c r="T140" s="294" t="s">
        <v>1904</v>
      </c>
      <c r="U140" s="294" t="s">
        <v>3117</v>
      </c>
      <c r="V140" s="294" t="s">
        <v>3118</v>
      </c>
      <c r="W140" s="276"/>
      <c r="AA140" s="270">
        <f>IF(OR(J140="Fail",ISBLANK(J140)),INDEX('Issue Code Table'!C:C,MATCH(N:N,'Issue Code Table'!A:A,0)),IF(M140="Critical",6,IF(M140="Significant",5,IF(M140="Moderate",3,2))))</f>
        <v>5</v>
      </c>
    </row>
    <row r="141" spans="1:27" ht="153" x14ac:dyDescent="0.25">
      <c r="A141" s="294" t="s">
        <v>3119</v>
      </c>
      <c r="B141" s="294" t="s">
        <v>144</v>
      </c>
      <c r="C141" s="315" t="s">
        <v>145</v>
      </c>
      <c r="D141" s="294" t="s">
        <v>219</v>
      </c>
      <c r="E141" s="294" t="s">
        <v>3120</v>
      </c>
      <c r="F141" s="294" t="s">
        <v>3121</v>
      </c>
      <c r="G141" s="294" t="s">
        <v>3122</v>
      </c>
      <c r="H141" s="294" t="s">
        <v>1910</v>
      </c>
      <c r="I141" s="316"/>
      <c r="J141" s="317"/>
      <c r="K141" s="318" t="s">
        <v>1911</v>
      </c>
      <c r="L141" s="321"/>
      <c r="M141" s="132" t="s">
        <v>140</v>
      </c>
      <c r="N141" s="212" t="s">
        <v>185</v>
      </c>
      <c r="O141" s="213" t="s">
        <v>186</v>
      </c>
      <c r="P141" s="319"/>
      <c r="Q141" s="316">
        <v>6.2</v>
      </c>
      <c r="R141" s="316" t="s">
        <v>1902</v>
      </c>
      <c r="S141" s="294" t="s">
        <v>1913</v>
      </c>
      <c r="T141" s="294" t="s">
        <v>1914</v>
      </c>
      <c r="U141" s="294" t="s">
        <v>3123</v>
      </c>
      <c r="V141" s="294" t="s">
        <v>3124</v>
      </c>
      <c r="W141" s="276"/>
      <c r="AA141" s="270">
        <f>IF(OR(J141="Fail",ISBLANK(J141)),INDEX('Issue Code Table'!C:C,MATCH(N:N,'Issue Code Table'!A:A,0)),IF(M141="Critical",6,IF(M141="Significant",5,IF(M141="Moderate",3,2))))</f>
        <v>5</v>
      </c>
    </row>
    <row r="142" spans="1:27" ht="153" x14ac:dyDescent="0.25">
      <c r="A142" s="294" t="s">
        <v>3125</v>
      </c>
      <c r="B142" s="294" t="s">
        <v>144</v>
      </c>
      <c r="C142" s="315" t="s">
        <v>145</v>
      </c>
      <c r="D142" s="294" t="s">
        <v>219</v>
      </c>
      <c r="E142" s="294" t="s">
        <v>3126</v>
      </c>
      <c r="F142" s="294" t="s">
        <v>3127</v>
      </c>
      <c r="G142" s="294" t="s">
        <v>3128</v>
      </c>
      <c r="H142" s="294" t="s">
        <v>1921</v>
      </c>
      <c r="I142" s="316"/>
      <c r="J142" s="317"/>
      <c r="K142" s="318" t="s">
        <v>1922</v>
      </c>
      <c r="L142" s="321"/>
      <c r="M142" s="132" t="s">
        <v>140</v>
      </c>
      <c r="N142" s="212" t="s">
        <v>185</v>
      </c>
      <c r="O142" s="213" t="s">
        <v>186</v>
      </c>
      <c r="P142" s="319"/>
      <c r="Q142" s="316">
        <v>6.2</v>
      </c>
      <c r="R142" s="316" t="s">
        <v>1912</v>
      </c>
      <c r="S142" s="294" t="s">
        <v>1924</v>
      </c>
      <c r="T142" s="294" t="s">
        <v>1925</v>
      </c>
      <c r="U142" s="294" t="s">
        <v>3129</v>
      </c>
      <c r="V142" s="294" t="s">
        <v>3130</v>
      </c>
      <c r="W142" s="276"/>
      <c r="AA142" s="270">
        <f>IF(OR(J142="Fail",ISBLANK(J142)),INDEX('Issue Code Table'!C:C,MATCH(N:N,'Issue Code Table'!A:A,0)),IF(M142="Critical",6,IF(M142="Significant",5,IF(M142="Moderate",3,2))))</f>
        <v>5</v>
      </c>
    </row>
    <row r="143" spans="1:27" ht="114.75" x14ac:dyDescent="0.25">
      <c r="A143" s="294" t="s">
        <v>3131</v>
      </c>
      <c r="B143" s="294" t="s">
        <v>144</v>
      </c>
      <c r="C143" s="315" t="s">
        <v>145</v>
      </c>
      <c r="D143" s="294" t="s">
        <v>219</v>
      </c>
      <c r="E143" s="294" t="s">
        <v>3132</v>
      </c>
      <c r="F143" s="294" t="s">
        <v>3133</v>
      </c>
      <c r="G143" s="294" t="s">
        <v>3134</v>
      </c>
      <c r="H143" s="294" t="s">
        <v>3135</v>
      </c>
      <c r="I143" s="316"/>
      <c r="J143" s="317"/>
      <c r="K143" s="318" t="s">
        <v>3136</v>
      </c>
      <c r="L143" s="321"/>
      <c r="M143" s="132" t="s">
        <v>140</v>
      </c>
      <c r="N143" s="212" t="s">
        <v>185</v>
      </c>
      <c r="O143" s="213" t="s">
        <v>186</v>
      </c>
      <c r="P143" s="319"/>
      <c r="Q143" s="316">
        <v>6.2</v>
      </c>
      <c r="R143" s="316" t="s">
        <v>1923</v>
      </c>
      <c r="S143" s="294" t="s">
        <v>3137</v>
      </c>
      <c r="T143" s="294" t="s">
        <v>3138</v>
      </c>
      <c r="U143" s="294" t="s">
        <v>3138</v>
      </c>
      <c r="V143" s="294" t="s">
        <v>3139</v>
      </c>
      <c r="W143" s="276"/>
      <c r="AA143" s="270">
        <f>IF(OR(J143="Fail",ISBLANK(J143)),INDEX('Issue Code Table'!C:C,MATCH(N:N,'Issue Code Table'!A:A,0)),IF(M143="Critical",6,IF(M143="Significant",5,IF(M143="Moderate",3,2))))</f>
        <v>5</v>
      </c>
    </row>
    <row r="144" spans="1:27" ht="165.75" x14ac:dyDescent="0.25">
      <c r="A144" s="294" t="s">
        <v>3140</v>
      </c>
      <c r="B144" s="294" t="s">
        <v>313</v>
      </c>
      <c r="C144" s="315" t="s">
        <v>314</v>
      </c>
      <c r="D144" s="294" t="s">
        <v>219</v>
      </c>
      <c r="E144" s="294" t="s">
        <v>3141</v>
      </c>
      <c r="F144" s="294" t="s">
        <v>3142</v>
      </c>
      <c r="G144" s="294" t="s">
        <v>3143</v>
      </c>
      <c r="H144" s="294" t="s">
        <v>1818</v>
      </c>
      <c r="I144" s="316"/>
      <c r="J144" s="317"/>
      <c r="K144" s="318" t="s">
        <v>1819</v>
      </c>
      <c r="L144" s="316"/>
      <c r="M144" s="132" t="s">
        <v>140</v>
      </c>
      <c r="N144" s="212" t="s">
        <v>185</v>
      </c>
      <c r="O144" s="213" t="s">
        <v>186</v>
      </c>
      <c r="P144" s="319"/>
      <c r="Q144" s="316">
        <v>6.2</v>
      </c>
      <c r="R144" s="316" t="s">
        <v>3144</v>
      </c>
      <c r="S144" s="294" t="s">
        <v>1800</v>
      </c>
      <c r="T144" s="294" t="s">
        <v>1801</v>
      </c>
      <c r="U144" s="294" t="s">
        <v>3145</v>
      </c>
      <c r="V144" s="294" t="s">
        <v>3146</v>
      </c>
      <c r="W144" s="276"/>
      <c r="AA144" s="270">
        <f>IF(OR(J144="Fail",ISBLANK(J144)),INDEX('Issue Code Table'!C:C,MATCH(N:N,'Issue Code Table'!A:A,0)),IF(M144="Critical",6,IF(M144="Significant",5,IF(M144="Moderate",3,2))))</f>
        <v>5</v>
      </c>
    </row>
    <row r="145" spans="1:27" ht="178.5" x14ac:dyDescent="0.25">
      <c r="A145" s="294" t="s">
        <v>3147</v>
      </c>
      <c r="B145" s="294" t="s">
        <v>180</v>
      </c>
      <c r="C145" s="315" t="s">
        <v>181</v>
      </c>
      <c r="D145" s="294" t="s">
        <v>219</v>
      </c>
      <c r="E145" s="294" t="s">
        <v>3148</v>
      </c>
      <c r="F145" s="294" t="s">
        <v>336</v>
      </c>
      <c r="G145" s="294" t="s">
        <v>3149</v>
      </c>
      <c r="H145" s="294" t="s">
        <v>338</v>
      </c>
      <c r="I145" s="316"/>
      <c r="J145" s="317"/>
      <c r="K145" s="318" t="s">
        <v>339</v>
      </c>
      <c r="L145" s="321"/>
      <c r="M145" s="132" t="s">
        <v>140</v>
      </c>
      <c r="N145" s="212" t="s">
        <v>185</v>
      </c>
      <c r="O145" s="213" t="s">
        <v>186</v>
      </c>
      <c r="P145" s="319"/>
      <c r="Q145" s="316" t="s">
        <v>340</v>
      </c>
      <c r="R145" s="316" t="s">
        <v>341</v>
      </c>
      <c r="S145" s="294" t="s">
        <v>342</v>
      </c>
      <c r="T145" s="294" t="s">
        <v>3150</v>
      </c>
      <c r="U145" s="294" t="s">
        <v>3151</v>
      </c>
      <c r="V145" s="294" t="s">
        <v>3152</v>
      </c>
      <c r="W145" s="276"/>
      <c r="AA145" s="270">
        <f>IF(OR(J145="Fail",ISBLANK(J145)),INDEX('Issue Code Table'!C:C,MATCH(N:N,'Issue Code Table'!A:A,0)),IF(M145="Critical",6,IF(M145="Significant",5,IF(M145="Moderate",3,2))))</f>
        <v>5</v>
      </c>
    </row>
    <row r="146" spans="1:27" ht="178.5" x14ac:dyDescent="0.25">
      <c r="A146" s="294" t="s">
        <v>3153</v>
      </c>
      <c r="B146" s="294" t="s">
        <v>180</v>
      </c>
      <c r="C146" s="315" t="s">
        <v>181</v>
      </c>
      <c r="D146" s="294" t="s">
        <v>219</v>
      </c>
      <c r="E146" s="294" t="s">
        <v>4893</v>
      </c>
      <c r="F146" s="294" t="s">
        <v>382</v>
      </c>
      <c r="G146" s="294" t="s">
        <v>3154</v>
      </c>
      <c r="H146" s="294" t="s">
        <v>384</v>
      </c>
      <c r="I146" s="316"/>
      <c r="J146" s="317"/>
      <c r="K146" s="318" t="s">
        <v>385</v>
      </c>
      <c r="L146" s="321"/>
      <c r="M146" s="132" t="s">
        <v>140</v>
      </c>
      <c r="N146" s="212" t="s">
        <v>185</v>
      </c>
      <c r="O146" s="213" t="s">
        <v>186</v>
      </c>
      <c r="P146" s="319"/>
      <c r="Q146" s="316" t="s">
        <v>340</v>
      </c>
      <c r="R146" s="316" t="s">
        <v>361</v>
      </c>
      <c r="S146" s="294" t="s">
        <v>352</v>
      </c>
      <c r="T146" s="294" t="s">
        <v>3155</v>
      </c>
      <c r="U146" s="294" t="s">
        <v>4894</v>
      </c>
      <c r="V146" s="294" t="s">
        <v>4895</v>
      </c>
      <c r="W146" s="276"/>
      <c r="AA146" s="270">
        <f>IF(OR(J146="Fail",ISBLANK(J146)),INDEX('Issue Code Table'!C:C,MATCH(N:N,'Issue Code Table'!A:A,0)),IF(M146="Critical",6,IF(M146="Significant",5,IF(M146="Moderate",3,2))))</f>
        <v>5</v>
      </c>
    </row>
    <row r="147" spans="1:27" ht="178.5" x14ac:dyDescent="0.25">
      <c r="A147" s="294" t="s">
        <v>3156</v>
      </c>
      <c r="B147" s="294" t="s">
        <v>180</v>
      </c>
      <c r="C147" s="315" t="s">
        <v>181</v>
      </c>
      <c r="D147" s="294" t="s">
        <v>219</v>
      </c>
      <c r="E147" s="294" t="s">
        <v>3157</v>
      </c>
      <c r="F147" s="294" t="s">
        <v>391</v>
      </c>
      <c r="G147" s="294" t="s">
        <v>3158</v>
      </c>
      <c r="H147" s="294" t="s">
        <v>393</v>
      </c>
      <c r="I147" s="316"/>
      <c r="J147" s="317"/>
      <c r="K147" s="318" t="s">
        <v>394</v>
      </c>
      <c r="L147" s="321"/>
      <c r="M147" s="132" t="s">
        <v>140</v>
      </c>
      <c r="N147" s="212" t="s">
        <v>185</v>
      </c>
      <c r="O147" s="213" t="s">
        <v>186</v>
      </c>
      <c r="P147" s="319"/>
      <c r="Q147" s="316" t="s">
        <v>340</v>
      </c>
      <c r="R147" s="316" t="s">
        <v>369</v>
      </c>
      <c r="S147" s="294" t="s">
        <v>352</v>
      </c>
      <c r="T147" s="294" t="s">
        <v>3159</v>
      </c>
      <c r="U147" s="294" t="s">
        <v>3160</v>
      </c>
      <c r="V147" s="294" t="s">
        <v>3161</v>
      </c>
      <c r="W147" s="276"/>
      <c r="AA147" s="270">
        <f>IF(OR(J147="Fail",ISBLANK(J147)),INDEX('Issue Code Table'!C:C,MATCH(N:N,'Issue Code Table'!A:A,0)),IF(M147="Critical",6,IF(M147="Significant",5,IF(M147="Moderate",3,2))))</f>
        <v>5</v>
      </c>
    </row>
    <row r="148" spans="1:27" ht="216.75" x14ac:dyDescent="0.25">
      <c r="A148" s="294" t="s">
        <v>3162</v>
      </c>
      <c r="B148" s="294" t="s">
        <v>546</v>
      </c>
      <c r="C148" s="315" t="s">
        <v>547</v>
      </c>
      <c r="D148" s="294" t="s">
        <v>219</v>
      </c>
      <c r="E148" s="294" t="s">
        <v>3163</v>
      </c>
      <c r="F148" s="294" t="s">
        <v>561</v>
      </c>
      <c r="G148" s="294" t="s">
        <v>3164</v>
      </c>
      <c r="H148" s="294" t="s">
        <v>563</v>
      </c>
      <c r="I148" s="316"/>
      <c r="J148" s="317"/>
      <c r="K148" s="318" t="s">
        <v>564</v>
      </c>
      <c r="L148" s="321"/>
      <c r="M148" s="132" t="s">
        <v>198</v>
      </c>
      <c r="N148" s="212" t="s">
        <v>565</v>
      </c>
      <c r="O148" s="213" t="s">
        <v>554</v>
      </c>
      <c r="P148" s="319"/>
      <c r="Q148" s="316" t="s">
        <v>3165</v>
      </c>
      <c r="R148" s="316" t="s">
        <v>3166</v>
      </c>
      <c r="S148" s="294" t="s">
        <v>569</v>
      </c>
      <c r="T148" s="294" t="s">
        <v>3167</v>
      </c>
      <c r="U148" s="294" t="s">
        <v>3168</v>
      </c>
      <c r="V148" s="294"/>
      <c r="W148" s="276"/>
      <c r="AA148" s="270">
        <f>IF(OR(J148="Fail",ISBLANK(J148)),INDEX('Issue Code Table'!C:C,MATCH(N:N,'Issue Code Table'!A:A,0)),IF(M148="Critical",6,IF(M148="Significant",5,IF(M148="Moderate",3,2))))</f>
        <v>1</v>
      </c>
    </row>
    <row r="149" spans="1:27" ht="229.5" x14ac:dyDescent="0.25">
      <c r="A149" s="294" t="s">
        <v>3169</v>
      </c>
      <c r="B149" s="294" t="s">
        <v>546</v>
      </c>
      <c r="C149" s="315" t="s">
        <v>547</v>
      </c>
      <c r="D149" s="294" t="s">
        <v>219</v>
      </c>
      <c r="E149" s="294" t="s">
        <v>572</v>
      </c>
      <c r="F149" s="294" t="s">
        <v>3170</v>
      </c>
      <c r="G149" s="294" t="s">
        <v>3171</v>
      </c>
      <c r="H149" s="294" t="s">
        <v>563</v>
      </c>
      <c r="I149" s="316"/>
      <c r="J149" s="317"/>
      <c r="K149" s="318" t="s">
        <v>564</v>
      </c>
      <c r="L149" s="321"/>
      <c r="M149" s="132" t="s">
        <v>198</v>
      </c>
      <c r="N149" s="212" t="s">
        <v>565</v>
      </c>
      <c r="O149" s="213" t="s">
        <v>554</v>
      </c>
      <c r="P149" s="319"/>
      <c r="Q149" s="316" t="s">
        <v>3165</v>
      </c>
      <c r="R149" s="316" t="s">
        <v>3172</v>
      </c>
      <c r="S149" s="294" t="s">
        <v>569</v>
      </c>
      <c r="T149" s="294" t="s">
        <v>3173</v>
      </c>
      <c r="U149" s="294" t="s">
        <v>3174</v>
      </c>
      <c r="V149" s="294"/>
      <c r="W149" s="276"/>
      <c r="AA149" s="270">
        <f>IF(OR(J149="Fail",ISBLANK(J149)),INDEX('Issue Code Table'!C:C,MATCH(N:N,'Issue Code Table'!A:A,0)),IF(M149="Critical",6,IF(M149="Significant",5,IF(M149="Moderate",3,2))))</f>
        <v>1</v>
      </c>
    </row>
    <row r="150" spans="1:27" ht="229.5" x14ac:dyDescent="0.25">
      <c r="A150" s="294" t="s">
        <v>3175</v>
      </c>
      <c r="B150" s="294" t="s">
        <v>546</v>
      </c>
      <c r="C150" s="315" t="s">
        <v>547</v>
      </c>
      <c r="D150" s="294" t="s">
        <v>219</v>
      </c>
      <c r="E150" s="294" t="s">
        <v>3176</v>
      </c>
      <c r="F150" s="294" t="s">
        <v>578</v>
      </c>
      <c r="G150" s="294" t="s">
        <v>3177</v>
      </c>
      <c r="H150" s="294" t="s">
        <v>563</v>
      </c>
      <c r="I150" s="324"/>
      <c r="J150" s="317"/>
      <c r="K150" s="318" t="s">
        <v>564</v>
      </c>
      <c r="L150" s="321"/>
      <c r="M150" s="132" t="s">
        <v>198</v>
      </c>
      <c r="N150" s="212" t="s">
        <v>565</v>
      </c>
      <c r="O150" s="213" t="s">
        <v>554</v>
      </c>
      <c r="P150" s="319"/>
      <c r="Q150" s="316" t="s">
        <v>3165</v>
      </c>
      <c r="R150" s="316" t="s">
        <v>3178</v>
      </c>
      <c r="S150" s="294" t="s">
        <v>569</v>
      </c>
      <c r="T150" s="294" t="s">
        <v>3179</v>
      </c>
      <c r="U150" s="294" t="s">
        <v>3180</v>
      </c>
      <c r="V150" s="294"/>
      <c r="W150" s="276"/>
      <c r="AA150" s="270">
        <f>IF(OR(J150="Fail",ISBLANK(J150)),INDEX('Issue Code Table'!C:C,MATCH(N:N,'Issue Code Table'!A:A,0)),IF(M150="Critical",6,IF(M150="Significant",5,IF(M150="Moderate",3,2))))</f>
        <v>1</v>
      </c>
    </row>
    <row r="151" spans="1:27" ht="127.5" x14ac:dyDescent="0.25">
      <c r="A151" s="294" t="s">
        <v>3181</v>
      </c>
      <c r="B151" s="294" t="s">
        <v>457</v>
      </c>
      <c r="C151" s="315" t="s">
        <v>458</v>
      </c>
      <c r="D151" s="294" t="s">
        <v>219</v>
      </c>
      <c r="E151" s="294" t="s">
        <v>6516</v>
      </c>
      <c r="F151" s="294" t="s">
        <v>582</v>
      </c>
      <c r="G151" s="294" t="s">
        <v>3182</v>
      </c>
      <c r="H151" s="294" t="s">
        <v>584</v>
      </c>
      <c r="I151" s="316"/>
      <c r="J151" s="317"/>
      <c r="K151" s="318" t="s">
        <v>585</v>
      </c>
      <c r="L151" s="321"/>
      <c r="M151" s="132" t="s">
        <v>151</v>
      </c>
      <c r="N151" s="212" t="s">
        <v>464</v>
      </c>
      <c r="O151" s="213" t="s">
        <v>465</v>
      </c>
      <c r="P151" s="319"/>
      <c r="Q151" s="316" t="s">
        <v>3165</v>
      </c>
      <c r="R151" s="316" t="s">
        <v>3183</v>
      </c>
      <c r="S151" s="294" t="s">
        <v>587</v>
      </c>
      <c r="T151" s="294" t="s">
        <v>3184</v>
      </c>
      <c r="U151" s="294" t="s">
        <v>6519</v>
      </c>
      <c r="V151" s="294"/>
      <c r="W151" s="276"/>
      <c r="AA151" s="270">
        <f>IF(OR(J151="Fail",ISBLANK(J151)),INDEX('Issue Code Table'!C:C,MATCH(N:N,'Issue Code Table'!A:A,0)),IF(M151="Critical",6,IF(M151="Significant",5,IF(M151="Moderate",3,2))))</f>
        <v>4</v>
      </c>
    </row>
    <row r="152" spans="1:27" ht="127.5" x14ac:dyDescent="0.25">
      <c r="A152" s="294" t="s">
        <v>3185</v>
      </c>
      <c r="B152" s="294" t="s">
        <v>457</v>
      </c>
      <c r="C152" s="315" t="s">
        <v>458</v>
      </c>
      <c r="D152" s="294" t="s">
        <v>219</v>
      </c>
      <c r="E152" s="294" t="s">
        <v>589</v>
      </c>
      <c r="F152" s="294" t="s">
        <v>590</v>
      </c>
      <c r="G152" s="294" t="s">
        <v>3186</v>
      </c>
      <c r="H152" s="294" t="s">
        <v>592</v>
      </c>
      <c r="I152" s="316"/>
      <c r="J152" s="317"/>
      <c r="K152" s="318" t="s">
        <v>593</v>
      </c>
      <c r="L152" s="321"/>
      <c r="M152" s="132" t="s">
        <v>151</v>
      </c>
      <c r="N152" s="212" t="s">
        <v>464</v>
      </c>
      <c r="O152" s="213" t="s">
        <v>465</v>
      </c>
      <c r="P152" s="319"/>
      <c r="Q152" s="316" t="s">
        <v>3165</v>
      </c>
      <c r="R152" s="316" t="s">
        <v>3187</v>
      </c>
      <c r="S152" s="294" t="s">
        <v>595</v>
      </c>
      <c r="T152" s="294" t="s">
        <v>3188</v>
      </c>
      <c r="U152" s="294" t="s">
        <v>3189</v>
      </c>
      <c r="V152" s="294"/>
      <c r="W152" s="276"/>
      <c r="AA152" s="270">
        <f>IF(OR(J152="Fail",ISBLANK(J152)),INDEX('Issue Code Table'!C:C,MATCH(N:N,'Issue Code Table'!A:A,0)),IF(M152="Critical",6,IF(M152="Significant",5,IF(M152="Moderate",3,2))))</f>
        <v>4</v>
      </c>
    </row>
    <row r="153" spans="1:27" ht="127.5" x14ac:dyDescent="0.25">
      <c r="A153" s="294" t="s">
        <v>3190</v>
      </c>
      <c r="B153" s="294" t="s">
        <v>457</v>
      </c>
      <c r="C153" s="315" t="s">
        <v>458</v>
      </c>
      <c r="D153" s="294" t="s">
        <v>219</v>
      </c>
      <c r="E153" s="294" t="s">
        <v>597</v>
      </c>
      <c r="F153" s="294" t="s">
        <v>598</v>
      </c>
      <c r="G153" s="294" t="s">
        <v>3191</v>
      </c>
      <c r="H153" s="294" t="s">
        <v>600</v>
      </c>
      <c r="I153" s="316"/>
      <c r="J153" s="317"/>
      <c r="K153" s="318" t="s">
        <v>601</v>
      </c>
      <c r="L153" s="321"/>
      <c r="M153" s="132" t="s">
        <v>151</v>
      </c>
      <c r="N153" s="212" t="s">
        <v>464</v>
      </c>
      <c r="O153" s="213" t="s">
        <v>465</v>
      </c>
      <c r="P153" s="319"/>
      <c r="Q153" s="316" t="s">
        <v>3165</v>
      </c>
      <c r="R153" s="316" t="s">
        <v>3192</v>
      </c>
      <c r="S153" s="294" t="s">
        <v>603</v>
      </c>
      <c r="T153" s="294" t="s">
        <v>3193</v>
      </c>
      <c r="U153" s="294" t="s">
        <v>3194</v>
      </c>
      <c r="V153" s="294"/>
      <c r="W153" s="276"/>
      <c r="AA153" s="270">
        <f>IF(OR(J153="Fail",ISBLANK(J153)),INDEX('Issue Code Table'!C:C,MATCH(N:N,'Issue Code Table'!A:A,0)),IF(M153="Critical",6,IF(M153="Significant",5,IF(M153="Moderate",3,2))))</f>
        <v>4</v>
      </c>
    </row>
    <row r="154" spans="1:27" ht="229.5" x14ac:dyDescent="0.25">
      <c r="A154" s="294" t="s">
        <v>3195</v>
      </c>
      <c r="B154" s="301" t="s">
        <v>827</v>
      </c>
      <c r="C154" s="302" t="s">
        <v>828</v>
      </c>
      <c r="D154" s="294" t="s">
        <v>219</v>
      </c>
      <c r="E154" s="294" t="s">
        <v>3196</v>
      </c>
      <c r="F154" s="294" t="s">
        <v>830</v>
      </c>
      <c r="G154" s="294" t="s">
        <v>3197</v>
      </c>
      <c r="H154" s="294" t="s">
        <v>3198</v>
      </c>
      <c r="I154" s="316"/>
      <c r="J154" s="317"/>
      <c r="K154" s="318" t="s">
        <v>3199</v>
      </c>
      <c r="L154" s="321"/>
      <c r="M154" s="132" t="s">
        <v>140</v>
      </c>
      <c r="N154" s="212" t="s">
        <v>651</v>
      </c>
      <c r="O154" s="213" t="s">
        <v>652</v>
      </c>
      <c r="P154" s="319"/>
      <c r="Q154" s="316" t="s">
        <v>833</v>
      </c>
      <c r="R154" s="316" t="s">
        <v>834</v>
      </c>
      <c r="S154" s="294" t="s">
        <v>835</v>
      </c>
      <c r="T154" s="294" t="s">
        <v>4896</v>
      </c>
      <c r="U154" s="294" t="s">
        <v>4897</v>
      </c>
      <c r="V154" s="294" t="s">
        <v>3200</v>
      </c>
      <c r="W154" s="276"/>
      <c r="AA154" s="270">
        <f>IF(OR(J154="Fail",ISBLANK(J154)),INDEX('Issue Code Table'!C:C,MATCH(N:N,'Issue Code Table'!A:A,0)),IF(M154="Critical",6,IF(M154="Significant",5,IF(M154="Moderate",3,2))))</f>
        <v>5</v>
      </c>
    </row>
    <row r="155" spans="1:27" ht="267.75" x14ac:dyDescent="0.25">
      <c r="A155" s="294" t="s">
        <v>3201</v>
      </c>
      <c r="B155" s="301" t="s">
        <v>827</v>
      </c>
      <c r="C155" s="302" t="s">
        <v>828</v>
      </c>
      <c r="D155" s="294" t="s">
        <v>206</v>
      </c>
      <c r="E155" s="294" t="s">
        <v>3202</v>
      </c>
      <c r="F155" s="294" t="s">
        <v>3203</v>
      </c>
      <c r="G155" s="294" t="s">
        <v>3204</v>
      </c>
      <c r="H155" s="294" t="s">
        <v>3205</v>
      </c>
      <c r="I155" s="316"/>
      <c r="J155" s="317"/>
      <c r="K155" s="318" t="s">
        <v>3206</v>
      </c>
      <c r="L155" s="321"/>
      <c r="M155" s="132" t="s">
        <v>140</v>
      </c>
      <c r="N155" s="212" t="s">
        <v>651</v>
      </c>
      <c r="O155" s="213" t="s">
        <v>652</v>
      </c>
      <c r="P155" s="319"/>
      <c r="Q155" s="316" t="s">
        <v>833</v>
      </c>
      <c r="R155" s="316" t="s">
        <v>845</v>
      </c>
      <c r="S155" s="294" t="s">
        <v>854</v>
      </c>
      <c r="T155" s="294" t="s">
        <v>3207</v>
      </c>
      <c r="U155" s="294" t="s">
        <v>3208</v>
      </c>
      <c r="V155" s="294" t="s">
        <v>3209</v>
      </c>
      <c r="W155" s="276"/>
      <c r="AA155" s="270">
        <f>IF(OR(J155="Fail",ISBLANK(J155)),INDEX('Issue Code Table'!C:C,MATCH(N:N,'Issue Code Table'!A:A,0)),IF(M155="Critical",6,IF(M155="Significant",5,IF(M155="Moderate",3,2))))</f>
        <v>5</v>
      </c>
    </row>
    <row r="156" spans="1:27" ht="191.25" x14ac:dyDescent="0.25">
      <c r="A156" s="294" t="s">
        <v>3210</v>
      </c>
      <c r="B156" s="322" t="s">
        <v>935</v>
      </c>
      <c r="C156" s="323" t="s">
        <v>936</v>
      </c>
      <c r="D156" s="294" t="s">
        <v>219</v>
      </c>
      <c r="E156" s="294" t="s">
        <v>3211</v>
      </c>
      <c r="F156" s="294" t="s">
        <v>3212</v>
      </c>
      <c r="G156" s="294" t="s">
        <v>3213</v>
      </c>
      <c r="H156" s="294" t="s">
        <v>3214</v>
      </c>
      <c r="I156" s="316"/>
      <c r="J156" s="317"/>
      <c r="K156" s="318" t="s">
        <v>3215</v>
      </c>
      <c r="L156" s="321"/>
      <c r="M156" s="132" t="s">
        <v>140</v>
      </c>
      <c r="N156" s="212" t="s">
        <v>185</v>
      </c>
      <c r="O156" s="213" t="s">
        <v>186</v>
      </c>
      <c r="P156" s="319"/>
      <c r="Q156" s="316" t="s">
        <v>1049</v>
      </c>
      <c r="R156" s="316" t="s">
        <v>3216</v>
      </c>
      <c r="S156" s="294" t="s">
        <v>3217</v>
      </c>
      <c r="T156" s="294" t="s">
        <v>3218</v>
      </c>
      <c r="U156" s="294" t="s">
        <v>3219</v>
      </c>
      <c r="V156" s="294" t="s">
        <v>3220</v>
      </c>
      <c r="W156" s="276"/>
      <c r="AA156" s="270">
        <f>IF(OR(J156="Fail",ISBLANK(J156)),INDEX('Issue Code Table'!C:C,MATCH(N:N,'Issue Code Table'!A:A,0)),IF(M156="Critical",6,IF(M156="Significant",5,IF(M156="Moderate",3,2))))</f>
        <v>5</v>
      </c>
    </row>
    <row r="157" spans="1:27" ht="178.5" x14ac:dyDescent="0.25">
      <c r="A157" s="294" t="s">
        <v>3221</v>
      </c>
      <c r="B157" s="322" t="s">
        <v>935</v>
      </c>
      <c r="C157" s="323" t="s">
        <v>936</v>
      </c>
      <c r="D157" s="294" t="s">
        <v>219</v>
      </c>
      <c r="E157" s="294" t="s">
        <v>3222</v>
      </c>
      <c r="F157" s="294" t="s">
        <v>3223</v>
      </c>
      <c r="G157" s="294" t="s">
        <v>3224</v>
      </c>
      <c r="H157" s="294" t="s">
        <v>3225</v>
      </c>
      <c r="I157" s="316"/>
      <c r="J157" s="317"/>
      <c r="K157" s="318" t="s">
        <v>3226</v>
      </c>
      <c r="L157" s="321"/>
      <c r="M157" s="132" t="s">
        <v>140</v>
      </c>
      <c r="N157" s="212" t="s">
        <v>185</v>
      </c>
      <c r="O157" s="213" t="s">
        <v>186</v>
      </c>
      <c r="P157" s="319"/>
      <c r="Q157" s="316" t="s">
        <v>1059</v>
      </c>
      <c r="R157" s="316" t="s">
        <v>3227</v>
      </c>
      <c r="S157" s="294" t="s">
        <v>3228</v>
      </c>
      <c r="T157" s="294" t="s">
        <v>3229</v>
      </c>
      <c r="U157" s="294" t="s">
        <v>3230</v>
      </c>
      <c r="V157" s="294" t="s">
        <v>3231</v>
      </c>
      <c r="W157" s="276"/>
      <c r="AA157" s="270">
        <f>IF(OR(J157="Fail",ISBLANK(J157)),INDEX('Issue Code Table'!C:C,MATCH(N:N,'Issue Code Table'!A:A,0)),IF(M157="Critical",6,IF(M157="Significant",5,IF(M157="Moderate",3,2))))</f>
        <v>5</v>
      </c>
    </row>
    <row r="158" spans="1:27" ht="165.75" x14ac:dyDescent="0.25">
      <c r="A158" s="294" t="s">
        <v>3232</v>
      </c>
      <c r="B158" s="294" t="s">
        <v>180</v>
      </c>
      <c r="C158" s="315" t="s">
        <v>181</v>
      </c>
      <c r="D158" s="294" t="s">
        <v>219</v>
      </c>
      <c r="E158" s="294" t="s">
        <v>3233</v>
      </c>
      <c r="F158" s="294" t="s">
        <v>3234</v>
      </c>
      <c r="G158" s="294" t="s">
        <v>4898</v>
      </c>
      <c r="H158" s="294" t="s">
        <v>3235</v>
      </c>
      <c r="I158" s="316"/>
      <c r="J158" s="317"/>
      <c r="K158" s="318" t="s">
        <v>3236</v>
      </c>
      <c r="L158" s="321"/>
      <c r="M158" s="132" t="s">
        <v>140</v>
      </c>
      <c r="N158" s="212" t="s">
        <v>185</v>
      </c>
      <c r="O158" s="213" t="s">
        <v>186</v>
      </c>
      <c r="P158" s="319"/>
      <c r="Q158" s="316" t="s">
        <v>1059</v>
      </c>
      <c r="R158" s="316" t="s">
        <v>3237</v>
      </c>
      <c r="S158" s="294" t="s">
        <v>3238</v>
      </c>
      <c r="T158" s="294" t="s">
        <v>3239</v>
      </c>
      <c r="U158" s="294" t="s">
        <v>3240</v>
      </c>
      <c r="V158" s="294" t="s">
        <v>3241</v>
      </c>
      <c r="W158" s="276"/>
      <c r="AA158" s="270">
        <f>IF(OR(J158="Fail",ISBLANK(J158)),INDEX('Issue Code Table'!C:C,MATCH(N:N,'Issue Code Table'!A:A,0)),IF(M158="Critical",6,IF(M158="Significant",5,IF(M158="Moderate",3,2))))</f>
        <v>5</v>
      </c>
    </row>
    <row r="159" spans="1:27" ht="178.5" x14ac:dyDescent="0.25">
      <c r="A159" s="294" t="s">
        <v>3242</v>
      </c>
      <c r="B159" s="294" t="s">
        <v>180</v>
      </c>
      <c r="C159" s="315" t="s">
        <v>181</v>
      </c>
      <c r="D159" s="294" t="s">
        <v>219</v>
      </c>
      <c r="E159" s="294" t="s">
        <v>3243</v>
      </c>
      <c r="F159" s="294" t="s">
        <v>3244</v>
      </c>
      <c r="G159" s="294" t="s">
        <v>3245</v>
      </c>
      <c r="H159" s="294" t="s">
        <v>3246</v>
      </c>
      <c r="I159" s="316"/>
      <c r="J159" s="317"/>
      <c r="K159" s="318" t="s">
        <v>3247</v>
      </c>
      <c r="L159" s="321"/>
      <c r="M159" s="132" t="s">
        <v>140</v>
      </c>
      <c r="N159" s="212" t="s">
        <v>185</v>
      </c>
      <c r="O159" s="213" t="s">
        <v>186</v>
      </c>
      <c r="P159" s="319"/>
      <c r="Q159" s="316" t="s">
        <v>1059</v>
      </c>
      <c r="R159" s="316" t="s">
        <v>3248</v>
      </c>
      <c r="S159" s="294" t="s">
        <v>3249</v>
      </c>
      <c r="T159" s="294" t="s">
        <v>3250</v>
      </c>
      <c r="U159" s="294" t="s">
        <v>3251</v>
      </c>
      <c r="V159" s="294" t="s">
        <v>3252</v>
      </c>
      <c r="W159" s="276"/>
      <c r="AA159" s="270">
        <f>IF(OR(J159="Fail",ISBLANK(J159)),INDEX('Issue Code Table'!C:C,MATCH(N:N,'Issue Code Table'!A:A,0)),IF(M159="Critical",6,IF(M159="Significant",5,IF(M159="Moderate",3,2))))</f>
        <v>5</v>
      </c>
    </row>
    <row r="160" spans="1:27" ht="357" x14ac:dyDescent="0.25">
      <c r="A160" s="294" t="s">
        <v>3253</v>
      </c>
      <c r="B160" s="322" t="s">
        <v>935</v>
      </c>
      <c r="C160" s="323" t="s">
        <v>936</v>
      </c>
      <c r="D160" s="294" t="s">
        <v>206</v>
      </c>
      <c r="E160" s="294" t="s">
        <v>3254</v>
      </c>
      <c r="F160" s="294" t="s">
        <v>4899</v>
      </c>
      <c r="G160" s="294" t="s">
        <v>3255</v>
      </c>
      <c r="H160" s="294" t="s">
        <v>3256</v>
      </c>
      <c r="I160" s="316"/>
      <c r="J160" s="317"/>
      <c r="K160" s="318" t="s">
        <v>3257</v>
      </c>
      <c r="L160" s="321"/>
      <c r="M160" s="132" t="s">
        <v>198</v>
      </c>
      <c r="N160" s="212" t="s">
        <v>3258</v>
      </c>
      <c r="O160" s="213" t="s">
        <v>3259</v>
      </c>
      <c r="P160" s="319"/>
      <c r="Q160" s="316" t="s">
        <v>1059</v>
      </c>
      <c r="R160" s="316" t="s">
        <v>3260</v>
      </c>
      <c r="S160" s="294" t="s">
        <v>3261</v>
      </c>
      <c r="T160" s="294" t="s">
        <v>3262</v>
      </c>
      <c r="U160" s="294" t="s">
        <v>3263</v>
      </c>
      <c r="V160" s="294"/>
      <c r="W160" s="276"/>
      <c r="AA160" s="270">
        <f>IF(OR(J160="Fail",ISBLANK(J160)),INDEX('Issue Code Table'!C:C,MATCH(N:N,'Issue Code Table'!A:A,0)),IF(M160="Critical",6,IF(M160="Significant",5,IF(M160="Moderate",3,2))))</f>
        <v>2</v>
      </c>
    </row>
    <row r="161" spans="1:27" ht="102" x14ac:dyDescent="0.25">
      <c r="A161" s="294" t="s">
        <v>3264</v>
      </c>
      <c r="B161" s="322" t="s">
        <v>935</v>
      </c>
      <c r="C161" s="323" t="s">
        <v>936</v>
      </c>
      <c r="D161" s="294" t="s">
        <v>206</v>
      </c>
      <c r="E161" s="294" t="s">
        <v>3265</v>
      </c>
      <c r="F161" s="294" t="s">
        <v>3266</v>
      </c>
      <c r="G161" s="294" t="s">
        <v>3267</v>
      </c>
      <c r="H161" s="294" t="s">
        <v>3268</v>
      </c>
      <c r="I161" s="316"/>
      <c r="J161" s="317"/>
      <c r="K161" s="318" t="s">
        <v>3269</v>
      </c>
      <c r="L161" s="321"/>
      <c r="M161" s="132" t="s">
        <v>198</v>
      </c>
      <c r="N161" s="212" t="s">
        <v>3258</v>
      </c>
      <c r="O161" s="213" t="s">
        <v>3259</v>
      </c>
      <c r="P161" s="319"/>
      <c r="Q161" s="316" t="s">
        <v>1059</v>
      </c>
      <c r="R161" s="316" t="s">
        <v>3270</v>
      </c>
      <c r="S161" s="294" t="s">
        <v>3271</v>
      </c>
      <c r="T161" s="294" t="s">
        <v>4900</v>
      </c>
      <c r="U161" s="294" t="s">
        <v>3272</v>
      </c>
      <c r="V161" s="294"/>
      <c r="W161" s="276"/>
      <c r="AA161" s="270">
        <f>IF(OR(J161="Fail",ISBLANK(J161)),INDEX('Issue Code Table'!C:C,MATCH(N:N,'Issue Code Table'!A:A,0)),IF(M161="Critical",6,IF(M161="Significant",5,IF(M161="Moderate",3,2))))</f>
        <v>2</v>
      </c>
    </row>
    <row r="162" spans="1:27" ht="293.25" x14ac:dyDescent="0.25">
      <c r="A162" s="294" t="s">
        <v>3273</v>
      </c>
      <c r="B162" s="322" t="s">
        <v>935</v>
      </c>
      <c r="C162" s="323" t="s">
        <v>936</v>
      </c>
      <c r="D162" s="294" t="s">
        <v>206</v>
      </c>
      <c r="E162" s="294" t="s">
        <v>3274</v>
      </c>
      <c r="F162" s="294" t="s">
        <v>3275</v>
      </c>
      <c r="G162" s="294" t="s">
        <v>3276</v>
      </c>
      <c r="H162" s="294" t="s">
        <v>3277</v>
      </c>
      <c r="I162" s="316"/>
      <c r="J162" s="317"/>
      <c r="K162" s="318" t="s">
        <v>3278</v>
      </c>
      <c r="L162" s="321"/>
      <c r="M162" s="132" t="s">
        <v>140</v>
      </c>
      <c r="N162" s="212" t="s">
        <v>185</v>
      </c>
      <c r="O162" s="213" t="s">
        <v>186</v>
      </c>
      <c r="P162" s="319"/>
      <c r="Q162" s="316" t="s">
        <v>1059</v>
      </c>
      <c r="R162" s="316" t="s">
        <v>3279</v>
      </c>
      <c r="S162" s="294" t="s">
        <v>3280</v>
      </c>
      <c r="T162" s="294" t="s">
        <v>3281</v>
      </c>
      <c r="U162" s="294" t="s">
        <v>3282</v>
      </c>
      <c r="V162" s="294" t="s">
        <v>3283</v>
      </c>
      <c r="W162" s="276"/>
      <c r="AA162" s="270">
        <f>IF(OR(J162="Fail",ISBLANK(J162)),INDEX('Issue Code Table'!C:C,MATCH(N:N,'Issue Code Table'!A:A,0)),IF(M162="Critical",6,IF(M162="Significant",5,IF(M162="Moderate",3,2))))</f>
        <v>5</v>
      </c>
    </row>
    <row r="163" spans="1:27" ht="178.5" x14ac:dyDescent="0.25">
      <c r="A163" s="294" t="s">
        <v>3284</v>
      </c>
      <c r="B163" s="294" t="s">
        <v>180</v>
      </c>
      <c r="C163" s="315" t="s">
        <v>181</v>
      </c>
      <c r="D163" s="294" t="s">
        <v>206</v>
      </c>
      <c r="E163" s="294" t="s">
        <v>3285</v>
      </c>
      <c r="F163" s="294" t="s">
        <v>3286</v>
      </c>
      <c r="G163" s="294" t="s">
        <v>4901</v>
      </c>
      <c r="H163" s="294" t="s">
        <v>3287</v>
      </c>
      <c r="I163" s="316"/>
      <c r="J163" s="317"/>
      <c r="K163" s="318" t="s">
        <v>3288</v>
      </c>
      <c r="L163" s="321"/>
      <c r="M163" s="132" t="s">
        <v>140</v>
      </c>
      <c r="N163" s="212" t="s">
        <v>185</v>
      </c>
      <c r="O163" s="213" t="s">
        <v>186</v>
      </c>
      <c r="P163" s="319"/>
      <c r="Q163" s="316" t="s">
        <v>1068</v>
      </c>
      <c r="R163" s="316" t="s">
        <v>3289</v>
      </c>
      <c r="S163" s="294" t="s">
        <v>3290</v>
      </c>
      <c r="T163" s="294" t="s">
        <v>3291</v>
      </c>
      <c r="U163" s="294" t="s">
        <v>3292</v>
      </c>
      <c r="V163" s="294" t="s">
        <v>3293</v>
      </c>
      <c r="W163" s="276"/>
      <c r="AA163" s="270">
        <f>IF(OR(J163="Fail",ISBLANK(J163)),INDEX('Issue Code Table'!C:C,MATCH(N:N,'Issue Code Table'!A:A,0)),IF(M163="Critical",6,IF(M163="Significant",5,IF(M163="Moderate",3,2))))</f>
        <v>5</v>
      </c>
    </row>
    <row r="164" spans="1:27" ht="127.5" x14ac:dyDescent="0.25">
      <c r="A164" s="294" t="s">
        <v>3294</v>
      </c>
      <c r="B164" s="322" t="s">
        <v>935</v>
      </c>
      <c r="C164" s="323" t="s">
        <v>936</v>
      </c>
      <c r="D164" s="294" t="s">
        <v>219</v>
      </c>
      <c r="E164" s="294" t="s">
        <v>3295</v>
      </c>
      <c r="F164" s="294" t="s">
        <v>3296</v>
      </c>
      <c r="G164" s="294" t="s">
        <v>3297</v>
      </c>
      <c r="H164" s="294" t="s">
        <v>3298</v>
      </c>
      <c r="I164" s="316"/>
      <c r="J164" s="317"/>
      <c r="K164" s="318" t="s">
        <v>3299</v>
      </c>
      <c r="L164" s="321"/>
      <c r="M164" s="132" t="s">
        <v>140</v>
      </c>
      <c r="N164" s="212" t="s">
        <v>185</v>
      </c>
      <c r="O164" s="213" t="s">
        <v>186</v>
      </c>
      <c r="P164" s="319"/>
      <c r="Q164" s="316" t="s">
        <v>1068</v>
      </c>
      <c r="R164" s="316" t="s">
        <v>3300</v>
      </c>
      <c r="S164" s="294" t="s">
        <v>3301</v>
      </c>
      <c r="T164" s="294" t="s">
        <v>3302</v>
      </c>
      <c r="U164" s="294" t="s">
        <v>3303</v>
      </c>
      <c r="V164" s="294" t="s">
        <v>3304</v>
      </c>
      <c r="W164" s="276"/>
      <c r="AA164" s="270">
        <f>IF(OR(J164="Fail",ISBLANK(J164)),INDEX('Issue Code Table'!C:C,MATCH(N:N,'Issue Code Table'!A:A,0)),IF(M164="Critical",6,IF(M164="Significant",5,IF(M164="Moderate",3,2))))</f>
        <v>5</v>
      </c>
    </row>
    <row r="165" spans="1:27" ht="165.75" x14ac:dyDescent="0.25">
      <c r="A165" s="294" t="s">
        <v>3305</v>
      </c>
      <c r="B165" s="322" t="s">
        <v>935</v>
      </c>
      <c r="C165" s="323" t="s">
        <v>936</v>
      </c>
      <c r="D165" s="294" t="s">
        <v>219</v>
      </c>
      <c r="E165" s="294" t="s">
        <v>3306</v>
      </c>
      <c r="F165" s="294" t="s">
        <v>3307</v>
      </c>
      <c r="G165" s="294" t="s">
        <v>3308</v>
      </c>
      <c r="H165" s="294" t="s">
        <v>3309</v>
      </c>
      <c r="I165" s="316"/>
      <c r="J165" s="317"/>
      <c r="K165" s="318" t="s">
        <v>3310</v>
      </c>
      <c r="L165" s="321"/>
      <c r="M165" s="132" t="s">
        <v>140</v>
      </c>
      <c r="N165" s="212" t="s">
        <v>185</v>
      </c>
      <c r="O165" s="213" t="s">
        <v>186</v>
      </c>
      <c r="P165" s="319"/>
      <c r="Q165" s="316" t="s">
        <v>1068</v>
      </c>
      <c r="R165" s="316" t="s">
        <v>3311</v>
      </c>
      <c r="S165" s="294" t="s">
        <v>3312</v>
      </c>
      <c r="T165" s="294" t="s">
        <v>3313</v>
      </c>
      <c r="U165" s="294" t="s">
        <v>3314</v>
      </c>
      <c r="V165" s="294" t="s">
        <v>3315</v>
      </c>
      <c r="W165" s="276"/>
      <c r="AA165" s="270">
        <f>IF(OR(J165="Fail",ISBLANK(J165)),INDEX('Issue Code Table'!C:C,MATCH(N:N,'Issue Code Table'!A:A,0)),IF(M165="Critical",6,IF(M165="Significant",5,IF(M165="Moderate",3,2))))</f>
        <v>5</v>
      </c>
    </row>
    <row r="166" spans="1:27" ht="204" x14ac:dyDescent="0.25">
      <c r="A166" s="294" t="s">
        <v>3316</v>
      </c>
      <c r="B166" s="322" t="s">
        <v>935</v>
      </c>
      <c r="C166" s="323" t="s">
        <v>936</v>
      </c>
      <c r="D166" s="294" t="s">
        <v>206</v>
      </c>
      <c r="E166" s="294" t="s">
        <v>3317</v>
      </c>
      <c r="F166" s="294" t="s">
        <v>3318</v>
      </c>
      <c r="G166" s="294" t="s">
        <v>3319</v>
      </c>
      <c r="H166" s="294" t="s">
        <v>3320</v>
      </c>
      <c r="I166" s="316"/>
      <c r="J166" s="317"/>
      <c r="K166" s="318" t="s">
        <v>3321</v>
      </c>
      <c r="L166" s="321"/>
      <c r="M166" s="132" t="s">
        <v>140</v>
      </c>
      <c r="N166" s="212" t="s">
        <v>185</v>
      </c>
      <c r="O166" s="213" t="s">
        <v>186</v>
      </c>
      <c r="P166" s="319"/>
      <c r="Q166" s="316" t="s">
        <v>1068</v>
      </c>
      <c r="R166" s="316" t="s">
        <v>3322</v>
      </c>
      <c r="S166" s="294" t="s">
        <v>3323</v>
      </c>
      <c r="T166" s="294" t="s">
        <v>3324</v>
      </c>
      <c r="U166" s="294" t="s">
        <v>3325</v>
      </c>
      <c r="V166" s="294" t="s">
        <v>3326</v>
      </c>
      <c r="W166" s="276"/>
      <c r="AA166" s="270">
        <f>IF(OR(J166="Fail",ISBLANK(J166)),INDEX('Issue Code Table'!C:C,MATCH(N:N,'Issue Code Table'!A:A,0)),IF(M166="Critical",6,IF(M166="Significant",5,IF(M166="Moderate",3,2))))</f>
        <v>5</v>
      </c>
    </row>
    <row r="167" spans="1:27" ht="357" x14ac:dyDescent="0.25">
      <c r="A167" s="294" t="s">
        <v>3327</v>
      </c>
      <c r="B167" s="294" t="s">
        <v>180</v>
      </c>
      <c r="C167" s="315" t="s">
        <v>181</v>
      </c>
      <c r="D167" s="294" t="s">
        <v>206</v>
      </c>
      <c r="E167" s="294" t="s">
        <v>3328</v>
      </c>
      <c r="F167" s="294" t="s">
        <v>3329</v>
      </c>
      <c r="G167" s="294" t="s">
        <v>4902</v>
      </c>
      <c r="H167" s="294" t="s">
        <v>3330</v>
      </c>
      <c r="I167" s="316"/>
      <c r="J167" s="317"/>
      <c r="K167" s="318" t="s">
        <v>3331</v>
      </c>
      <c r="L167" s="321"/>
      <c r="M167" s="132" t="s">
        <v>140</v>
      </c>
      <c r="N167" s="212" t="s">
        <v>185</v>
      </c>
      <c r="O167" s="213" t="s">
        <v>186</v>
      </c>
      <c r="P167" s="319"/>
      <c r="Q167" s="316" t="s">
        <v>1068</v>
      </c>
      <c r="R167" s="316" t="s">
        <v>3332</v>
      </c>
      <c r="S167" s="294" t="s">
        <v>1154</v>
      </c>
      <c r="T167" s="294" t="s">
        <v>3333</v>
      </c>
      <c r="U167" s="294" t="s">
        <v>3334</v>
      </c>
      <c r="V167" s="294" t="s">
        <v>3335</v>
      </c>
      <c r="W167" s="276"/>
      <c r="AA167" s="270">
        <f>IF(OR(J167="Fail",ISBLANK(J167)),INDEX('Issue Code Table'!C:C,MATCH(N:N,'Issue Code Table'!A:A,0)),IF(M167="Critical",6,IF(M167="Significant",5,IF(M167="Moderate",3,2))))</f>
        <v>5</v>
      </c>
    </row>
    <row r="168" spans="1:27" ht="191.25" x14ac:dyDescent="0.25">
      <c r="A168" s="294" t="s">
        <v>3336</v>
      </c>
      <c r="B168" s="294" t="s">
        <v>180</v>
      </c>
      <c r="C168" s="315" t="s">
        <v>181</v>
      </c>
      <c r="D168" s="294" t="s">
        <v>219</v>
      </c>
      <c r="E168" s="294" t="s">
        <v>3337</v>
      </c>
      <c r="F168" s="294" t="s">
        <v>3338</v>
      </c>
      <c r="G168" s="294" t="s">
        <v>3339</v>
      </c>
      <c r="H168" s="294" t="s">
        <v>3340</v>
      </c>
      <c r="I168" s="316"/>
      <c r="J168" s="317"/>
      <c r="K168" s="318" t="s">
        <v>3341</v>
      </c>
      <c r="L168" s="321"/>
      <c r="M168" s="132" t="s">
        <v>140</v>
      </c>
      <c r="N168" s="212" t="s">
        <v>185</v>
      </c>
      <c r="O168" s="213" t="s">
        <v>186</v>
      </c>
      <c r="P168" s="319"/>
      <c r="Q168" s="316" t="s">
        <v>1068</v>
      </c>
      <c r="R168" s="316" t="s">
        <v>3342</v>
      </c>
      <c r="S168" s="294" t="s">
        <v>3343</v>
      </c>
      <c r="T168" s="294" t="s">
        <v>3344</v>
      </c>
      <c r="U168" s="294" t="s">
        <v>3345</v>
      </c>
      <c r="V168" s="294" t="s">
        <v>3346</v>
      </c>
      <c r="W168" s="276"/>
      <c r="AA168" s="270">
        <f>IF(OR(J168="Fail",ISBLANK(J168)),INDEX('Issue Code Table'!C:C,MATCH(N:N,'Issue Code Table'!A:A,0)),IF(M168="Critical",6,IF(M168="Significant",5,IF(M168="Moderate",3,2))))</f>
        <v>5</v>
      </c>
    </row>
    <row r="169" spans="1:27" ht="76.5" x14ac:dyDescent="0.25">
      <c r="A169" s="294" t="s">
        <v>3347</v>
      </c>
      <c r="B169" s="322" t="s">
        <v>935</v>
      </c>
      <c r="C169" s="323" t="s">
        <v>936</v>
      </c>
      <c r="D169" s="294" t="s">
        <v>219</v>
      </c>
      <c r="E169" s="294" t="s">
        <v>3348</v>
      </c>
      <c r="F169" s="294" t="s">
        <v>3349</v>
      </c>
      <c r="G169" s="294" t="s">
        <v>3350</v>
      </c>
      <c r="H169" s="294" t="s">
        <v>3351</v>
      </c>
      <c r="I169" s="316"/>
      <c r="J169" s="317"/>
      <c r="K169" s="318" t="s">
        <v>3352</v>
      </c>
      <c r="L169" s="321"/>
      <c r="M169" s="132" t="s">
        <v>140</v>
      </c>
      <c r="N169" s="212" t="s">
        <v>185</v>
      </c>
      <c r="O169" s="213" t="s">
        <v>186</v>
      </c>
      <c r="P169" s="319"/>
      <c r="Q169" s="316" t="s">
        <v>1068</v>
      </c>
      <c r="R169" s="316" t="s">
        <v>3353</v>
      </c>
      <c r="S169" s="294" t="s">
        <v>4903</v>
      </c>
      <c r="T169" s="294" t="s">
        <v>3354</v>
      </c>
      <c r="U169" s="294" t="s">
        <v>3355</v>
      </c>
      <c r="V169" s="294" t="s">
        <v>3356</v>
      </c>
      <c r="W169" s="276"/>
      <c r="AA169" s="270">
        <f>IF(OR(J169="Fail",ISBLANK(J169)),INDEX('Issue Code Table'!C:C,MATCH(N:N,'Issue Code Table'!A:A,0)),IF(M169="Critical",6,IF(M169="Significant",5,IF(M169="Moderate",3,2))))</f>
        <v>5</v>
      </c>
    </row>
    <row r="170" spans="1:27" ht="409.5" x14ac:dyDescent="0.25">
      <c r="A170" s="294" t="s">
        <v>3357</v>
      </c>
      <c r="B170" s="294" t="s">
        <v>457</v>
      </c>
      <c r="C170" s="315" t="s">
        <v>458</v>
      </c>
      <c r="D170" s="294" t="s">
        <v>206</v>
      </c>
      <c r="E170" s="294" t="s">
        <v>3358</v>
      </c>
      <c r="F170" s="294" t="s">
        <v>3359</v>
      </c>
      <c r="G170" s="294" t="s">
        <v>3360</v>
      </c>
      <c r="H170" s="294" t="s">
        <v>3361</v>
      </c>
      <c r="I170" s="316"/>
      <c r="J170" s="317"/>
      <c r="K170" s="318" t="s">
        <v>3362</v>
      </c>
      <c r="L170" s="321"/>
      <c r="M170" s="132" t="s">
        <v>140</v>
      </c>
      <c r="N170" s="212" t="s">
        <v>185</v>
      </c>
      <c r="O170" s="213" t="s">
        <v>186</v>
      </c>
      <c r="P170" s="319"/>
      <c r="Q170" s="316" t="s">
        <v>1068</v>
      </c>
      <c r="R170" s="316" t="s">
        <v>3363</v>
      </c>
      <c r="S170" s="294" t="s">
        <v>3364</v>
      </c>
      <c r="T170" s="294" t="s">
        <v>3365</v>
      </c>
      <c r="U170" s="294" t="s">
        <v>3366</v>
      </c>
      <c r="V170" s="294" t="s">
        <v>3367</v>
      </c>
      <c r="W170" s="276"/>
      <c r="AA170" s="270">
        <f>IF(OR(J170="Fail",ISBLANK(J170)),INDEX('Issue Code Table'!C:C,MATCH(N:N,'Issue Code Table'!A:A,0)),IF(M170="Critical",6,IF(M170="Significant",5,IF(M170="Moderate",3,2))))</f>
        <v>5</v>
      </c>
    </row>
    <row r="171" spans="1:27" ht="114.75" x14ac:dyDescent="0.25">
      <c r="A171" s="294" t="s">
        <v>3368</v>
      </c>
      <c r="B171" s="322" t="s">
        <v>935</v>
      </c>
      <c r="C171" s="323" t="s">
        <v>936</v>
      </c>
      <c r="D171" s="294" t="s">
        <v>219</v>
      </c>
      <c r="E171" s="294" t="s">
        <v>3369</v>
      </c>
      <c r="F171" s="294" t="s">
        <v>1132</v>
      </c>
      <c r="G171" s="294" t="s">
        <v>3370</v>
      </c>
      <c r="H171" s="294" t="s">
        <v>1134</v>
      </c>
      <c r="I171" s="316"/>
      <c r="J171" s="317"/>
      <c r="K171" s="318" t="s">
        <v>1135</v>
      </c>
      <c r="L171" s="321"/>
      <c r="M171" s="132" t="s">
        <v>140</v>
      </c>
      <c r="N171" s="212" t="s">
        <v>185</v>
      </c>
      <c r="O171" s="213" t="s">
        <v>186</v>
      </c>
      <c r="P171" s="319"/>
      <c r="Q171" s="316" t="s">
        <v>3371</v>
      </c>
      <c r="R171" s="316" t="s">
        <v>3372</v>
      </c>
      <c r="S171" s="294" t="s">
        <v>1137</v>
      </c>
      <c r="T171" s="294" t="s">
        <v>3373</v>
      </c>
      <c r="U171" s="294" t="s">
        <v>3374</v>
      </c>
      <c r="V171" s="294" t="s">
        <v>3375</v>
      </c>
      <c r="W171" s="276"/>
      <c r="AA171" s="270">
        <f>IF(OR(J171="Fail",ISBLANK(J171)),INDEX('Issue Code Table'!C:C,MATCH(N:N,'Issue Code Table'!A:A,0)),IF(M171="Critical",6,IF(M171="Significant",5,IF(M171="Moderate",3,2))))</f>
        <v>5</v>
      </c>
    </row>
    <row r="172" spans="1:27" ht="242.25" x14ac:dyDescent="0.25">
      <c r="A172" s="294" t="s">
        <v>3376</v>
      </c>
      <c r="B172" s="322" t="s">
        <v>935</v>
      </c>
      <c r="C172" s="323" t="s">
        <v>936</v>
      </c>
      <c r="D172" s="294" t="s">
        <v>206</v>
      </c>
      <c r="E172" s="294" t="s">
        <v>3317</v>
      </c>
      <c r="F172" s="294" t="s">
        <v>1141</v>
      </c>
      <c r="G172" s="294" t="s">
        <v>1142</v>
      </c>
      <c r="H172" s="294" t="s">
        <v>1143</v>
      </c>
      <c r="I172" s="316"/>
      <c r="J172" s="317"/>
      <c r="K172" s="318" t="s">
        <v>2068</v>
      </c>
      <c r="L172" s="321"/>
      <c r="M172" s="132" t="s">
        <v>140</v>
      </c>
      <c r="N172" s="212" t="s">
        <v>185</v>
      </c>
      <c r="O172" s="213" t="s">
        <v>186</v>
      </c>
      <c r="P172" s="319"/>
      <c r="Q172" s="316" t="s">
        <v>3371</v>
      </c>
      <c r="R172" s="316" t="s">
        <v>3377</v>
      </c>
      <c r="S172" s="294" t="s">
        <v>1146</v>
      </c>
      <c r="T172" s="294" t="s">
        <v>3378</v>
      </c>
      <c r="U172" s="294" t="s">
        <v>3379</v>
      </c>
      <c r="V172" s="294" t="s">
        <v>3380</v>
      </c>
      <c r="W172" s="276"/>
      <c r="AA172" s="270">
        <f>IF(OR(J172="Fail",ISBLANK(J172)),INDEX('Issue Code Table'!C:C,MATCH(N:N,'Issue Code Table'!A:A,0)),IF(M172="Critical",6,IF(M172="Significant",5,IF(M172="Moderate",3,2))))</f>
        <v>5</v>
      </c>
    </row>
    <row r="173" spans="1:27" ht="216.75" x14ac:dyDescent="0.25">
      <c r="A173" s="294" t="s">
        <v>3381</v>
      </c>
      <c r="B173" s="322" t="s">
        <v>935</v>
      </c>
      <c r="C173" s="323" t="s">
        <v>936</v>
      </c>
      <c r="D173" s="294" t="s">
        <v>206</v>
      </c>
      <c r="E173" s="294" t="s">
        <v>3328</v>
      </c>
      <c r="F173" s="294" t="s">
        <v>1149</v>
      </c>
      <c r="G173" s="294" t="s">
        <v>1150</v>
      </c>
      <c r="H173" s="294" t="s">
        <v>1151</v>
      </c>
      <c r="I173" s="316"/>
      <c r="J173" s="317"/>
      <c r="K173" s="318" t="s">
        <v>1152</v>
      </c>
      <c r="L173" s="321"/>
      <c r="M173" s="132" t="s">
        <v>140</v>
      </c>
      <c r="N173" s="212" t="s">
        <v>185</v>
      </c>
      <c r="O173" s="213" t="s">
        <v>186</v>
      </c>
      <c r="P173" s="319"/>
      <c r="Q173" s="316" t="s">
        <v>3371</v>
      </c>
      <c r="R173" s="316" t="s">
        <v>3382</v>
      </c>
      <c r="S173" s="294" t="s">
        <v>1154</v>
      </c>
      <c r="T173" s="294" t="s">
        <v>3383</v>
      </c>
      <c r="U173" s="294" t="s">
        <v>3384</v>
      </c>
      <c r="V173" s="294" t="s">
        <v>3385</v>
      </c>
      <c r="W173" s="276"/>
      <c r="AA173" s="270">
        <f>IF(OR(J173="Fail",ISBLANK(J173)),INDEX('Issue Code Table'!C:C,MATCH(N:N,'Issue Code Table'!A:A,0)),IF(M173="Critical",6,IF(M173="Significant",5,IF(M173="Moderate",3,2))))</f>
        <v>5</v>
      </c>
    </row>
    <row r="174" spans="1:27" ht="369.75" x14ac:dyDescent="0.25">
      <c r="A174" s="294" t="s">
        <v>3386</v>
      </c>
      <c r="B174" s="322" t="s">
        <v>935</v>
      </c>
      <c r="C174" s="323" t="s">
        <v>936</v>
      </c>
      <c r="D174" s="294" t="s">
        <v>206</v>
      </c>
      <c r="E174" s="294" t="s">
        <v>3387</v>
      </c>
      <c r="F174" s="294" t="s">
        <v>1157</v>
      </c>
      <c r="G174" s="294" t="s">
        <v>3388</v>
      </c>
      <c r="H174" s="294" t="s">
        <v>1159</v>
      </c>
      <c r="I174" s="316"/>
      <c r="J174" s="317"/>
      <c r="K174" s="318" t="s">
        <v>4904</v>
      </c>
      <c r="L174" s="321"/>
      <c r="M174" s="132" t="s">
        <v>140</v>
      </c>
      <c r="N174" s="212" t="s">
        <v>185</v>
      </c>
      <c r="O174" s="213" t="s">
        <v>186</v>
      </c>
      <c r="P174" s="319"/>
      <c r="Q174" s="316" t="s">
        <v>3371</v>
      </c>
      <c r="R174" s="316" t="s">
        <v>3389</v>
      </c>
      <c r="S174" s="294" t="s">
        <v>1162</v>
      </c>
      <c r="T174" s="294" t="s">
        <v>3390</v>
      </c>
      <c r="U174" s="294" t="s">
        <v>3391</v>
      </c>
      <c r="V174" s="294" t="s">
        <v>3392</v>
      </c>
      <c r="W174" s="276"/>
      <c r="AA174" s="270">
        <f>IF(OR(J174="Fail",ISBLANK(J174)),INDEX('Issue Code Table'!C:C,MATCH(N:N,'Issue Code Table'!A:A,0)),IF(M174="Critical",6,IF(M174="Significant",5,IF(M174="Moderate",3,2))))</f>
        <v>5</v>
      </c>
    </row>
    <row r="175" spans="1:27" ht="140.25" x14ac:dyDescent="0.25">
      <c r="A175" s="294" t="s">
        <v>3393</v>
      </c>
      <c r="B175" s="322" t="s">
        <v>935</v>
      </c>
      <c r="C175" s="323" t="s">
        <v>936</v>
      </c>
      <c r="D175" s="294" t="s">
        <v>219</v>
      </c>
      <c r="E175" s="294" t="s">
        <v>3394</v>
      </c>
      <c r="F175" s="294" t="s">
        <v>1132</v>
      </c>
      <c r="G175" s="294" t="s">
        <v>3395</v>
      </c>
      <c r="H175" s="294" t="s">
        <v>3396</v>
      </c>
      <c r="I175" s="316"/>
      <c r="J175" s="317"/>
      <c r="K175" s="318" t="s">
        <v>3397</v>
      </c>
      <c r="L175" s="321"/>
      <c r="M175" s="132" t="s">
        <v>140</v>
      </c>
      <c r="N175" s="212" t="s">
        <v>185</v>
      </c>
      <c r="O175" s="213" t="s">
        <v>186</v>
      </c>
      <c r="P175" s="319"/>
      <c r="Q175" s="316" t="s">
        <v>3398</v>
      </c>
      <c r="R175" s="316" t="s">
        <v>3399</v>
      </c>
      <c r="S175" s="294" t="s">
        <v>1137</v>
      </c>
      <c r="T175" s="294" t="s">
        <v>3400</v>
      </c>
      <c r="U175" s="294" t="s">
        <v>3401</v>
      </c>
      <c r="V175" s="294" t="s">
        <v>3346</v>
      </c>
      <c r="W175" s="276"/>
      <c r="AA175" s="270">
        <f>IF(OR(J175="Fail",ISBLANK(J175)),INDEX('Issue Code Table'!C:C,MATCH(N:N,'Issue Code Table'!A:A,0)),IF(M175="Critical",6,IF(M175="Significant",5,IF(M175="Moderate",3,2))))</f>
        <v>5</v>
      </c>
    </row>
    <row r="176" spans="1:27" ht="267.75" x14ac:dyDescent="0.25">
      <c r="A176" s="294" t="s">
        <v>3402</v>
      </c>
      <c r="B176" s="322" t="s">
        <v>935</v>
      </c>
      <c r="C176" s="323" t="s">
        <v>936</v>
      </c>
      <c r="D176" s="294" t="s">
        <v>206</v>
      </c>
      <c r="E176" s="294" t="s">
        <v>3403</v>
      </c>
      <c r="F176" s="294" t="s">
        <v>3404</v>
      </c>
      <c r="G176" s="294" t="s">
        <v>3405</v>
      </c>
      <c r="H176" s="294" t="s">
        <v>3406</v>
      </c>
      <c r="I176" s="316"/>
      <c r="J176" s="317"/>
      <c r="K176" s="318" t="s">
        <v>3407</v>
      </c>
      <c r="L176" s="321"/>
      <c r="M176" s="132" t="s">
        <v>140</v>
      </c>
      <c r="N176" s="212" t="s">
        <v>185</v>
      </c>
      <c r="O176" s="213" t="s">
        <v>186</v>
      </c>
      <c r="P176" s="319"/>
      <c r="Q176" s="316" t="s">
        <v>3398</v>
      </c>
      <c r="R176" s="316" t="s">
        <v>3408</v>
      </c>
      <c r="S176" s="294" t="s">
        <v>3409</v>
      </c>
      <c r="T176" s="294" t="s">
        <v>3410</v>
      </c>
      <c r="U176" s="294" t="s">
        <v>3411</v>
      </c>
      <c r="V176" s="294" t="s">
        <v>3412</v>
      </c>
      <c r="W176" s="276"/>
      <c r="AA176" s="270">
        <f>IF(OR(J176="Fail",ISBLANK(J176)),INDEX('Issue Code Table'!C:C,MATCH(N:N,'Issue Code Table'!A:A,0)),IF(M176="Critical",6,IF(M176="Significant",5,IF(M176="Moderate",3,2))))</f>
        <v>5</v>
      </c>
    </row>
    <row r="177" spans="1:27" ht="216.75" x14ac:dyDescent="0.25">
      <c r="A177" s="294" t="s">
        <v>3413</v>
      </c>
      <c r="B177" s="322" t="s">
        <v>935</v>
      </c>
      <c r="C177" s="323" t="s">
        <v>936</v>
      </c>
      <c r="D177" s="294" t="s">
        <v>206</v>
      </c>
      <c r="E177" s="294" t="s">
        <v>3414</v>
      </c>
      <c r="F177" s="294" t="s">
        <v>3415</v>
      </c>
      <c r="G177" s="294" t="s">
        <v>3416</v>
      </c>
      <c r="H177" s="294" t="s">
        <v>1151</v>
      </c>
      <c r="I177" s="294"/>
      <c r="J177" s="317"/>
      <c r="K177" s="318" t="s">
        <v>1152</v>
      </c>
      <c r="L177" s="321"/>
      <c r="M177" s="132" t="s">
        <v>140</v>
      </c>
      <c r="N177" s="212" t="s">
        <v>185</v>
      </c>
      <c r="O177" s="213" t="s">
        <v>186</v>
      </c>
      <c r="P177" s="319"/>
      <c r="Q177" s="316" t="s">
        <v>3398</v>
      </c>
      <c r="R177" s="316" t="s">
        <v>3417</v>
      </c>
      <c r="S177" s="294" t="s">
        <v>1154</v>
      </c>
      <c r="T177" s="294" t="s">
        <v>3418</v>
      </c>
      <c r="U177" s="294" t="s">
        <v>3419</v>
      </c>
      <c r="V177" s="294" t="s">
        <v>3420</v>
      </c>
      <c r="W177" s="276"/>
      <c r="AA177" s="270">
        <f>IF(OR(J177="Fail",ISBLANK(J177)),INDEX('Issue Code Table'!C:C,MATCH(N:N,'Issue Code Table'!A:A,0)),IF(M177="Critical",6,IF(M177="Significant",5,IF(M177="Moderate",3,2))))</f>
        <v>5</v>
      </c>
    </row>
    <row r="178" spans="1:27" ht="409.5" x14ac:dyDescent="0.25">
      <c r="A178" s="294" t="s">
        <v>3421</v>
      </c>
      <c r="B178" s="322" t="s">
        <v>935</v>
      </c>
      <c r="C178" s="323" t="s">
        <v>936</v>
      </c>
      <c r="D178" s="294" t="s">
        <v>206</v>
      </c>
      <c r="E178" s="294" t="s">
        <v>3422</v>
      </c>
      <c r="F178" s="294" t="s">
        <v>1157</v>
      </c>
      <c r="G178" s="294" t="s">
        <v>3423</v>
      </c>
      <c r="H178" s="294" t="s">
        <v>1159</v>
      </c>
      <c r="I178" s="316"/>
      <c r="J178" s="317"/>
      <c r="K178" s="318" t="s">
        <v>4904</v>
      </c>
      <c r="L178" s="321"/>
      <c r="M178" s="132" t="s">
        <v>140</v>
      </c>
      <c r="N178" s="212" t="s">
        <v>185</v>
      </c>
      <c r="O178" s="213" t="s">
        <v>186</v>
      </c>
      <c r="P178" s="319"/>
      <c r="Q178" s="316" t="s">
        <v>3398</v>
      </c>
      <c r="R178" s="316" t="s">
        <v>3424</v>
      </c>
      <c r="S178" s="294" t="s">
        <v>1162</v>
      </c>
      <c r="T178" s="294" t="s">
        <v>3425</v>
      </c>
      <c r="U178" s="294" t="s">
        <v>3426</v>
      </c>
      <c r="V178" s="294" t="s">
        <v>3427</v>
      </c>
      <c r="W178" s="276"/>
      <c r="AA178" s="270">
        <f>IF(OR(J178="Fail",ISBLANK(J178)),INDEX('Issue Code Table'!C:C,MATCH(N:N,'Issue Code Table'!A:A,0)),IF(M178="Critical",6,IF(M178="Significant",5,IF(M178="Moderate",3,2))))</f>
        <v>5</v>
      </c>
    </row>
    <row r="179" spans="1:27" ht="102" x14ac:dyDescent="0.25">
      <c r="A179" s="294" t="s">
        <v>3428</v>
      </c>
      <c r="B179" s="294" t="s">
        <v>180</v>
      </c>
      <c r="C179" s="315" t="s">
        <v>181</v>
      </c>
      <c r="D179" s="294" t="s">
        <v>219</v>
      </c>
      <c r="E179" s="294" t="s">
        <v>1180</v>
      </c>
      <c r="F179" s="294" t="s">
        <v>3429</v>
      </c>
      <c r="G179" s="294" t="s">
        <v>3430</v>
      </c>
      <c r="H179" s="294" t="s">
        <v>3431</v>
      </c>
      <c r="I179" s="316"/>
      <c r="J179" s="317"/>
      <c r="K179" s="318" t="s">
        <v>2074</v>
      </c>
      <c r="L179" s="321"/>
      <c r="M179" s="132" t="s">
        <v>140</v>
      </c>
      <c r="N179" s="212" t="s">
        <v>185</v>
      </c>
      <c r="O179" s="213" t="s">
        <v>186</v>
      </c>
      <c r="P179" s="319"/>
      <c r="Q179" s="316" t="s">
        <v>1205</v>
      </c>
      <c r="R179" s="316" t="s">
        <v>1206</v>
      </c>
      <c r="S179" s="294" t="s">
        <v>3432</v>
      </c>
      <c r="T179" s="294" t="s">
        <v>4905</v>
      </c>
      <c r="U179" s="318" t="s">
        <v>3433</v>
      </c>
      <c r="V179" s="294" t="s">
        <v>3434</v>
      </c>
      <c r="W179" s="276"/>
      <c r="AA179" s="270">
        <f>IF(OR(J179="Fail",ISBLANK(J179)),INDEX('Issue Code Table'!C:C,MATCH(N:N,'Issue Code Table'!A:A,0)),IF(M179="Critical",6,IF(M179="Significant",5,IF(M179="Moderate",3,2))))</f>
        <v>5</v>
      </c>
    </row>
    <row r="180" spans="1:27" ht="76.5" x14ac:dyDescent="0.25">
      <c r="A180" s="294" t="s">
        <v>3435</v>
      </c>
      <c r="B180" s="294" t="s">
        <v>1178</v>
      </c>
      <c r="C180" s="315" t="s">
        <v>1179</v>
      </c>
      <c r="D180" s="294" t="s">
        <v>219</v>
      </c>
      <c r="E180" s="294" t="s">
        <v>3436</v>
      </c>
      <c r="F180" s="294" t="s">
        <v>3437</v>
      </c>
      <c r="G180" s="294" t="s">
        <v>3438</v>
      </c>
      <c r="H180" s="294" t="s">
        <v>1203</v>
      </c>
      <c r="I180" s="316"/>
      <c r="J180" s="317"/>
      <c r="K180" s="318" t="s">
        <v>2078</v>
      </c>
      <c r="L180" s="321"/>
      <c r="M180" s="132" t="s">
        <v>140</v>
      </c>
      <c r="N180" s="213" t="s">
        <v>1253</v>
      </c>
      <c r="O180" s="213" t="s">
        <v>1254</v>
      </c>
      <c r="P180" s="319"/>
      <c r="Q180" s="316" t="s">
        <v>1205</v>
      </c>
      <c r="R180" s="316" t="s">
        <v>1217</v>
      </c>
      <c r="S180" s="294" t="s">
        <v>1207</v>
      </c>
      <c r="T180" s="294" t="s">
        <v>3439</v>
      </c>
      <c r="U180" s="318" t="s">
        <v>3440</v>
      </c>
      <c r="V180" s="294" t="s">
        <v>3441</v>
      </c>
      <c r="W180" s="276"/>
      <c r="AA180" s="270">
        <f>IF(OR(J180="Fail",ISBLANK(J180)),INDEX('Issue Code Table'!C:C,MATCH(N:N,'Issue Code Table'!A:A,0)),IF(M180="Critical",6,IF(M180="Significant",5,IF(M180="Moderate",3,2))))</f>
        <v>5</v>
      </c>
    </row>
    <row r="181" spans="1:27" ht="102" x14ac:dyDescent="0.25">
      <c r="A181" s="294" t="s">
        <v>3442</v>
      </c>
      <c r="B181" s="301" t="s">
        <v>172</v>
      </c>
      <c r="C181" s="302" t="s">
        <v>1220</v>
      </c>
      <c r="D181" s="294" t="s">
        <v>219</v>
      </c>
      <c r="E181" s="294" t="s">
        <v>3443</v>
      </c>
      <c r="F181" s="294" t="s">
        <v>1222</v>
      </c>
      <c r="G181" s="294" t="s">
        <v>3444</v>
      </c>
      <c r="H181" s="294" t="s">
        <v>1224</v>
      </c>
      <c r="I181" s="316"/>
      <c r="J181" s="317"/>
      <c r="K181" s="318" t="s">
        <v>2082</v>
      </c>
      <c r="L181" s="316"/>
      <c r="M181" s="132" t="s">
        <v>140</v>
      </c>
      <c r="N181" s="213" t="s">
        <v>177</v>
      </c>
      <c r="O181" s="213" t="s">
        <v>1226</v>
      </c>
      <c r="P181" s="319"/>
      <c r="Q181" s="316" t="s">
        <v>1205</v>
      </c>
      <c r="R181" s="316" t="s">
        <v>1227</v>
      </c>
      <c r="S181" s="294" t="s">
        <v>1197</v>
      </c>
      <c r="T181" s="294" t="s">
        <v>3445</v>
      </c>
      <c r="U181" s="318" t="s">
        <v>3446</v>
      </c>
      <c r="V181" s="294" t="s">
        <v>3447</v>
      </c>
      <c r="W181" s="276"/>
      <c r="AA181" s="270">
        <f>IF(OR(J181="Fail",ISBLANK(J181)),INDEX('Issue Code Table'!C:C,MATCH(N:N,'Issue Code Table'!A:A,0)),IF(M181="Critical",6,IF(M181="Significant",5,IF(M181="Moderate",3,2))))</f>
        <v>4</v>
      </c>
    </row>
    <row r="182" spans="1:27" ht="369.75" x14ac:dyDescent="0.25">
      <c r="A182" s="294" t="s">
        <v>3448</v>
      </c>
      <c r="B182" s="294" t="s">
        <v>2362</v>
      </c>
      <c r="C182" s="315" t="s">
        <v>2363</v>
      </c>
      <c r="D182" s="294" t="s">
        <v>206</v>
      </c>
      <c r="E182" s="294" t="s">
        <v>3449</v>
      </c>
      <c r="F182" s="294" t="s">
        <v>3450</v>
      </c>
      <c r="G182" s="294" t="s">
        <v>3451</v>
      </c>
      <c r="H182" s="294" t="s">
        <v>3452</v>
      </c>
      <c r="I182" s="316"/>
      <c r="J182" s="317"/>
      <c r="K182" s="318" t="s">
        <v>2080</v>
      </c>
      <c r="L182" s="321"/>
      <c r="M182" s="132" t="s">
        <v>151</v>
      </c>
      <c r="N182" s="213" t="s">
        <v>1215</v>
      </c>
      <c r="O182" s="213" t="s">
        <v>1216</v>
      </c>
      <c r="P182" s="319"/>
      <c r="Q182" s="316" t="s">
        <v>1205</v>
      </c>
      <c r="R182" s="316" t="s">
        <v>1237</v>
      </c>
      <c r="S182" s="294" t="s">
        <v>1218</v>
      </c>
      <c r="T182" s="294" t="s">
        <v>3453</v>
      </c>
      <c r="U182" s="318" t="s">
        <v>3454</v>
      </c>
      <c r="V182" s="328"/>
      <c r="W182" s="276"/>
      <c r="AA182" s="270" t="e">
        <f>IF(OR(J182="Fail",ISBLANK(J182)),INDEX('Issue Code Table'!C:C,MATCH(N:N,'Issue Code Table'!A:A,0)),IF(M182="Critical",6,IF(M182="Significant",5,IF(M182="Moderate",3,2))))</f>
        <v>#N/A</v>
      </c>
    </row>
    <row r="183" spans="1:27" ht="165.75" x14ac:dyDescent="0.25">
      <c r="A183" s="294" t="s">
        <v>3455</v>
      </c>
      <c r="B183" s="294" t="s">
        <v>172</v>
      </c>
      <c r="C183" s="315" t="s">
        <v>1220</v>
      </c>
      <c r="D183" s="294" t="s">
        <v>219</v>
      </c>
      <c r="E183" s="294" t="s">
        <v>3456</v>
      </c>
      <c r="F183" s="294" t="s">
        <v>3457</v>
      </c>
      <c r="G183" s="294" t="s">
        <v>3458</v>
      </c>
      <c r="H183" s="294" t="s">
        <v>1233</v>
      </c>
      <c r="I183" s="316"/>
      <c r="J183" s="317"/>
      <c r="K183" s="318" t="s">
        <v>2084</v>
      </c>
      <c r="L183" s="321"/>
      <c r="M183" s="132" t="s">
        <v>198</v>
      </c>
      <c r="N183" s="213" t="s">
        <v>1235</v>
      </c>
      <c r="O183" s="213" t="s">
        <v>1236</v>
      </c>
      <c r="P183" s="319"/>
      <c r="Q183" s="316" t="s">
        <v>1205</v>
      </c>
      <c r="R183" s="316" t="s">
        <v>1245</v>
      </c>
      <c r="S183" s="294" t="s">
        <v>1238</v>
      </c>
      <c r="T183" s="294" t="s">
        <v>3459</v>
      </c>
      <c r="U183" s="318" t="s">
        <v>3460</v>
      </c>
      <c r="V183" s="328"/>
      <c r="W183" s="276"/>
      <c r="AA183" s="270">
        <f>IF(OR(J183="Fail",ISBLANK(J183)),INDEX('Issue Code Table'!C:C,MATCH(N:N,'Issue Code Table'!A:A,0)),IF(M183="Critical",6,IF(M183="Significant",5,IF(M183="Moderate",3,2))))</f>
        <v>4</v>
      </c>
    </row>
    <row r="184" spans="1:27" ht="255" x14ac:dyDescent="0.25">
      <c r="A184" s="294" t="s">
        <v>3461</v>
      </c>
      <c r="B184" s="294" t="s">
        <v>180</v>
      </c>
      <c r="C184" s="315" t="s">
        <v>181</v>
      </c>
      <c r="D184" s="294" t="s">
        <v>206</v>
      </c>
      <c r="E184" s="294" t="s">
        <v>3462</v>
      </c>
      <c r="F184" s="294" t="s">
        <v>3463</v>
      </c>
      <c r="G184" s="294" t="s">
        <v>3464</v>
      </c>
      <c r="H184" s="294" t="s">
        <v>3465</v>
      </c>
      <c r="I184" s="316"/>
      <c r="J184" s="317"/>
      <c r="K184" s="318" t="s">
        <v>2086</v>
      </c>
      <c r="L184" s="321"/>
      <c r="M184" s="132" t="s">
        <v>151</v>
      </c>
      <c r="N184" s="213" t="s">
        <v>177</v>
      </c>
      <c r="O184" s="213" t="s">
        <v>178</v>
      </c>
      <c r="P184" s="319"/>
      <c r="Q184" s="316" t="s">
        <v>1205</v>
      </c>
      <c r="R184" s="316" t="s">
        <v>3466</v>
      </c>
      <c r="S184" s="294" t="s">
        <v>1246</v>
      </c>
      <c r="T184" s="294" t="s">
        <v>3467</v>
      </c>
      <c r="U184" s="318" t="s">
        <v>3468</v>
      </c>
      <c r="V184" s="328"/>
      <c r="W184" s="276"/>
      <c r="AA184" s="270">
        <f>IF(OR(J184="Fail",ISBLANK(J184)),INDEX('Issue Code Table'!C:C,MATCH(N:N,'Issue Code Table'!A:A,0)),IF(M184="Critical",6,IF(M184="Significant",5,IF(M184="Moderate",3,2))))</f>
        <v>4</v>
      </c>
    </row>
    <row r="185" spans="1:27" ht="102" x14ac:dyDescent="0.25">
      <c r="A185" s="294" t="s">
        <v>3469</v>
      </c>
      <c r="B185" s="294" t="s">
        <v>2362</v>
      </c>
      <c r="C185" s="315" t="s">
        <v>2363</v>
      </c>
      <c r="D185" s="294" t="s">
        <v>219</v>
      </c>
      <c r="E185" s="294" t="s">
        <v>3470</v>
      </c>
      <c r="F185" s="294" t="s">
        <v>3471</v>
      </c>
      <c r="G185" s="294" t="s">
        <v>3472</v>
      </c>
      <c r="H185" s="294" t="s">
        <v>3473</v>
      </c>
      <c r="I185" s="316"/>
      <c r="J185" s="317"/>
      <c r="K185" s="318" t="s">
        <v>3474</v>
      </c>
      <c r="L185" s="321"/>
      <c r="M185" s="132" t="s">
        <v>198</v>
      </c>
      <c r="N185" s="213" t="s">
        <v>1235</v>
      </c>
      <c r="O185" s="213" t="s">
        <v>1236</v>
      </c>
      <c r="P185" s="319"/>
      <c r="Q185" s="316" t="s">
        <v>1255</v>
      </c>
      <c r="R185" s="316" t="s">
        <v>1256</v>
      </c>
      <c r="S185" s="294" t="s">
        <v>3475</v>
      </c>
      <c r="T185" s="294" t="s">
        <v>3476</v>
      </c>
      <c r="U185" s="294" t="s">
        <v>3477</v>
      </c>
      <c r="V185" s="328"/>
      <c r="W185" s="276"/>
      <c r="AA185" s="270">
        <f>IF(OR(J185="Fail",ISBLANK(J185)),INDEX('Issue Code Table'!C:C,MATCH(N:N,'Issue Code Table'!A:A,0)),IF(M185="Critical",6,IF(M185="Significant",5,IF(M185="Moderate",3,2))))</f>
        <v>4</v>
      </c>
    </row>
    <row r="186" spans="1:27" ht="102" x14ac:dyDescent="0.25">
      <c r="A186" s="294" t="s">
        <v>3478</v>
      </c>
      <c r="B186" s="294" t="s">
        <v>313</v>
      </c>
      <c r="C186" s="315" t="s">
        <v>314</v>
      </c>
      <c r="D186" s="294" t="s">
        <v>219</v>
      </c>
      <c r="E186" s="294" t="s">
        <v>3479</v>
      </c>
      <c r="F186" s="294" t="s">
        <v>3480</v>
      </c>
      <c r="G186" s="294" t="s">
        <v>3481</v>
      </c>
      <c r="H186" s="294" t="s">
        <v>4906</v>
      </c>
      <c r="I186" s="316"/>
      <c r="J186" s="317"/>
      <c r="K186" s="318" t="s">
        <v>3482</v>
      </c>
      <c r="L186" s="321"/>
      <c r="M186" s="132" t="s">
        <v>151</v>
      </c>
      <c r="N186" s="213" t="s">
        <v>177</v>
      </c>
      <c r="O186" s="213" t="s">
        <v>178</v>
      </c>
      <c r="P186" s="319"/>
      <c r="Q186" s="316" t="s">
        <v>1255</v>
      </c>
      <c r="R186" s="316" t="s">
        <v>1266</v>
      </c>
      <c r="S186" s="294" t="s">
        <v>3483</v>
      </c>
      <c r="T186" s="294" t="s">
        <v>3484</v>
      </c>
      <c r="U186" s="294" t="s">
        <v>3485</v>
      </c>
      <c r="V186" s="328"/>
      <c r="W186" s="276"/>
      <c r="AA186" s="270">
        <f>IF(OR(J186="Fail",ISBLANK(J186)),INDEX('Issue Code Table'!C:C,MATCH(N:N,'Issue Code Table'!A:A,0)),IF(M186="Critical",6,IF(M186="Significant",5,IF(M186="Moderate",3,2))))</f>
        <v>4</v>
      </c>
    </row>
    <row r="187" spans="1:27" ht="153" x14ac:dyDescent="0.25">
      <c r="A187" s="294" t="s">
        <v>3486</v>
      </c>
      <c r="B187" s="294" t="s">
        <v>172</v>
      </c>
      <c r="C187" s="315" t="s">
        <v>1220</v>
      </c>
      <c r="D187" s="294" t="s">
        <v>219</v>
      </c>
      <c r="E187" s="294" t="s">
        <v>3487</v>
      </c>
      <c r="F187" s="294" t="s">
        <v>3488</v>
      </c>
      <c r="G187" s="294" t="s">
        <v>3489</v>
      </c>
      <c r="H187" s="294" t="s">
        <v>3490</v>
      </c>
      <c r="I187" s="316"/>
      <c r="J187" s="317"/>
      <c r="K187" s="318" t="s">
        <v>3491</v>
      </c>
      <c r="L187" s="321"/>
      <c r="M187" s="132" t="s">
        <v>151</v>
      </c>
      <c r="N187" s="213" t="s">
        <v>177</v>
      </c>
      <c r="O187" s="213" t="s">
        <v>178</v>
      </c>
      <c r="P187" s="319"/>
      <c r="Q187" s="316" t="s">
        <v>1255</v>
      </c>
      <c r="R187" s="316" t="s">
        <v>1274</v>
      </c>
      <c r="S187" s="294" t="s">
        <v>3492</v>
      </c>
      <c r="T187" s="294" t="s">
        <v>3493</v>
      </c>
      <c r="U187" s="294" t="s">
        <v>3494</v>
      </c>
      <c r="V187" s="328"/>
      <c r="W187" s="276"/>
      <c r="AA187" s="270">
        <f>IF(OR(J187="Fail",ISBLANK(J187)),INDEX('Issue Code Table'!C:C,MATCH(N:N,'Issue Code Table'!A:A,0)),IF(M187="Critical",6,IF(M187="Significant",5,IF(M187="Moderate",3,2))))</f>
        <v>4</v>
      </c>
    </row>
    <row r="188" spans="1:27" ht="216.75" x14ac:dyDescent="0.25">
      <c r="A188" s="294" t="s">
        <v>3495</v>
      </c>
      <c r="B188" s="294" t="s">
        <v>144</v>
      </c>
      <c r="C188" s="315" t="s">
        <v>145</v>
      </c>
      <c r="D188" s="294" t="s">
        <v>219</v>
      </c>
      <c r="E188" s="294" t="s">
        <v>6401</v>
      </c>
      <c r="F188" s="294" t="s">
        <v>6407</v>
      </c>
      <c r="G188" s="294" t="s">
        <v>6402</v>
      </c>
      <c r="H188" s="294" t="s">
        <v>6406</v>
      </c>
      <c r="I188" s="316"/>
      <c r="J188" s="317"/>
      <c r="K188" s="318" t="s">
        <v>1583</v>
      </c>
      <c r="L188" s="321" t="s">
        <v>6403</v>
      </c>
      <c r="M188" s="132" t="s">
        <v>140</v>
      </c>
      <c r="N188" s="212" t="s">
        <v>1584</v>
      </c>
      <c r="O188" s="213" t="s">
        <v>1585</v>
      </c>
      <c r="P188" s="319"/>
      <c r="Q188" s="316" t="s">
        <v>3496</v>
      </c>
      <c r="R188" s="316" t="s">
        <v>3497</v>
      </c>
      <c r="S188" s="294" t="s">
        <v>2134</v>
      </c>
      <c r="T188" s="294" t="s">
        <v>6405</v>
      </c>
      <c r="U188" s="318" t="s">
        <v>6404</v>
      </c>
      <c r="V188" s="328" t="s">
        <v>3498</v>
      </c>
      <c r="W188" s="276"/>
      <c r="AA188" s="270">
        <f>IF(OR(J188="Fail",ISBLANK(J188)),INDEX('Issue Code Table'!C:C,MATCH(N:N,'Issue Code Table'!A:A,0)),IF(M188="Critical",6,IF(M188="Significant",5,IF(M188="Moderate",3,2))))</f>
        <v>5</v>
      </c>
    </row>
    <row r="189" spans="1:27" ht="216.75" x14ac:dyDescent="0.25">
      <c r="A189" s="294" t="s">
        <v>3499</v>
      </c>
      <c r="B189" s="294" t="s">
        <v>471</v>
      </c>
      <c r="C189" s="315" t="s">
        <v>472</v>
      </c>
      <c r="D189" s="294" t="s">
        <v>219</v>
      </c>
      <c r="E189" s="294" t="s">
        <v>3500</v>
      </c>
      <c r="F189" s="294" t="s">
        <v>3501</v>
      </c>
      <c r="G189" s="294" t="s">
        <v>3502</v>
      </c>
      <c r="H189" s="294" t="s">
        <v>1592</v>
      </c>
      <c r="I189" s="316"/>
      <c r="J189" s="317"/>
      <c r="K189" s="318" t="s">
        <v>1593</v>
      </c>
      <c r="L189" s="321" t="s">
        <v>3503</v>
      </c>
      <c r="M189" s="132" t="s">
        <v>140</v>
      </c>
      <c r="N189" s="213" t="s">
        <v>1594</v>
      </c>
      <c r="O189" s="213" t="s">
        <v>1595</v>
      </c>
      <c r="P189" s="319"/>
      <c r="Q189" s="316" t="s">
        <v>3496</v>
      </c>
      <c r="R189" s="316" t="s">
        <v>3504</v>
      </c>
      <c r="S189" s="294" t="s">
        <v>1598</v>
      </c>
      <c r="T189" s="294" t="s">
        <v>3505</v>
      </c>
      <c r="U189" s="318" t="s">
        <v>3506</v>
      </c>
      <c r="V189" s="328" t="s">
        <v>3498</v>
      </c>
      <c r="W189" s="276"/>
      <c r="AA189" s="270">
        <f>IF(OR(J189="Fail",ISBLANK(J189)),INDEX('Issue Code Table'!C:C,MATCH(N:N,'Issue Code Table'!A:A,0)),IF(M189="Critical",6,IF(M189="Significant",5,IF(M189="Moderate",3,2))))</f>
        <v>5</v>
      </c>
    </row>
    <row r="190" spans="1:27" ht="255" x14ac:dyDescent="0.25">
      <c r="A190" s="294" t="s">
        <v>3507</v>
      </c>
      <c r="B190" s="294" t="s">
        <v>144</v>
      </c>
      <c r="C190" s="315" t="s">
        <v>145</v>
      </c>
      <c r="D190" s="294" t="s">
        <v>219</v>
      </c>
      <c r="E190" s="294" t="s">
        <v>3508</v>
      </c>
      <c r="F190" s="294" t="s">
        <v>2139</v>
      </c>
      <c r="G190" s="294" t="s">
        <v>3509</v>
      </c>
      <c r="H190" s="294" t="s">
        <v>2140</v>
      </c>
      <c r="I190" s="316"/>
      <c r="J190" s="317"/>
      <c r="K190" s="318" t="s">
        <v>1601</v>
      </c>
      <c r="L190" s="326" t="s">
        <v>1602</v>
      </c>
      <c r="M190" s="132" t="s">
        <v>198</v>
      </c>
      <c r="N190" s="213" t="s">
        <v>1621</v>
      </c>
      <c r="O190" s="213" t="s">
        <v>1622</v>
      </c>
      <c r="P190" s="319"/>
      <c r="Q190" s="316" t="s">
        <v>3496</v>
      </c>
      <c r="R190" s="316" t="s">
        <v>3510</v>
      </c>
      <c r="S190" s="294" t="s">
        <v>1606</v>
      </c>
      <c r="T190" s="294" t="s">
        <v>3511</v>
      </c>
      <c r="U190" s="318" t="s">
        <v>3512</v>
      </c>
      <c r="V190" s="328"/>
      <c r="W190" s="276"/>
      <c r="AA190" s="270">
        <f>IF(OR(J190="Fail",ISBLANK(J190)),INDEX('Issue Code Table'!C:C,MATCH(N:N,'Issue Code Table'!A:A,0)),IF(M190="Critical",6,IF(M190="Significant",5,IF(M190="Moderate",3,2))))</f>
        <v>4</v>
      </c>
    </row>
    <row r="191" spans="1:27" ht="229.5" x14ac:dyDescent="0.25">
      <c r="A191" s="294" t="s">
        <v>3513</v>
      </c>
      <c r="B191" s="294" t="s">
        <v>144</v>
      </c>
      <c r="C191" s="315" t="s">
        <v>145</v>
      </c>
      <c r="D191" s="294" t="s">
        <v>219</v>
      </c>
      <c r="E191" s="294" t="s">
        <v>3514</v>
      </c>
      <c r="F191" s="294" t="s">
        <v>1609</v>
      </c>
      <c r="G191" s="294" t="s">
        <v>3515</v>
      </c>
      <c r="H191" s="294" t="s">
        <v>1611</v>
      </c>
      <c r="I191" s="316"/>
      <c r="J191" s="317"/>
      <c r="K191" s="318" t="s">
        <v>1593</v>
      </c>
      <c r="L191" s="326"/>
      <c r="M191" s="132" t="s">
        <v>151</v>
      </c>
      <c r="N191" s="213" t="s">
        <v>1612</v>
      </c>
      <c r="O191" s="213" t="s">
        <v>1613</v>
      </c>
      <c r="P191" s="319"/>
      <c r="Q191" s="316" t="s">
        <v>3496</v>
      </c>
      <c r="R191" s="316" t="s">
        <v>3516</v>
      </c>
      <c r="S191" s="294" t="s">
        <v>1615</v>
      </c>
      <c r="T191" s="294" t="s">
        <v>3517</v>
      </c>
      <c r="U191" s="318" t="s">
        <v>3518</v>
      </c>
      <c r="V191" s="328"/>
      <c r="W191" s="276"/>
      <c r="AA191" s="270">
        <f>IF(OR(J191="Fail",ISBLANK(J191)),INDEX('Issue Code Table'!C:C,MATCH(N:N,'Issue Code Table'!A:A,0)),IF(M191="Critical",6,IF(M191="Significant",5,IF(M191="Moderate",3,2))))</f>
        <v>5</v>
      </c>
    </row>
    <row r="192" spans="1:27" ht="51.75" customHeight="1" x14ac:dyDescent="0.25">
      <c r="A192" s="294" t="s">
        <v>3519</v>
      </c>
      <c r="B192" s="294" t="s">
        <v>471</v>
      </c>
      <c r="C192" s="315" t="s">
        <v>472</v>
      </c>
      <c r="D192" s="294" t="s">
        <v>206</v>
      </c>
      <c r="E192" s="294" t="s">
        <v>3520</v>
      </c>
      <c r="F192" s="294" t="s">
        <v>1618</v>
      </c>
      <c r="G192" s="294" t="s">
        <v>3521</v>
      </c>
      <c r="H192" s="294" t="s">
        <v>1620</v>
      </c>
      <c r="I192" s="316"/>
      <c r="J192" s="317"/>
      <c r="K192" s="318" t="s">
        <v>1601</v>
      </c>
      <c r="L192" s="326"/>
      <c r="M192" s="132" t="s">
        <v>198</v>
      </c>
      <c r="N192" s="213" t="s">
        <v>1621</v>
      </c>
      <c r="O192" s="213" t="s">
        <v>1622</v>
      </c>
      <c r="P192" s="319"/>
      <c r="Q192" s="316" t="s">
        <v>3496</v>
      </c>
      <c r="R192" s="316" t="s">
        <v>3522</v>
      </c>
      <c r="S192" s="294" t="s">
        <v>1624</v>
      </c>
      <c r="T192" s="294" t="s">
        <v>1625</v>
      </c>
      <c r="U192" s="294" t="s">
        <v>1625</v>
      </c>
      <c r="V192" s="328"/>
      <c r="W192" s="276"/>
      <c r="AA192" s="270">
        <f>IF(OR(J192="Fail",ISBLANK(J192)),INDEX('Issue Code Table'!C:C,MATCH(N:N,'Issue Code Table'!A:A,0)),IF(M192="Critical",6,IF(M192="Significant",5,IF(M192="Moderate",3,2))))</f>
        <v>4</v>
      </c>
    </row>
    <row r="193" spans="1:27" ht="51.75" customHeight="1" x14ac:dyDescent="0.25">
      <c r="A193" s="138"/>
      <c r="B193" s="138"/>
      <c r="C193" s="138"/>
      <c r="D193" s="138"/>
      <c r="E193" s="138"/>
      <c r="F193" s="138"/>
      <c r="G193" s="138"/>
      <c r="H193" s="138"/>
      <c r="I193" s="138"/>
      <c r="J193" s="138"/>
      <c r="K193" s="138"/>
      <c r="L193" s="138"/>
      <c r="M193" s="138"/>
      <c r="N193" s="138"/>
      <c r="O193" s="138"/>
      <c r="P193" s="138"/>
      <c r="Q193" s="138"/>
      <c r="R193" s="138"/>
      <c r="S193" s="138"/>
      <c r="T193" s="138"/>
      <c r="U193" s="329"/>
      <c r="V193" s="138"/>
      <c r="W193" s="276"/>
      <c r="AA193" s="138"/>
    </row>
    <row r="194" spans="1:27" ht="51.75" hidden="1" customHeight="1" x14ac:dyDescent="0.25">
      <c r="A194" s="307"/>
      <c r="B194" s="307"/>
      <c r="C194" s="313"/>
      <c r="D194" s="307"/>
      <c r="E194" s="307"/>
      <c r="F194" s="307"/>
      <c r="G194" s="307"/>
      <c r="H194" s="307"/>
      <c r="I194" s="72" t="s">
        <v>56</v>
      </c>
      <c r="J194" s="307"/>
      <c r="K194" s="307"/>
      <c r="L194" s="307"/>
      <c r="M194" s="72"/>
      <c r="P194" s="307"/>
      <c r="Q194" s="307"/>
      <c r="R194" s="307"/>
      <c r="S194" s="307"/>
      <c r="T194" s="307"/>
      <c r="U194" s="272"/>
      <c r="V194" s="272"/>
    </row>
    <row r="195" spans="1:27" ht="51.75" hidden="1" customHeight="1" x14ac:dyDescent="0.25">
      <c r="A195" s="307"/>
      <c r="B195" s="307"/>
      <c r="C195" s="313"/>
      <c r="D195" s="307"/>
      <c r="E195" s="307"/>
      <c r="F195" s="307"/>
      <c r="G195" s="307"/>
      <c r="H195" s="307"/>
      <c r="I195" s="72" t="s">
        <v>57</v>
      </c>
      <c r="J195" s="307"/>
      <c r="K195" s="307"/>
      <c r="L195" s="307"/>
      <c r="M195" s="72"/>
      <c r="P195" s="307"/>
      <c r="Q195" s="307"/>
      <c r="R195" s="307"/>
      <c r="S195" s="307"/>
      <c r="T195" s="307"/>
      <c r="U195" s="272"/>
      <c r="V195" s="272"/>
    </row>
    <row r="196" spans="1:27" ht="51.75" hidden="1" customHeight="1" x14ac:dyDescent="0.25">
      <c r="A196" s="307"/>
      <c r="B196" s="307"/>
      <c r="C196" s="313"/>
      <c r="D196" s="307"/>
      <c r="E196" s="307"/>
      <c r="F196" s="307"/>
      <c r="G196" s="307"/>
      <c r="H196" s="307"/>
      <c r="I196" s="72" t="s">
        <v>45</v>
      </c>
      <c r="J196" s="307"/>
      <c r="K196" s="307"/>
      <c r="L196" s="307"/>
      <c r="M196" s="72"/>
      <c r="P196" s="307"/>
      <c r="Q196" s="307"/>
      <c r="R196" s="307"/>
      <c r="S196" s="307"/>
      <c r="T196" s="307"/>
      <c r="U196" s="272"/>
      <c r="V196" s="272"/>
    </row>
    <row r="197" spans="1:27" ht="51.75" hidden="1" customHeight="1" x14ac:dyDescent="0.25">
      <c r="A197" s="307"/>
      <c r="B197" s="307"/>
      <c r="C197" s="313"/>
      <c r="D197" s="307"/>
      <c r="E197" s="307"/>
      <c r="F197" s="307"/>
      <c r="G197" s="307"/>
      <c r="H197" s="307"/>
      <c r="I197" s="72" t="s">
        <v>196</v>
      </c>
      <c r="J197" s="307"/>
      <c r="K197" s="307"/>
      <c r="L197" s="307"/>
      <c r="M197" s="72"/>
      <c r="P197" s="307"/>
      <c r="Q197" s="307"/>
      <c r="R197" s="307"/>
      <c r="S197" s="307"/>
      <c r="T197" s="307"/>
      <c r="U197" s="272"/>
      <c r="V197" s="272"/>
    </row>
    <row r="198" spans="1:27" ht="51.75" hidden="1" customHeight="1" x14ac:dyDescent="0.25">
      <c r="A198" s="307"/>
      <c r="B198" s="307"/>
      <c r="C198" s="313"/>
      <c r="D198" s="307"/>
      <c r="E198" s="307"/>
      <c r="F198" s="307"/>
      <c r="G198" s="307"/>
      <c r="H198" s="307"/>
      <c r="I198" s="307"/>
      <c r="J198" s="307"/>
      <c r="K198" s="307"/>
      <c r="L198" s="307"/>
      <c r="M198" s="72"/>
      <c r="P198" s="307"/>
      <c r="Q198" s="307"/>
      <c r="R198" s="307"/>
      <c r="S198" s="307"/>
      <c r="T198" s="307"/>
      <c r="U198" s="272"/>
      <c r="V198" s="272"/>
    </row>
    <row r="199" spans="1:27" ht="51.75" hidden="1" customHeight="1" x14ac:dyDescent="0.25">
      <c r="A199" s="307"/>
      <c r="B199" s="307"/>
      <c r="C199" s="313"/>
      <c r="D199" s="307"/>
      <c r="E199" s="307"/>
      <c r="F199" s="307"/>
      <c r="G199" s="307"/>
      <c r="H199" s="307"/>
      <c r="I199" s="72" t="s">
        <v>197</v>
      </c>
      <c r="J199" s="307"/>
      <c r="K199" s="307"/>
      <c r="L199" s="307"/>
      <c r="P199" s="307"/>
      <c r="Q199" s="307"/>
      <c r="R199" s="307"/>
      <c r="S199" s="307"/>
      <c r="T199" s="307"/>
      <c r="U199" s="272"/>
      <c r="V199" s="272"/>
    </row>
    <row r="200" spans="1:27" ht="51.75" hidden="1" customHeight="1" x14ac:dyDescent="0.25">
      <c r="A200" s="307"/>
      <c r="B200" s="307"/>
      <c r="C200" s="313"/>
      <c r="D200" s="307"/>
      <c r="E200" s="307"/>
      <c r="F200" s="307"/>
      <c r="G200" s="307"/>
      <c r="H200" s="307"/>
      <c r="I200" s="72" t="s">
        <v>131</v>
      </c>
      <c r="J200" s="307"/>
      <c r="K200" s="307"/>
      <c r="L200" s="307"/>
      <c r="P200" s="307"/>
      <c r="Q200" s="307"/>
      <c r="R200" s="307"/>
      <c r="S200" s="307"/>
      <c r="T200" s="307"/>
      <c r="U200" s="272"/>
      <c r="V200" s="272"/>
    </row>
    <row r="201" spans="1:27" ht="51.75" hidden="1" customHeight="1" x14ac:dyDescent="0.25">
      <c r="A201" s="307"/>
      <c r="B201" s="307"/>
      <c r="C201" s="313"/>
      <c r="D201" s="307"/>
      <c r="E201" s="307"/>
      <c r="F201" s="307"/>
      <c r="G201" s="307"/>
      <c r="H201" s="307"/>
      <c r="I201" s="72" t="s">
        <v>140</v>
      </c>
      <c r="J201" s="307"/>
      <c r="K201" s="307"/>
      <c r="L201" s="307"/>
      <c r="P201" s="307"/>
      <c r="Q201" s="307"/>
      <c r="R201" s="307"/>
      <c r="S201" s="307"/>
      <c r="T201" s="307"/>
      <c r="U201" s="272"/>
      <c r="V201" s="272"/>
    </row>
    <row r="202" spans="1:27" ht="51.75" hidden="1" customHeight="1" x14ac:dyDescent="0.25">
      <c r="A202" s="307"/>
      <c r="B202" s="307"/>
      <c r="C202" s="313"/>
      <c r="D202" s="307"/>
      <c r="E202" s="307"/>
      <c r="F202" s="307"/>
      <c r="G202" s="307"/>
      <c r="H202" s="307"/>
      <c r="I202" s="72" t="s">
        <v>151</v>
      </c>
      <c r="J202" s="307"/>
      <c r="K202" s="307"/>
      <c r="L202" s="307"/>
      <c r="P202" s="307"/>
      <c r="Q202" s="307"/>
      <c r="R202" s="307"/>
      <c r="S202" s="307"/>
      <c r="T202" s="307"/>
      <c r="U202" s="272"/>
      <c r="V202" s="272"/>
    </row>
    <row r="203" spans="1:27" ht="51.75" hidden="1" customHeight="1" x14ac:dyDescent="0.25">
      <c r="A203" s="307"/>
      <c r="B203" s="307"/>
      <c r="C203" s="313"/>
      <c r="D203" s="307"/>
      <c r="E203" s="307"/>
      <c r="F203" s="307"/>
      <c r="G203" s="307"/>
      <c r="H203" s="307"/>
      <c r="I203" s="72" t="s">
        <v>198</v>
      </c>
      <c r="J203" s="307"/>
      <c r="K203" s="307"/>
      <c r="L203" s="307"/>
      <c r="P203" s="307"/>
      <c r="Q203" s="307"/>
      <c r="R203" s="307"/>
      <c r="S203" s="307"/>
      <c r="T203" s="307"/>
      <c r="U203" s="272"/>
      <c r="V203" s="272"/>
    </row>
    <row r="204" spans="1:27" ht="51.75" customHeight="1" x14ac:dyDescent="0.25">
      <c r="A204" s="307"/>
      <c r="B204" s="307"/>
      <c r="C204" s="313"/>
      <c r="D204" s="307"/>
      <c r="E204" s="307"/>
      <c r="F204" s="307"/>
      <c r="G204" s="307"/>
      <c r="H204" s="307"/>
      <c r="I204" s="307"/>
      <c r="J204" s="307"/>
      <c r="K204" s="307"/>
      <c r="L204" s="307"/>
      <c r="P204" s="307"/>
      <c r="Q204" s="307"/>
      <c r="R204" s="307"/>
      <c r="S204" s="307"/>
      <c r="T204" s="307"/>
      <c r="U204" s="272"/>
      <c r="V204" s="272"/>
    </row>
    <row r="205" spans="1:27" ht="51.75" customHeight="1" x14ac:dyDescent="0.25">
      <c r="A205" s="307"/>
      <c r="B205" s="307"/>
      <c r="C205" s="313"/>
      <c r="D205" s="307"/>
      <c r="E205" s="307"/>
      <c r="F205" s="307"/>
      <c r="G205" s="307"/>
      <c r="H205" s="307"/>
      <c r="I205" s="307"/>
      <c r="J205" s="307"/>
      <c r="K205" s="307"/>
      <c r="L205" s="307"/>
      <c r="P205" s="307"/>
      <c r="Q205" s="307"/>
      <c r="R205" s="307"/>
      <c r="S205" s="307"/>
      <c r="T205" s="307"/>
      <c r="U205" s="272"/>
      <c r="V205" s="272"/>
    </row>
    <row r="206" spans="1:27" ht="51.75" customHeight="1" x14ac:dyDescent="0.25">
      <c r="A206" s="307"/>
      <c r="B206" s="307"/>
      <c r="C206" s="313"/>
      <c r="D206" s="307"/>
      <c r="E206" s="307"/>
      <c r="F206" s="307"/>
      <c r="G206" s="307"/>
      <c r="H206" s="307"/>
      <c r="I206" s="307"/>
      <c r="J206" s="307"/>
      <c r="K206" s="307"/>
      <c r="L206" s="307"/>
      <c r="P206" s="307"/>
      <c r="Q206" s="307"/>
      <c r="R206" s="307"/>
      <c r="S206" s="307"/>
      <c r="T206" s="307"/>
      <c r="U206" s="272"/>
      <c r="V206" s="272"/>
    </row>
    <row r="207" spans="1:27" ht="51.75" customHeight="1" x14ac:dyDescent="0.25">
      <c r="A207" s="307"/>
      <c r="B207" s="307"/>
      <c r="C207" s="313"/>
      <c r="D207" s="307"/>
      <c r="E207" s="307"/>
      <c r="F207" s="307"/>
      <c r="G207" s="307"/>
      <c r="H207" s="307"/>
      <c r="I207" s="307"/>
      <c r="J207" s="307"/>
      <c r="K207" s="307"/>
      <c r="L207" s="307"/>
      <c r="P207" s="307"/>
      <c r="Q207" s="307"/>
      <c r="R207" s="307"/>
      <c r="S207" s="307"/>
      <c r="T207" s="307"/>
      <c r="U207" s="272"/>
      <c r="V207" s="272"/>
    </row>
    <row r="208" spans="1:27" ht="51.75" customHeight="1" x14ac:dyDescent="0.25">
      <c r="A208" s="307"/>
      <c r="B208" s="307"/>
      <c r="C208" s="313"/>
      <c r="D208" s="307"/>
      <c r="E208" s="307"/>
      <c r="F208" s="307"/>
      <c r="G208" s="307"/>
      <c r="H208" s="307"/>
      <c r="I208" s="307"/>
      <c r="J208" s="307"/>
      <c r="K208" s="307"/>
      <c r="L208" s="307"/>
      <c r="P208" s="307"/>
      <c r="Q208" s="307"/>
      <c r="R208" s="307"/>
      <c r="S208" s="307"/>
      <c r="T208" s="307"/>
      <c r="U208" s="272"/>
      <c r="V208" s="272"/>
    </row>
    <row r="209" spans="21:22" ht="51.75" customHeight="1" x14ac:dyDescent="0.25">
      <c r="U209" s="272"/>
      <c r="V209" s="272"/>
    </row>
    <row r="210" spans="21:22" ht="51.75" customHeight="1" x14ac:dyDescent="0.25">
      <c r="U210" s="272"/>
      <c r="V210" s="272"/>
    </row>
    <row r="211" spans="21:22" ht="51.75" customHeight="1" x14ac:dyDescent="0.25">
      <c r="U211" s="272"/>
      <c r="V211" s="272"/>
    </row>
    <row r="212" spans="21:22" ht="51.75" customHeight="1" x14ac:dyDescent="0.25">
      <c r="U212" s="272"/>
      <c r="V212" s="272"/>
    </row>
    <row r="213" spans="21:22" ht="51.75" customHeight="1" x14ac:dyDescent="0.25">
      <c r="U213" s="272"/>
      <c r="V213" s="272"/>
    </row>
    <row r="214" spans="21:22" ht="51.75" customHeight="1" x14ac:dyDescent="0.25">
      <c r="U214" s="272"/>
      <c r="V214" s="272"/>
    </row>
    <row r="215" spans="21:22" ht="51.75" customHeight="1" x14ac:dyDescent="0.25">
      <c r="U215" s="272"/>
      <c r="V215" s="272"/>
    </row>
    <row r="216" spans="21:22" ht="51.75" customHeight="1" x14ac:dyDescent="0.25">
      <c r="U216" s="272"/>
      <c r="V216" s="272"/>
    </row>
    <row r="217" spans="21:22" ht="51.75" customHeight="1" x14ac:dyDescent="0.25">
      <c r="U217" s="272"/>
      <c r="V217" s="272"/>
    </row>
    <row r="218" spans="21:22" ht="51.75" customHeight="1" x14ac:dyDescent="0.25">
      <c r="U218" s="272"/>
      <c r="V218" s="272"/>
    </row>
    <row r="219" spans="21:22" ht="51.75" customHeight="1" x14ac:dyDescent="0.25">
      <c r="U219" s="272"/>
      <c r="V219" s="272"/>
    </row>
    <row r="220" spans="21:22" ht="51.75" customHeight="1" x14ac:dyDescent="0.25">
      <c r="U220" s="272"/>
      <c r="V220" s="272"/>
    </row>
    <row r="221" spans="21:22" ht="51.75" customHeight="1" x14ac:dyDescent="0.25">
      <c r="U221" s="272"/>
      <c r="V221" s="272"/>
    </row>
    <row r="222" spans="21:22" ht="51.75" customHeight="1" x14ac:dyDescent="0.25">
      <c r="U222" s="272"/>
      <c r="V222" s="272"/>
    </row>
    <row r="223" spans="21:22" ht="51.75" customHeight="1" x14ac:dyDescent="0.25">
      <c r="U223" s="272"/>
      <c r="V223" s="272"/>
    </row>
    <row r="224" spans="21:22" ht="51.75" customHeight="1" x14ac:dyDescent="0.25">
      <c r="U224" s="272"/>
      <c r="V224" s="272"/>
    </row>
    <row r="225" spans="21:22" ht="51.75" customHeight="1" x14ac:dyDescent="0.25">
      <c r="U225" s="272"/>
      <c r="V225" s="272"/>
    </row>
    <row r="226" spans="21:22" ht="51.75" customHeight="1" x14ac:dyDescent="0.25">
      <c r="U226" s="272"/>
      <c r="V226" s="272"/>
    </row>
    <row r="227" spans="21:22" ht="51.75" customHeight="1" x14ac:dyDescent="0.25">
      <c r="U227" s="272"/>
      <c r="V227" s="272"/>
    </row>
    <row r="228" spans="21:22" ht="51.75" customHeight="1" x14ac:dyDescent="0.25">
      <c r="U228" s="272"/>
      <c r="V228" s="272"/>
    </row>
    <row r="229" spans="21:22" ht="51.75" customHeight="1" x14ac:dyDescent="0.25">
      <c r="U229" s="272"/>
      <c r="V229" s="272"/>
    </row>
    <row r="230" spans="21:22" ht="51.75" customHeight="1" x14ac:dyDescent="0.25">
      <c r="U230" s="272"/>
      <c r="V230" s="272"/>
    </row>
    <row r="231" spans="21:22" ht="51.75" customHeight="1" x14ac:dyDescent="0.25">
      <c r="U231" s="272"/>
      <c r="V231" s="272"/>
    </row>
    <row r="232" spans="21:22" ht="51.75" customHeight="1" x14ac:dyDescent="0.25">
      <c r="U232" s="272"/>
      <c r="V232" s="272"/>
    </row>
    <row r="233" spans="21:22" ht="51.75" customHeight="1" x14ac:dyDescent="0.25">
      <c r="U233" s="272"/>
      <c r="V233" s="272"/>
    </row>
    <row r="234" spans="21:22" ht="51.75" customHeight="1" x14ac:dyDescent="0.25">
      <c r="U234" s="272"/>
      <c r="V234" s="272"/>
    </row>
    <row r="235" spans="21:22" ht="51.75" customHeight="1" x14ac:dyDescent="0.25">
      <c r="U235" s="272"/>
      <c r="V235" s="272"/>
    </row>
    <row r="236" spans="21:22" ht="51.75" customHeight="1" x14ac:dyDescent="0.25">
      <c r="U236" s="272"/>
      <c r="V236" s="272"/>
    </row>
    <row r="237" spans="21:22" ht="51.75" customHeight="1" x14ac:dyDescent="0.25">
      <c r="U237" s="272"/>
      <c r="V237" s="272"/>
    </row>
    <row r="238" spans="21:22" ht="51.75" customHeight="1" x14ac:dyDescent="0.25">
      <c r="U238" s="272"/>
      <c r="V238" s="272"/>
    </row>
    <row r="239" spans="21:22" ht="51.75" customHeight="1" x14ac:dyDescent="0.25">
      <c r="U239" s="272"/>
      <c r="V239" s="272"/>
    </row>
    <row r="240" spans="21:22" ht="51.75" customHeight="1" x14ac:dyDescent="0.25">
      <c r="U240" s="272"/>
      <c r="V240" s="272"/>
    </row>
    <row r="241" spans="21:22" ht="51.75" customHeight="1" x14ac:dyDescent="0.25">
      <c r="U241" s="272"/>
      <c r="V241" s="272"/>
    </row>
    <row r="242" spans="21:22" ht="51.75" customHeight="1" x14ac:dyDescent="0.25">
      <c r="U242" s="272"/>
      <c r="V242" s="272"/>
    </row>
    <row r="243" spans="21:22" ht="51.75" customHeight="1" x14ac:dyDescent="0.25">
      <c r="U243" s="272"/>
      <c r="V243" s="272"/>
    </row>
    <row r="244" spans="21:22" ht="51.75" customHeight="1" x14ac:dyDescent="0.25">
      <c r="U244" s="272"/>
      <c r="V244" s="272"/>
    </row>
    <row r="245" spans="21:22" ht="51.75" customHeight="1" x14ac:dyDescent="0.25">
      <c r="U245" s="272"/>
      <c r="V245" s="272"/>
    </row>
    <row r="246" spans="21:22" ht="51.75" customHeight="1" x14ac:dyDescent="0.25">
      <c r="U246" s="272"/>
      <c r="V246" s="272"/>
    </row>
    <row r="247" spans="21:22" ht="51.75" customHeight="1" x14ac:dyDescent="0.25">
      <c r="U247" s="272"/>
      <c r="V247" s="272"/>
    </row>
    <row r="248" spans="21:22" ht="51.75" customHeight="1" x14ac:dyDescent="0.25">
      <c r="U248" s="272"/>
      <c r="V248" s="272"/>
    </row>
    <row r="249" spans="21:22" ht="51.75" customHeight="1" x14ac:dyDescent="0.25">
      <c r="U249" s="272"/>
      <c r="V249" s="272"/>
    </row>
    <row r="250" spans="21:22" ht="51.75" customHeight="1" x14ac:dyDescent="0.25">
      <c r="U250" s="272"/>
      <c r="V250" s="272"/>
    </row>
    <row r="251" spans="21:22" ht="51.75" customHeight="1" x14ac:dyDescent="0.25">
      <c r="U251" s="272"/>
      <c r="V251" s="272"/>
    </row>
    <row r="252" spans="21:22" ht="51.75" customHeight="1" x14ac:dyDescent="0.25">
      <c r="U252" s="272"/>
      <c r="V252" s="272"/>
    </row>
    <row r="253" spans="21:22" ht="51.75" customHeight="1" x14ac:dyDescent="0.25">
      <c r="U253" s="272"/>
      <c r="V253" s="272"/>
    </row>
    <row r="254" spans="21:22" ht="51.75" customHeight="1" x14ac:dyDescent="0.25">
      <c r="U254" s="272"/>
      <c r="V254" s="272"/>
    </row>
    <row r="255" spans="21:22" ht="51.75" customHeight="1" x14ac:dyDescent="0.25">
      <c r="U255" s="272"/>
      <c r="V255" s="272"/>
    </row>
    <row r="256" spans="21:22" ht="51.75" customHeight="1" x14ac:dyDescent="0.25">
      <c r="U256" s="272"/>
      <c r="V256" s="272"/>
    </row>
    <row r="257" spans="21:22" ht="51.75" customHeight="1" x14ac:dyDescent="0.25">
      <c r="U257" s="272"/>
      <c r="V257" s="272"/>
    </row>
    <row r="258" spans="21:22" ht="51.75" customHeight="1" x14ac:dyDescent="0.25">
      <c r="U258" s="272"/>
      <c r="V258" s="272"/>
    </row>
    <row r="259" spans="21:22" ht="51.75" customHeight="1" x14ac:dyDescent="0.25">
      <c r="U259" s="272"/>
      <c r="V259" s="272"/>
    </row>
    <row r="260" spans="21:22" ht="51.75" customHeight="1" x14ac:dyDescent="0.25">
      <c r="U260" s="272"/>
      <c r="V260" s="272"/>
    </row>
    <row r="261" spans="21:22" ht="51.75" customHeight="1" x14ac:dyDescent="0.25">
      <c r="U261" s="272"/>
      <c r="V261" s="272"/>
    </row>
    <row r="262" spans="21:22" ht="51.75" customHeight="1" x14ac:dyDescent="0.25">
      <c r="U262" s="272"/>
      <c r="V262" s="272"/>
    </row>
    <row r="263" spans="21:22" ht="51.75" customHeight="1" x14ac:dyDescent="0.25">
      <c r="U263" s="272"/>
      <c r="V263" s="272"/>
    </row>
    <row r="264" spans="21:22" ht="51.75" customHeight="1" x14ac:dyDescent="0.25">
      <c r="U264" s="272"/>
      <c r="V264" s="272"/>
    </row>
    <row r="265" spans="21:22" ht="51.75" customHeight="1" x14ac:dyDescent="0.25">
      <c r="U265" s="272"/>
      <c r="V265" s="272"/>
    </row>
    <row r="266" spans="21:22" ht="51.75" customHeight="1" x14ac:dyDescent="0.25">
      <c r="U266" s="272"/>
      <c r="V266" s="272"/>
    </row>
    <row r="267" spans="21:22" ht="51.75" customHeight="1" x14ac:dyDescent="0.25">
      <c r="U267" s="272"/>
      <c r="V267" s="272"/>
    </row>
    <row r="268" spans="21:22" ht="51.75" customHeight="1" x14ac:dyDescent="0.25">
      <c r="U268" s="272"/>
      <c r="V268" s="272"/>
    </row>
    <row r="269" spans="21:22" ht="51.75" customHeight="1" x14ac:dyDescent="0.25">
      <c r="U269" s="272"/>
      <c r="V269" s="272"/>
    </row>
    <row r="270" spans="21:22" ht="51.75" customHeight="1" x14ac:dyDescent="0.25">
      <c r="U270" s="272"/>
      <c r="V270" s="272"/>
    </row>
    <row r="271" spans="21:22" ht="51.75" customHeight="1" x14ac:dyDescent="0.25">
      <c r="U271" s="272"/>
      <c r="V271" s="272"/>
    </row>
    <row r="272" spans="21:22" ht="51.75" customHeight="1" x14ac:dyDescent="0.25">
      <c r="U272" s="272"/>
      <c r="V272" s="272"/>
    </row>
    <row r="273" spans="21:22" ht="51.75" customHeight="1" x14ac:dyDescent="0.25">
      <c r="U273" s="272"/>
      <c r="V273" s="272"/>
    </row>
    <row r="274" spans="21:22" ht="51.75" customHeight="1" x14ac:dyDescent="0.25">
      <c r="U274" s="272"/>
      <c r="V274" s="272"/>
    </row>
    <row r="275" spans="21:22" ht="51.75" customHeight="1" x14ac:dyDescent="0.25">
      <c r="U275" s="272"/>
      <c r="V275" s="272"/>
    </row>
    <row r="276" spans="21:22" ht="51.75" customHeight="1" x14ac:dyDescent="0.25">
      <c r="U276" s="272"/>
      <c r="V276" s="272"/>
    </row>
    <row r="277" spans="21:22" ht="51.75" customHeight="1" x14ac:dyDescent="0.25">
      <c r="U277" s="272"/>
      <c r="V277" s="272"/>
    </row>
    <row r="278" spans="21:22" ht="51.75" customHeight="1" x14ac:dyDescent="0.25">
      <c r="U278" s="272"/>
      <c r="V278" s="272"/>
    </row>
    <row r="279" spans="21:22" ht="51.75" customHeight="1" x14ac:dyDescent="0.25">
      <c r="U279" s="272"/>
      <c r="V279" s="272"/>
    </row>
    <row r="280" spans="21:22" ht="51.75" customHeight="1" x14ac:dyDescent="0.25">
      <c r="U280" s="272"/>
      <c r="V280" s="272"/>
    </row>
    <row r="281" spans="21:22" ht="51.75" customHeight="1" x14ac:dyDescent="0.25">
      <c r="U281" s="272"/>
      <c r="V281" s="272"/>
    </row>
    <row r="282" spans="21:22" ht="51.75" customHeight="1" x14ac:dyDescent="0.25">
      <c r="U282" s="272"/>
      <c r="V282" s="272"/>
    </row>
    <row r="283" spans="21:22" ht="51.75" customHeight="1" x14ac:dyDescent="0.25">
      <c r="U283" s="272"/>
      <c r="V283" s="272"/>
    </row>
    <row r="284" spans="21:22" ht="51.75" customHeight="1" x14ac:dyDescent="0.25">
      <c r="U284" s="272"/>
      <c r="V284" s="272"/>
    </row>
    <row r="285" spans="21:22" ht="51.75" customHeight="1" x14ac:dyDescent="0.25">
      <c r="U285" s="272"/>
      <c r="V285" s="272"/>
    </row>
    <row r="286" spans="21:22" ht="51.75" customHeight="1" x14ac:dyDescent="0.25">
      <c r="U286" s="272"/>
      <c r="V286" s="272"/>
    </row>
    <row r="287" spans="21:22" ht="51.75" customHeight="1" x14ac:dyDescent="0.25">
      <c r="U287" s="272"/>
      <c r="V287" s="272"/>
    </row>
    <row r="288" spans="21:22" ht="51.75" customHeight="1" x14ac:dyDescent="0.25">
      <c r="U288" s="272"/>
      <c r="V288" s="272"/>
    </row>
    <row r="289" spans="21:22" ht="51.75" customHeight="1" x14ac:dyDescent="0.25">
      <c r="U289" s="272"/>
      <c r="V289" s="272"/>
    </row>
    <row r="290" spans="21:22" ht="51.75" customHeight="1" x14ac:dyDescent="0.25">
      <c r="U290" s="272"/>
      <c r="V290" s="272"/>
    </row>
    <row r="291" spans="21:22" ht="51.75" customHeight="1" x14ac:dyDescent="0.25">
      <c r="U291" s="272"/>
      <c r="V291" s="272"/>
    </row>
    <row r="292" spans="21:22" ht="51.75" customHeight="1" x14ac:dyDescent="0.25">
      <c r="U292" s="272"/>
      <c r="V292" s="272"/>
    </row>
    <row r="293" spans="21:22" ht="51.75" customHeight="1" x14ac:dyDescent="0.25">
      <c r="U293" s="272"/>
      <c r="V293" s="272"/>
    </row>
    <row r="294" spans="21:22" ht="51.75" customHeight="1" x14ac:dyDescent="0.25">
      <c r="U294" s="272"/>
      <c r="V294" s="272"/>
    </row>
    <row r="295" spans="21:22" ht="51.75" customHeight="1" x14ac:dyDescent="0.25">
      <c r="U295" s="272"/>
      <c r="V295" s="272"/>
    </row>
    <row r="296" spans="21:22" ht="51.75" customHeight="1" x14ac:dyDescent="0.25">
      <c r="U296" s="272"/>
      <c r="V296" s="272"/>
    </row>
    <row r="297" spans="21:22" ht="51.75" customHeight="1" x14ac:dyDescent="0.25">
      <c r="U297" s="272"/>
      <c r="V297" s="272"/>
    </row>
    <row r="298" spans="21:22" ht="51.75" customHeight="1" x14ac:dyDescent="0.25">
      <c r="U298" s="272"/>
      <c r="V298" s="272"/>
    </row>
    <row r="299" spans="21:22" ht="51.75" customHeight="1" x14ac:dyDescent="0.25">
      <c r="U299" s="272"/>
      <c r="V299" s="272"/>
    </row>
    <row r="300" spans="21:22" ht="51.75" customHeight="1" x14ac:dyDescent="0.25">
      <c r="U300" s="272"/>
      <c r="V300" s="272"/>
    </row>
    <row r="301" spans="21:22" ht="51.75" customHeight="1" x14ac:dyDescent="0.25">
      <c r="U301" s="272"/>
      <c r="V301" s="272"/>
    </row>
    <row r="302" spans="21:22" ht="51.75" customHeight="1" x14ac:dyDescent="0.25">
      <c r="U302" s="272"/>
      <c r="V302" s="272"/>
    </row>
    <row r="303" spans="21:22" ht="51.75" customHeight="1" x14ac:dyDescent="0.25">
      <c r="U303" s="272"/>
      <c r="V303" s="272"/>
    </row>
    <row r="304" spans="21:22" ht="51.75" customHeight="1" x14ac:dyDescent="0.25">
      <c r="U304" s="272"/>
      <c r="V304" s="272"/>
    </row>
    <row r="305" spans="21:22" ht="51.75" customHeight="1" x14ac:dyDescent="0.25">
      <c r="U305" s="272"/>
      <c r="V305" s="272"/>
    </row>
    <row r="306" spans="21:22" ht="51.75" customHeight="1" x14ac:dyDescent="0.25">
      <c r="U306" s="272"/>
      <c r="V306" s="272"/>
    </row>
    <row r="307" spans="21:22" ht="51.75" customHeight="1" x14ac:dyDescent="0.25">
      <c r="U307" s="272"/>
      <c r="V307" s="272"/>
    </row>
    <row r="308" spans="21:22" ht="51.75" customHeight="1" x14ac:dyDescent="0.25">
      <c r="U308" s="272"/>
      <c r="V308" s="272"/>
    </row>
    <row r="309" spans="21:22" ht="51.75" customHeight="1" x14ac:dyDescent="0.25">
      <c r="U309" s="272"/>
      <c r="V309" s="272"/>
    </row>
    <row r="310" spans="21:22" ht="51.75" customHeight="1" x14ac:dyDescent="0.25">
      <c r="U310" s="272"/>
      <c r="V310" s="272"/>
    </row>
    <row r="311" spans="21:22" ht="51.75" customHeight="1" x14ac:dyDescent="0.25">
      <c r="U311" s="272"/>
      <c r="V311" s="272"/>
    </row>
    <row r="312" spans="21:22" ht="51.75" customHeight="1" x14ac:dyDescent="0.25">
      <c r="U312" s="272"/>
      <c r="V312" s="272"/>
    </row>
    <row r="313" spans="21:22" ht="51.75" customHeight="1" x14ac:dyDescent="0.25">
      <c r="U313" s="272"/>
      <c r="V313" s="272"/>
    </row>
    <row r="314" spans="21:22" ht="51.75" customHeight="1" x14ac:dyDescent="0.25">
      <c r="U314" s="272"/>
      <c r="V314" s="272"/>
    </row>
    <row r="315" spans="21:22" ht="51.75" customHeight="1" x14ac:dyDescent="0.25">
      <c r="U315" s="272"/>
      <c r="V315" s="272"/>
    </row>
    <row r="316" spans="21:22" ht="51.75" customHeight="1" x14ac:dyDescent="0.25">
      <c r="U316" s="272"/>
      <c r="V316" s="272"/>
    </row>
    <row r="317" spans="21:22" ht="51.75" customHeight="1" x14ac:dyDescent="0.25">
      <c r="U317" s="272"/>
      <c r="V317" s="272"/>
    </row>
    <row r="318" spans="21:22" ht="51.75" customHeight="1" x14ac:dyDescent="0.25">
      <c r="U318" s="272"/>
      <c r="V318" s="272"/>
    </row>
    <row r="319" spans="21:22" ht="51.75" customHeight="1" x14ac:dyDescent="0.25">
      <c r="U319" s="272"/>
      <c r="V319" s="272"/>
    </row>
    <row r="320" spans="21:22" ht="51.75" customHeight="1" x14ac:dyDescent="0.25">
      <c r="U320" s="272"/>
      <c r="V320" s="272"/>
    </row>
    <row r="321" spans="21:22" ht="51.75" customHeight="1" x14ac:dyDescent="0.25">
      <c r="U321" s="272"/>
      <c r="V321" s="272"/>
    </row>
    <row r="322" spans="21:22" ht="51.75" customHeight="1" x14ac:dyDescent="0.25">
      <c r="U322" s="272"/>
      <c r="V322" s="272"/>
    </row>
    <row r="323" spans="21:22" ht="51.75" customHeight="1" x14ac:dyDescent="0.25">
      <c r="U323" s="272"/>
      <c r="V323" s="272"/>
    </row>
    <row r="324" spans="21:22" ht="51.75" customHeight="1" x14ac:dyDescent="0.25">
      <c r="U324" s="272"/>
      <c r="V324" s="272"/>
    </row>
    <row r="325" spans="21:22" ht="51.75" customHeight="1" x14ac:dyDescent="0.25">
      <c r="U325" s="272"/>
      <c r="V325" s="272"/>
    </row>
    <row r="326" spans="21:22" ht="51.75" customHeight="1" x14ac:dyDescent="0.25">
      <c r="U326" s="272"/>
      <c r="V326" s="272"/>
    </row>
    <row r="327" spans="21:22" ht="51.75" customHeight="1" x14ac:dyDescent="0.25">
      <c r="U327" s="272"/>
      <c r="V327" s="272"/>
    </row>
    <row r="328" spans="21:22" ht="51.75" customHeight="1" x14ac:dyDescent="0.25">
      <c r="U328" s="272"/>
      <c r="V328" s="272"/>
    </row>
    <row r="329" spans="21:22" ht="51.75" customHeight="1" x14ac:dyDescent="0.25">
      <c r="U329" s="272"/>
      <c r="V329" s="272"/>
    </row>
    <row r="330" spans="21:22" ht="51.75" customHeight="1" x14ac:dyDescent="0.25">
      <c r="U330" s="272"/>
      <c r="V330" s="272"/>
    </row>
    <row r="331" spans="21:22" ht="51.75" customHeight="1" x14ac:dyDescent="0.25">
      <c r="U331" s="272"/>
      <c r="V331" s="272"/>
    </row>
    <row r="332" spans="21:22" ht="51.75" customHeight="1" x14ac:dyDescent="0.25">
      <c r="U332" s="272"/>
      <c r="V332" s="272"/>
    </row>
    <row r="333" spans="21:22" ht="51.75" customHeight="1" x14ac:dyDescent="0.25">
      <c r="U333" s="272"/>
      <c r="V333" s="272"/>
    </row>
    <row r="334" spans="21:22" ht="51.75" customHeight="1" x14ac:dyDescent="0.25">
      <c r="U334" s="272"/>
      <c r="V334" s="272"/>
    </row>
    <row r="335" spans="21:22" ht="51.75" customHeight="1" x14ac:dyDescent="0.25">
      <c r="U335" s="272"/>
      <c r="V335" s="272"/>
    </row>
    <row r="336" spans="21:22" ht="51.75" customHeight="1" x14ac:dyDescent="0.25">
      <c r="U336" s="272"/>
      <c r="V336" s="272"/>
    </row>
    <row r="337" spans="21:22" ht="51.75" customHeight="1" x14ac:dyDescent="0.25">
      <c r="U337" s="272"/>
      <c r="V337" s="272"/>
    </row>
    <row r="338" spans="21:22" ht="51.75" customHeight="1" x14ac:dyDescent="0.25">
      <c r="U338" s="272"/>
      <c r="V338" s="272"/>
    </row>
    <row r="339" spans="21:22" ht="51.75" customHeight="1" x14ac:dyDescent="0.25">
      <c r="U339" s="272"/>
      <c r="V339" s="272"/>
    </row>
    <row r="340" spans="21:22" ht="51.75" customHeight="1" x14ac:dyDescent="0.25">
      <c r="U340" s="272"/>
      <c r="V340" s="272"/>
    </row>
    <row r="341" spans="21:22" ht="51.75" customHeight="1" x14ac:dyDescent="0.25">
      <c r="U341" s="272"/>
      <c r="V341" s="272"/>
    </row>
    <row r="342" spans="21:22" ht="51.75" customHeight="1" x14ac:dyDescent="0.25">
      <c r="U342" s="272"/>
      <c r="V342" s="272"/>
    </row>
    <row r="343" spans="21:22" ht="51.75" customHeight="1" x14ac:dyDescent="0.25">
      <c r="U343" s="272"/>
      <c r="V343" s="272"/>
    </row>
    <row r="344" spans="21:22" ht="51.75" customHeight="1" x14ac:dyDescent="0.25">
      <c r="U344" s="272"/>
      <c r="V344" s="272"/>
    </row>
    <row r="345" spans="21:22" ht="51.75" customHeight="1" x14ac:dyDescent="0.25">
      <c r="U345" s="272"/>
      <c r="V345" s="272"/>
    </row>
    <row r="346" spans="21:22" ht="51.75" customHeight="1" x14ac:dyDescent="0.25">
      <c r="U346" s="272"/>
      <c r="V346" s="272"/>
    </row>
    <row r="347" spans="21:22" ht="51.75" customHeight="1" x14ac:dyDescent="0.25">
      <c r="U347" s="272"/>
      <c r="V347" s="272"/>
    </row>
    <row r="348" spans="21:22" ht="51.75" customHeight="1" x14ac:dyDescent="0.25">
      <c r="U348" s="272"/>
      <c r="V348" s="272"/>
    </row>
    <row r="349" spans="21:22" ht="51.75" customHeight="1" x14ac:dyDescent="0.25">
      <c r="U349" s="272"/>
      <c r="V349" s="272"/>
    </row>
    <row r="350" spans="21:22" ht="51.75" customHeight="1" x14ac:dyDescent="0.25">
      <c r="U350" s="272"/>
      <c r="V350" s="272"/>
    </row>
    <row r="351" spans="21:22" ht="51.75" customHeight="1" x14ac:dyDescent="0.25">
      <c r="U351" s="272"/>
      <c r="V351" s="272"/>
    </row>
    <row r="352" spans="21:22" ht="51.75" customHeight="1" x14ac:dyDescent="0.25">
      <c r="U352" s="272"/>
      <c r="V352" s="272"/>
    </row>
    <row r="353" spans="21:22" ht="51.75" customHeight="1" x14ac:dyDescent="0.25">
      <c r="U353" s="272"/>
      <c r="V353" s="272"/>
    </row>
    <row r="354" spans="21:22" ht="51.75" customHeight="1" x14ac:dyDescent="0.25">
      <c r="U354" s="272"/>
      <c r="V354" s="272"/>
    </row>
    <row r="355" spans="21:22" ht="51.75" customHeight="1" x14ac:dyDescent="0.25">
      <c r="U355" s="272"/>
      <c r="V355" s="272"/>
    </row>
    <row r="356" spans="21:22" ht="51.75" customHeight="1" x14ac:dyDescent="0.25">
      <c r="U356" s="272"/>
      <c r="V356" s="272"/>
    </row>
    <row r="357" spans="21:22" ht="51.75" customHeight="1" x14ac:dyDescent="0.25">
      <c r="U357" s="272"/>
      <c r="V357" s="272"/>
    </row>
    <row r="358" spans="21:22" ht="51.75" customHeight="1" x14ac:dyDescent="0.25">
      <c r="U358" s="272"/>
      <c r="V358" s="272"/>
    </row>
    <row r="359" spans="21:22" ht="51.75" customHeight="1" x14ac:dyDescent="0.25">
      <c r="U359" s="272"/>
      <c r="V359" s="272"/>
    </row>
    <row r="360" spans="21:22" ht="51.75" customHeight="1" x14ac:dyDescent="0.25">
      <c r="U360" s="272"/>
      <c r="V360" s="272"/>
    </row>
    <row r="361" spans="21:22" ht="51.75" customHeight="1" x14ac:dyDescent="0.25">
      <c r="U361" s="272"/>
      <c r="V361" s="272"/>
    </row>
    <row r="362" spans="21:22" ht="51.75" customHeight="1" x14ac:dyDescent="0.25">
      <c r="U362" s="272"/>
      <c r="V362" s="272"/>
    </row>
    <row r="363" spans="21:22" ht="51.75" customHeight="1" x14ac:dyDescent="0.25">
      <c r="U363" s="272"/>
      <c r="V363" s="272"/>
    </row>
    <row r="364" spans="21:22" ht="51.75" customHeight="1" x14ac:dyDescent="0.25">
      <c r="U364" s="272"/>
      <c r="V364" s="272"/>
    </row>
    <row r="365" spans="21:22" ht="51.75" customHeight="1" x14ac:dyDescent="0.25">
      <c r="U365" s="272"/>
      <c r="V365" s="272"/>
    </row>
    <row r="366" spans="21:22" ht="51.75" customHeight="1" x14ac:dyDescent="0.25">
      <c r="U366" s="272"/>
      <c r="V366" s="272"/>
    </row>
    <row r="367" spans="21:22" ht="51.75" customHeight="1" x14ac:dyDescent="0.25">
      <c r="U367" s="272"/>
      <c r="V367" s="272"/>
    </row>
    <row r="368" spans="21:22" ht="51.75" customHeight="1" x14ac:dyDescent="0.25">
      <c r="U368" s="272"/>
      <c r="V368" s="272"/>
    </row>
    <row r="369" spans="21:22" ht="51.75" customHeight="1" x14ac:dyDescent="0.25">
      <c r="U369" s="272"/>
      <c r="V369" s="272"/>
    </row>
    <row r="370" spans="21:22" ht="51.75" customHeight="1" x14ac:dyDescent="0.25">
      <c r="U370" s="272"/>
      <c r="V370" s="272"/>
    </row>
    <row r="371" spans="21:22" ht="51.75" customHeight="1" x14ac:dyDescent="0.25">
      <c r="U371" s="272"/>
      <c r="V371" s="272"/>
    </row>
    <row r="372" spans="21:22" ht="51.75" customHeight="1" x14ac:dyDescent="0.25">
      <c r="U372" s="272"/>
      <c r="V372" s="272"/>
    </row>
    <row r="373" spans="21:22" ht="51.75" customHeight="1" x14ac:dyDescent="0.25">
      <c r="U373" s="272"/>
      <c r="V373" s="272"/>
    </row>
    <row r="374" spans="21:22" ht="51.75" customHeight="1" x14ac:dyDescent="0.25">
      <c r="U374" s="272"/>
      <c r="V374" s="272"/>
    </row>
    <row r="375" spans="21:22" ht="51.75" customHeight="1" x14ac:dyDescent="0.25">
      <c r="U375" s="272"/>
      <c r="V375" s="272"/>
    </row>
    <row r="376" spans="21:22" ht="51.75" customHeight="1" x14ac:dyDescent="0.25">
      <c r="U376" s="272"/>
      <c r="V376" s="272"/>
    </row>
    <row r="377" spans="21:22" ht="51.75" customHeight="1" x14ac:dyDescent="0.25">
      <c r="U377" s="272"/>
      <c r="V377" s="272"/>
    </row>
    <row r="378" spans="21:22" ht="51.75" customHeight="1" x14ac:dyDescent="0.25">
      <c r="U378" s="272"/>
      <c r="V378" s="272"/>
    </row>
    <row r="379" spans="21:22" ht="51.75" customHeight="1" x14ac:dyDescent="0.25">
      <c r="U379" s="272"/>
      <c r="V379" s="272"/>
    </row>
    <row r="380" spans="21:22" ht="51.75" customHeight="1" x14ac:dyDescent="0.25">
      <c r="U380" s="272"/>
      <c r="V380" s="272"/>
    </row>
    <row r="381" spans="21:22" ht="51.75" customHeight="1" x14ac:dyDescent="0.25">
      <c r="U381" s="272"/>
      <c r="V381" s="272"/>
    </row>
    <row r="382" spans="21:22" ht="51.75" customHeight="1" x14ac:dyDescent="0.25">
      <c r="U382" s="272"/>
      <c r="V382" s="272"/>
    </row>
    <row r="383" spans="21:22" ht="51.75" customHeight="1" x14ac:dyDescent="0.25">
      <c r="U383" s="272"/>
      <c r="V383" s="272"/>
    </row>
    <row r="384" spans="21:22" ht="51.75" customHeight="1" x14ac:dyDescent="0.25">
      <c r="U384" s="272"/>
      <c r="V384" s="272"/>
    </row>
    <row r="385" spans="21:22" ht="51.75" customHeight="1" x14ac:dyDescent="0.25">
      <c r="U385" s="272"/>
      <c r="V385" s="272"/>
    </row>
    <row r="386" spans="21:22" ht="51.75" customHeight="1" x14ac:dyDescent="0.25">
      <c r="U386" s="272"/>
      <c r="V386" s="272"/>
    </row>
    <row r="387" spans="21:22" ht="51.75" customHeight="1" x14ac:dyDescent="0.25">
      <c r="U387" s="272"/>
      <c r="V387" s="272"/>
    </row>
    <row r="388" spans="21:22" ht="51.75" customHeight="1" x14ac:dyDescent="0.25">
      <c r="U388" s="272"/>
      <c r="V388" s="272"/>
    </row>
    <row r="389" spans="21:22" ht="51.75" customHeight="1" x14ac:dyDescent="0.25">
      <c r="U389" s="272"/>
      <c r="V389" s="272"/>
    </row>
    <row r="390" spans="21:22" ht="51.75" customHeight="1" x14ac:dyDescent="0.25">
      <c r="U390" s="272"/>
      <c r="V390" s="272"/>
    </row>
    <row r="391" spans="21:22" ht="51.75" customHeight="1" x14ac:dyDescent="0.25">
      <c r="U391" s="272"/>
      <c r="V391" s="272"/>
    </row>
    <row r="392" spans="21:22" ht="51.75" customHeight="1" x14ac:dyDescent="0.25">
      <c r="U392" s="272"/>
      <c r="V392" s="272"/>
    </row>
    <row r="393" spans="21:22" ht="51.75" customHeight="1" x14ac:dyDescent="0.25">
      <c r="U393" s="272"/>
      <c r="V393" s="272"/>
    </row>
    <row r="394" spans="21:22" ht="51.75" customHeight="1" x14ac:dyDescent="0.25">
      <c r="U394" s="272"/>
      <c r="V394" s="272"/>
    </row>
    <row r="395" spans="21:22" ht="51.75" customHeight="1" x14ac:dyDescent="0.25">
      <c r="U395" s="272"/>
      <c r="V395" s="272"/>
    </row>
    <row r="396" spans="21:22" ht="51.75" customHeight="1" x14ac:dyDescent="0.25">
      <c r="U396" s="272"/>
      <c r="V396" s="272"/>
    </row>
    <row r="397" spans="21:22" ht="51.75" customHeight="1" x14ac:dyDescent="0.25">
      <c r="U397" s="272"/>
      <c r="V397" s="272"/>
    </row>
    <row r="398" spans="21:22" ht="51.75" customHeight="1" x14ac:dyDescent="0.25">
      <c r="U398" s="272"/>
      <c r="V398" s="272"/>
    </row>
    <row r="399" spans="21:22" ht="51.75" customHeight="1" x14ac:dyDescent="0.25">
      <c r="U399" s="272"/>
      <c r="V399" s="272"/>
    </row>
    <row r="400" spans="21:22" ht="51.75" customHeight="1" x14ac:dyDescent="0.25">
      <c r="U400" s="272"/>
      <c r="V400" s="272"/>
    </row>
    <row r="401" spans="21:22" ht="51.75" customHeight="1" x14ac:dyDescent="0.25">
      <c r="U401" s="272"/>
      <c r="V401" s="272"/>
    </row>
    <row r="402" spans="21:22" ht="51.75" customHeight="1" x14ac:dyDescent="0.25">
      <c r="U402" s="272"/>
      <c r="V402" s="272"/>
    </row>
    <row r="403" spans="21:22" ht="51.75" customHeight="1" x14ac:dyDescent="0.25">
      <c r="U403" s="272"/>
      <c r="V403" s="272"/>
    </row>
    <row r="404" spans="21:22" ht="51.75" customHeight="1" x14ac:dyDescent="0.25">
      <c r="U404" s="272"/>
      <c r="V404" s="272"/>
    </row>
    <row r="405" spans="21:22" ht="51.75" customHeight="1" x14ac:dyDescent="0.25">
      <c r="U405" s="272"/>
      <c r="V405" s="272"/>
    </row>
    <row r="406" spans="21:22" ht="51.75" customHeight="1" x14ac:dyDescent="0.25">
      <c r="U406" s="272"/>
      <c r="V406" s="272"/>
    </row>
    <row r="407" spans="21:22" ht="51.75" customHeight="1" x14ac:dyDescent="0.25">
      <c r="U407" s="272"/>
      <c r="V407" s="272"/>
    </row>
    <row r="408" spans="21:22" ht="51.75" customHeight="1" x14ac:dyDescent="0.25">
      <c r="U408" s="272"/>
      <c r="V408" s="272"/>
    </row>
    <row r="409" spans="21:22" ht="51.75" customHeight="1" x14ac:dyDescent="0.25">
      <c r="U409" s="272"/>
      <c r="V409" s="272"/>
    </row>
    <row r="410" spans="21:22" ht="51.75" customHeight="1" x14ac:dyDescent="0.25">
      <c r="U410" s="272"/>
      <c r="V410" s="272"/>
    </row>
    <row r="411" spans="21:22" ht="51.75" customHeight="1" x14ac:dyDescent="0.25">
      <c r="U411" s="272"/>
      <c r="V411" s="272"/>
    </row>
    <row r="412" spans="21:22" ht="51.75" customHeight="1" x14ac:dyDescent="0.25">
      <c r="U412" s="272"/>
      <c r="V412" s="272"/>
    </row>
    <row r="413" spans="21:22" ht="51.75" customHeight="1" x14ac:dyDescent="0.25">
      <c r="U413" s="272"/>
      <c r="V413" s="272"/>
    </row>
    <row r="414" spans="21:22" ht="51.75" customHeight="1" x14ac:dyDescent="0.25">
      <c r="U414" s="272"/>
      <c r="V414" s="272"/>
    </row>
    <row r="415" spans="21:22" ht="51.75" customHeight="1" x14ac:dyDescent="0.25">
      <c r="U415" s="272"/>
      <c r="V415" s="272"/>
    </row>
    <row r="416" spans="21:22" ht="51.75" customHeight="1" x14ac:dyDescent="0.25">
      <c r="U416" s="272"/>
      <c r="V416" s="272"/>
    </row>
    <row r="417" spans="21:22" ht="51.75" customHeight="1" x14ac:dyDescent="0.25">
      <c r="U417" s="272"/>
      <c r="V417" s="272"/>
    </row>
    <row r="418" spans="21:22" ht="51.75" customHeight="1" x14ac:dyDescent="0.25">
      <c r="U418" s="272"/>
      <c r="V418" s="272"/>
    </row>
    <row r="419" spans="21:22" ht="51.75" customHeight="1" x14ac:dyDescent="0.25">
      <c r="U419" s="272"/>
      <c r="V419" s="272"/>
    </row>
    <row r="420" spans="21:22" ht="51.75" customHeight="1" x14ac:dyDescent="0.25">
      <c r="U420" s="272"/>
      <c r="V420" s="272"/>
    </row>
    <row r="421" spans="21:22" ht="51.75" customHeight="1" x14ac:dyDescent="0.25">
      <c r="U421" s="272"/>
      <c r="V421" s="272"/>
    </row>
    <row r="422" spans="21:22" ht="51.75" customHeight="1" x14ac:dyDescent="0.25">
      <c r="U422" s="272"/>
      <c r="V422" s="272"/>
    </row>
    <row r="423" spans="21:22" ht="51.75" customHeight="1" x14ac:dyDescent="0.25">
      <c r="U423" s="272"/>
      <c r="V423" s="272"/>
    </row>
    <row r="424" spans="21:22" ht="51.75" customHeight="1" x14ac:dyDescent="0.25">
      <c r="U424" s="272"/>
      <c r="V424" s="272"/>
    </row>
    <row r="425" spans="21:22" ht="51.75" customHeight="1" x14ac:dyDescent="0.25">
      <c r="U425" s="272"/>
      <c r="V425" s="272"/>
    </row>
    <row r="426" spans="21:22" ht="51.75" customHeight="1" x14ac:dyDescent="0.25">
      <c r="U426" s="272"/>
      <c r="V426" s="272"/>
    </row>
    <row r="427" spans="21:22" ht="51.75" customHeight="1" x14ac:dyDescent="0.25">
      <c r="U427" s="272"/>
      <c r="V427" s="272"/>
    </row>
    <row r="428" spans="21:22" ht="51.75" customHeight="1" x14ac:dyDescent="0.25">
      <c r="U428" s="272"/>
      <c r="V428" s="272"/>
    </row>
    <row r="429" spans="21:22" ht="51.75" customHeight="1" x14ac:dyDescent="0.25">
      <c r="U429" s="272"/>
      <c r="V429" s="272"/>
    </row>
    <row r="430" spans="21:22" ht="51.75" customHeight="1" x14ac:dyDescent="0.25">
      <c r="U430" s="272"/>
      <c r="V430" s="272"/>
    </row>
    <row r="431" spans="21:22" ht="51.75" customHeight="1" x14ac:dyDescent="0.25">
      <c r="U431" s="272"/>
      <c r="V431" s="272"/>
    </row>
    <row r="432" spans="21:22" ht="51.75" customHeight="1" x14ac:dyDescent="0.25">
      <c r="U432" s="272"/>
      <c r="V432" s="272"/>
    </row>
    <row r="433" spans="21:22" ht="51.75" customHeight="1" x14ac:dyDescent="0.25">
      <c r="U433" s="310"/>
      <c r="V433" s="310"/>
    </row>
  </sheetData>
  <protectedRanges>
    <protectedRange password="E1A2" sqref="N2:O2 Y28:Y29 Y25 X2:Y2 AA2 U2" name="Range1"/>
    <protectedRange password="E1A2" sqref="Y30 Y17:Y24 Y13:Y14 X3:Y3 Y4:Y11 X4:X190" name="Range1_1"/>
    <protectedRange password="E1A2" sqref="Y12" name="Range1_2"/>
    <protectedRange password="E1A2" sqref="Y15" name="Range1_3"/>
    <protectedRange password="E1A2" sqref="Y16" name="Range1_4"/>
    <protectedRange password="E1A2" sqref="Y26:Y27" name="Range1_5"/>
    <protectedRange password="E1A2" sqref="Y111:Y112 Y102:Y104 Y89:Y96 Y87 Y81:Y85 Y71:Y79 Y49:Y56 Y34:Y37 Y32" name="Range1_6"/>
    <protectedRange password="E1A2" sqref="Y125 Y122 Y118:Y119" name="Range1_7"/>
    <protectedRange password="E1A2" sqref="Y127" name="Range1_8"/>
    <protectedRange password="E1A2" sqref="Y131" name="Range1_9"/>
    <protectedRange password="E1A2" sqref="Y137:Y138" name="Range1_10"/>
    <protectedRange password="E1A2" sqref="Y157:Y162 Y175:Y179" name="Range1_11"/>
    <protectedRange password="E1A2" sqref="Y166:Y174 Y183:Y190" name="Range1_12"/>
    <protectedRange password="E1A2" sqref="O193" name="Range1_1_3"/>
    <protectedRange password="E1A2" sqref="L3" name="Range1_1_8_1"/>
    <protectedRange password="E1A2" sqref="N3" name="Range1_1_2_2"/>
    <protectedRange password="E1A2" sqref="O3" name="Range1_1_8_1_1"/>
    <protectedRange password="E1A2" sqref="N193" name="Range1_12_4_1"/>
    <protectedRange password="E1A2" sqref="N8:O8" name="Range1_1_3_3"/>
    <protectedRange password="E1A2" sqref="L4:L5" name="Range1_1_8_1_2"/>
    <protectedRange password="E1A2" sqref="N4" name="Range1_1_2_2_1"/>
    <protectedRange password="E1A2" sqref="O4" name="Range1_1_8_1_1_1"/>
    <protectedRange password="E1A2" sqref="N6:O6" name="Range1_1_3_1_1"/>
    <protectedRange password="E1A2" sqref="N7:O7 N5:O5" name="Range1_1_3_2_1"/>
    <protectedRange password="E1A2" sqref="N10:O10" name="Range1_1_3_4_1"/>
    <protectedRange password="E1A2" sqref="O11" name="Range1_1_3_5_1"/>
    <protectedRange password="E1A2" sqref="N11" name="Range1_1_4_1_1"/>
    <protectedRange password="E1A2" sqref="O12" name="Range1_1_3_6_1"/>
    <protectedRange password="E1A2" sqref="N12" name="Range1_1_4_2_1"/>
    <protectedRange password="E1A2" sqref="O13" name="Range1_1_3_7_1"/>
    <protectedRange password="E1A2" sqref="N13" name="Range1_1_4_3_1"/>
    <protectedRange password="E1A2" sqref="O14" name="Range1_1_3_8_1"/>
    <protectedRange password="E1A2" sqref="N14" name="Range1_1_4_4_1"/>
    <protectedRange password="E1A2" sqref="O15" name="Range1_1_3_9_1"/>
    <protectedRange password="E1A2" sqref="N15" name="Range1_1_4_5_1"/>
    <protectedRange password="E1A2" sqref="O16" name="Range1_1_3_10_1"/>
    <protectedRange password="E1A2" sqref="N16" name="Range1_1_4_6_1"/>
    <protectedRange password="E1A2" sqref="O17" name="Range1_1_3_11_1"/>
    <protectedRange password="E1A2" sqref="N17" name="Range1_1_5_1_1"/>
    <protectedRange password="E1A2" sqref="O18" name="Range1_1_3_12_1"/>
    <protectedRange password="E1A2" sqref="N18" name="Range1_1_5_2_1"/>
    <protectedRange password="E1A2" sqref="O19" name="Range1_1_3_13_1"/>
    <protectedRange password="E1A2" sqref="N19" name="Range1_1_6_1_1"/>
    <protectedRange password="E1A2" sqref="O20 O28" name="Range1_1_3_14_2"/>
    <protectedRange password="E1A2" sqref="N20 N28" name="Range1_1_7_1_2"/>
    <protectedRange password="E1A2" sqref="O26" name="Range1_1_3_22_1"/>
    <protectedRange password="E1A2" sqref="N26" name="Range1_16_1_1"/>
    <protectedRange password="E1A2" sqref="O25" name="Range1_1_3_23_1"/>
    <protectedRange password="E1A2" sqref="N25" name="Range1_5_1_1_1"/>
    <protectedRange password="E1A2" sqref="O24 O29" name="Range1_1_3_24_1"/>
    <protectedRange password="E1A2" sqref="N24 N29" name="Range1_5_2_1_1"/>
    <protectedRange password="E1A2" sqref="O22" name="Range1_1_3_25_1"/>
    <protectedRange password="E1A2" sqref="N22" name="Range1_13_1_1"/>
    <protectedRange password="E1A2" sqref="O30" name="Range1_1_3_26_1"/>
    <protectedRange password="E1A2" sqref="N30" name="Range1_6_16_1_1"/>
    <protectedRange password="E1A2" sqref="O31" name="Range1_1_3_27_1"/>
    <protectedRange password="E1A2" sqref="N31" name="Range1_6_16_2_1"/>
    <protectedRange password="E1A2" sqref="O32" name="Range1_1_3_28_1"/>
    <protectedRange password="E1A2" sqref="O33" name="Range1_1_3_29_1"/>
    <protectedRange password="E1A2" sqref="N33" name="Range1_6_10_1_1"/>
    <protectedRange password="E1A2" sqref="O34" name="Range1_1_3_30_1"/>
    <protectedRange password="E1A2" sqref="O35" name="Range1_1_3_31_1"/>
    <protectedRange password="E1A2" sqref="N35" name="Range1_6_1_1_1"/>
    <protectedRange password="E1A2" sqref="O36" name="Range1_1_3_33_1"/>
    <protectedRange password="E1A2" sqref="N36" name="Range1_6_2_1_1"/>
    <protectedRange password="E1A2" sqref="O37" name="Range1_1_3_35_1"/>
    <protectedRange password="E1A2" sqref="O39" name="Range1_1_3_46_1"/>
    <protectedRange password="E1A2" sqref="O41" name="Range1_1_3_47_1"/>
    <protectedRange password="E1A2" sqref="O49:O50" name="Range1_1_3_51_1"/>
    <protectedRange password="E1A2" sqref="O48" name="Range1_1_3_52_1"/>
    <protectedRange password="E1A2" sqref="O47" name="Range1_1_3_53_1"/>
    <protectedRange password="E1A2" sqref="O46" name="Range1_1_3_54_1"/>
    <protectedRange password="E1A2" sqref="O40" name="Range1_1_3_58_1"/>
    <protectedRange password="E1A2" sqref="O88" name="Range1_1_3_80_1_1_1"/>
    <protectedRange password="E1A2" sqref="O89:O90" name="Range1_1_3_81_1_1_1"/>
    <protectedRange password="E1A2" sqref="N89:N90" name="Range1_7_2_1_1_1_1"/>
    <protectedRange password="E1A2" sqref="O91" name="Range1_1_3_81_2_1_1"/>
    <protectedRange password="E1A2" sqref="N93" name="Range1_7_2_4_1_1_1"/>
    <protectedRange password="E1A2" sqref="O94:O95" name="Range1_1_3_87_1_2"/>
    <protectedRange password="E1A2" sqref="O160:O161" name="Range1_1_3_21_1"/>
    <protectedRange password="E1A2" sqref="N160" name="Range1_12_4_1_1_1_1"/>
    <protectedRange password="E1A2" sqref="N161" name="Range1_12_4_1_2_1_1"/>
    <protectedRange password="E1A2" sqref="O51" name="Range1_1_3_50_1_1_1"/>
    <protectedRange password="E1A2" sqref="O52" name="Range1_1_3_49_2_1_1"/>
    <protectedRange password="E1A2" sqref="O53" name="Range1_1_3_48_1_1_1"/>
    <protectedRange password="E1A2" sqref="O54" name="Range1_1_3_56_3_1"/>
    <protectedRange password="E1A2" sqref="O55" name="Range1_1_3_56_1_1"/>
    <protectedRange password="E1A2" sqref="N55" name="Range1_6_18_1_1"/>
    <protectedRange password="E1A2" sqref="O56" name="Range1_1_3_56_2_1_1"/>
    <protectedRange password="E1A2" sqref="O57" name="Range1_1_3_57_1"/>
    <protectedRange password="E1A2" sqref="O58:O59" name="Range1_1_3_61_2"/>
    <protectedRange password="E1A2" sqref="O60" name="Range1_1_3_61_1_1"/>
    <protectedRange password="E1A2" sqref="N60" name="Range1_6_6_1_1"/>
    <protectedRange password="E1A2" sqref="O61:O62" name="Range1_1_3_62_2"/>
    <protectedRange password="E1A2" sqref="N61:N62" name="Range1_6_6_2_1"/>
    <protectedRange password="E1A2" sqref="O63" name="Range1_1_3_62_1_1"/>
    <protectedRange password="E1A2" sqref="N63" name="Range1_6_7_1_1"/>
    <protectedRange password="E1A2" sqref="O64" name="Range1_1_3_63_1_1_1"/>
    <protectedRange password="E1A2" sqref="N64" name="Range1_6_8_1_1_1_1"/>
    <protectedRange password="E1A2" sqref="O65" name="Range1_1_3_63_2_1_1"/>
    <protectedRange password="E1A2" sqref="N66" name="Range1_6_9_1_2_1_1"/>
    <protectedRange password="E1A2" sqref="O67" name="Range1_1_3_64_1_1_1"/>
    <protectedRange password="E1A2" sqref="N67" name="Range1_6_9_2_1_1_1"/>
    <protectedRange password="E1A2" sqref="O68" name="Range1_1_3_64_2_1_1"/>
    <protectedRange password="E1A2" sqref="N68" name="Range1_6_9_2_2_1_1"/>
    <protectedRange password="E1A2" sqref="O69" name="Range1_1_3_64_3_1"/>
    <protectedRange password="E1A2" sqref="N69" name="Range1_6_11_1_1_1_1"/>
    <protectedRange password="E1A2" sqref="O70" name="Range1_1_3_65_1_1_1"/>
    <protectedRange password="E1A2" sqref="N70" name="Range1_6_12_1_1_1_1"/>
    <protectedRange password="E1A2" sqref="O71" name="Range1_1_3_71_2_1_1"/>
    <protectedRange password="E1A2" sqref="O72" name="Range1_1_3_72_2_1_1"/>
    <protectedRange password="E1A2" sqref="O73" name="Range1_1_3_76_4_1_1"/>
    <protectedRange password="E1A2" sqref="O74:O75" name="Range1_1_3_76_5_1_1"/>
    <protectedRange password="E1A2" sqref="O42" name="Range1_1_3_56_3_2"/>
    <protectedRange password="E1A2" sqref="O43" name="Range1_1_3_55_1_1_1"/>
    <protectedRange password="E1A2" sqref="O44" name="Range1_1_3_55_2_1_1"/>
    <protectedRange password="E1A2" sqref="O45" name="Range1_1_3_55_3"/>
    <protectedRange password="E1A2" sqref="O76:O78" name="Range1_1_3_77_3_1"/>
    <protectedRange password="E1A2" sqref="O79:O80" name="Range1_1_3_78_4_1_1"/>
    <protectedRange password="E1A2" sqref="O81" name="Range1_1_3_78_5_1_1"/>
    <protectedRange password="E1A2" sqref="O82" name="Range1_1_3_79_3_1"/>
    <protectedRange password="E1A2" sqref="N82" name="Range1_6_17_1_2_1_1"/>
    <protectedRange password="E1A2" sqref="O83" name="Range1_1_3_79_4_1_1"/>
    <protectedRange password="E1A2" sqref="O104" name="Range1_1_3_88_3_1"/>
    <protectedRange password="E1A2" sqref="O105" name="Range1_1_3_88_4_1_1"/>
    <protectedRange password="E1A2" sqref="O106:O107" name="Range1_1_3_89_2_1_1"/>
    <protectedRange password="E1A2" sqref="N107" name="Range1_8_1_1_2_1_1"/>
    <protectedRange password="E1A2" sqref="O110" name="Range1_1_3_92_4_1_1"/>
    <protectedRange password="E1A2" sqref="N110" name="Range1_10_1_3_4_1_1"/>
    <protectedRange password="E1A2" sqref="O112" name="Range1_1_3_95_2_1_1"/>
    <protectedRange password="E1A2" sqref="O113:O114" name="Range1_1_3_95_3_1"/>
    <protectedRange password="E1A2" sqref="O120" name="Range1_1_3_97_2_1_1"/>
    <protectedRange password="E1A2" sqref="O121" name="Range1_1_3_97_3_1"/>
    <protectedRange password="E1A2" sqref="O122" name="Range1_1_3_97_4_1_1"/>
    <protectedRange password="E1A2" sqref="O123:O124" name="Range1_1_3_98_2_1_1"/>
    <protectedRange password="E1A2" sqref="O125" name="Range1_1_3_99_4_1_1"/>
    <protectedRange password="E1A2" sqref="O126" name="Range1_1_3_99_5_1_1"/>
    <protectedRange password="E1A2" sqref="N126" name="Range1_11_1_1_3_1"/>
    <protectedRange password="E1A2" sqref="O130" name="Range1_1_3_34_1"/>
    <protectedRange password="E1A2" sqref="O129" name="Range1_1_3_99_8_1_1"/>
    <protectedRange password="E1A2" sqref="N129" name="Range1_11_1_1_6_1_1"/>
    <protectedRange password="E1A2" sqref="N130" name="Range1_11_1_2_2_1_1"/>
    <protectedRange password="E1A2" sqref="O132" name="Range1_1_3_37_2"/>
    <protectedRange password="E1A2" sqref="N132" name="Range1_12_2_1_2_1_1"/>
    <protectedRange password="E1A2" sqref="O134:O135" name="Range1_1_3_38_2"/>
    <protectedRange password="E1A2" sqref="O133" name="Range1_1_3_39_1"/>
    <protectedRange password="E1A2" sqref="O136:O137" name="Range1_1_3_41_1"/>
    <protectedRange password="E1A2" sqref="O138" name="Range1_1_3_44_1"/>
    <protectedRange password="E1A2" sqref="N138" name="Range1_12_3_1_4_1_1"/>
    <protectedRange password="E1A2" sqref="O139:O140" name="Range1_1_3_45_1"/>
    <protectedRange password="E1A2" sqref="N139:N140" name="Range1_12_4_1_3_1"/>
    <protectedRange password="E1A2" sqref="O141:O142" name="Range1_1_3_59_1"/>
    <protectedRange password="E1A2" sqref="N141" name="Range1_12_4_1_4_1_1"/>
    <protectedRange password="E1A2" sqref="N142" name="Range1_12_4_2_2_1_1"/>
    <protectedRange password="E1A2" sqref="O145" name="Range1_1_3_15_1_1_1"/>
    <protectedRange password="E1A2" sqref="N145" name="Range1_1_8_2_1"/>
    <protectedRange password="E1A2" sqref="O146" name="Range1_1_3_16_1_1_1"/>
    <protectedRange password="E1A2" sqref="N146" name="Range1_1_8_3_1"/>
    <protectedRange password="E1A2" sqref="O147" name="Range1_1_3_21_1_2_1"/>
    <protectedRange password="E1A2" sqref="N147" name="Range1_1_8_8_1"/>
    <protectedRange password="E1A2" sqref="O151" name="Range1_1_3_36_1_1"/>
    <protectedRange password="E1A2" sqref="O152" name="Range1_1_3_37_1_1"/>
    <protectedRange password="E1A2" sqref="O153" name="Range1_1_3_38_1_1"/>
    <protectedRange password="E1A2" sqref="O154:O155" name="Range1_1_3_58_2_1_1"/>
    <protectedRange password="E1A2" sqref="O192" name="Range1_1_3_15_1"/>
    <protectedRange password="E1A2" sqref="O191" name="Range1_1_3_94_1"/>
    <protectedRange password="E1A2" sqref="O190" name="Range1_1_3_16_2"/>
    <protectedRange password="E1A2" sqref="O188" name="Range1_1_3_92_1"/>
    <protectedRange password="E1A2" sqref="O21" name="Range1_1_3_14_1_1"/>
    <protectedRange password="E1A2" sqref="N21" name="Range1_1_7_1_1_1"/>
    <protectedRange password="E1A2" sqref="O23" name="Range1_1_3_45_1_1_1"/>
    <protectedRange password="E1A2" sqref="O174" name="Range1_1_3_71_3_1"/>
    <protectedRange password="E1A2" sqref="N174" name="Range1_6_16_4_3"/>
    <protectedRange password="E1A2" sqref="O173" name="Range1_1_3_71_1_1"/>
    <protectedRange password="E1A2" sqref="N173" name="Range1_6_16_4_1_1"/>
    <protectedRange password="E1A2" sqref="O171:O172 O175:O178" name="Range1_1_3_71_3_2"/>
    <protectedRange password="E1A2" sqref="N171:N172 N175:N178" name="Range1_6_16_4_2_1_1"/>
    <protectedRange password="E1A2" sqref="O179" name="Range1_1_3_72_1_1_1"/>
    <protectedRange password="E1A2" sqref="N179" name="Range1_6_3_1_1_1_1"/>
    <protectedRange password="E1A2" sqref="O180" name="Range1_1_3_72_3_1_1"/>
    <protectedRange password="E1A2" sqref="O182" name="Range1_1_3_73_1_1_1"/>
    <protectedRange password="E1A2" sqref="O183" name="Range1_1_3_73_2_1_1"/>
    <protectedRange password="E1A2" sqref="O181" name="Range1_1_3_73_3_1_1"/>
    <protectedRange password="E1A2" sqref="O184" name="Range1_1_3_74_2"/>
    <protectedRange password="E1A2" sqref="O189" name="Range1_1_3_93_1"/>
    <protectedRange password="E1A2" sqref="O115" name="Range1_1_3_95_1_1_1"/>
    <protectedRange password="E1A2" sqref="O116" name="Range1_1_3_95_4_1_1"/>
    <protectedRange password="E1A2" sqref="O117 O119" name="Range1_1_3_95_1_2_1_1"/>
    <protectedRange password="E1A2" sqref="O128 O143" name="Range1_1_3_99_1_1_1"/>
    <protectedRange password="E1A2" sqref="N128 N143" name="Range1_11_1_1_1_1_1"/>
    <protectedRange password="E1A2" sqref="O118" name="Range1_1_3_96_1_1_1"/>
    <protectedRange password="E1A2" sqref="O127" name="Range1_1_3_82_1_1"/>
    <protectedRange password="E1A2" sqref="N127" name="Range1_11_1_2_1_1_1"/>
    <protectedRange password="E1A2" sqref="O144" name="Range1_1_3_83_1_1"/>
    <protectedRange password="E1A2" sqref="N144" name="Range1_12_2_1_1_1_1"/>
    <protectedRange password="E1A2" sqref="O38" name="Range1_1_3_45_2_1_1"/>
    <protectedRange password="E1A2" sqref="O87" name="Range1_1_3_80_2"/>
    <protectedRange password="E1A2" sqref="O97" name="Range1_1_3_76_1_1_1"/>
    <protectedRange password="E1A2" sqref="O108" name="Range1_1_3_88_1"/>
    <protectedRange password="E1A2" sqref="O156" name="Range1_1_3_63_4_1_1"/>
    <protectedRange password="E1A2" sqref="N156" name="Range1_6_8_1_2_1_1"/>
    <protectedRange password="E1A2" sqref="O157" name="Range1_1_3_63_5_1_1"/>
    <protectedRange password="E1A2" sqref="N157" name="Range1_6_8_1_3_1"/>
    <protectedRange password="E1A2" sqref="O158:O159" name="Range1_1_3_70_2"/>
    <protectedRange password="E1A2" sqref="N158:N159" name="Range1_6_15_1_2"/>
    <protectedRange password="E1A2" sqref="N164:O164" name="Range1_1_3_18_1"/>
    <protectedRange password="E1A2" sqref="N163:O163" name="Range1_1_3_40_1"/>
    <protectedRange password="E1A2" sqref="N162:O162" name="Range1_1_3_42_1"/>
    <protectedRange password="E1A2" sqref="N166:O166" name="Range1_1_3_43_1"/>
    <protectedRange password="E1A2" sqref="N167:O167" name="Range1_1_3_48_2"/>
    <protectedRange password="E1A2" sqref="N165:O165" name="Range1_1_3_49_1"/>
    <protectedRange password="E1A2" sqref="N169:O169" name="Range1_1_3_50_2"/>
    <protectedRange password="E1A2" sqref="N170:O170" name="Range1_1_3_55_4"/>
    <protectedRange password="E1A2" sqref="N168:O168" name="Range1_1_3_60_1"/>
    <protectedRange password="E1A2" sqref="O185" name="Range1_1_3_73_4"/>
    <protectedRange password="E1A2" sqref="O186:O187" name="Range1_1_3_74_1_1"/>
    <protectedRange password="E1A2" sqref="O111" name="Range1_1_3_83_1_2_1"/>
    <protectedRange password="E1A2" sqref="N111" name="Range1_11_2_1_1_2_1"/>
    <protectedRange password="E1A2" sqref="O131" name="Range1_1_3_83_1_1_1_1"/>
    <protectedRange password="E1A2" sqref="N131" name="Range1_11_2_1_1_1_1_1"/>
    <protectedRange password="E1A2" sqref="O148:O150" name="Range1_1_3_35_1_1_1"/>
    <protectedRange password="E1A2" sqref="U134:U142 U145:U153 U155 U168 U188 U179:U184 U173:U175 U190:U191" name="Range1_1_73_3_1"/>
    <protectedRange password="E1A2" sqref="U7:U20" name="Range1_1_1_1_2_1"/>
    <protectedRange password="E1A2" sqref="U24" name="Range1_1_4_7_2_1"/>
    <protectedRange password="E1A2" sqref="U25" name="Range1_1_5_3_2_1"/>
    <protectedRange password="E1A2" sqref="U26" name="Range1_1_6_2_2_1"/>
    <protectedRange password="E1A2" sqref="U30" name="Range1_1_7_2_2_1"/>
    <protectedRange password="E1A2" sqref="U31:U32" name="Range1_1_8_4_2_1"/>
    <protectedRange password="E1A2" sqref="U33" name="Range1_1_9_1_2_1"/>
    <protectedRange password="E1A2" sqref="U35" name="Range1_1_10_1_2_1"/>
    <protectedRange password="E1A2" sqref="U36" name="Range1_1_11_1_2_1"/>
    <protectedRange password="E1A2" sqref="U34" name="Range1_1_12_1_2_1"/>
    <protectedRange password="E1A2" sqref="U37" name="Range1_1_13_1_2_1"/>
    <protectedRange password="E1A2" sqref="U39" name="Range1_1_14_1_2_1"/>
    <protectedRange password="E1A2" sqref="U38" name="Range1_1_15_1_2_1"/>
    <protectedRange password="E1A2" sqref="U40" name="Range1_1_16_1_1_1"/>
    <protectedRange password="E1A2" sqref="U41" name="Range1_1_17_1_2_1"/>
    <protectedRange password="E1A2" sqref="U42" name="Range1_1_18_1_2_1"/>
    <protectedRange password="E1A2" sqref="U43" name="Range1_1_19_1_2_1"/>
    <protectedRange password="E1A2" sqref="U44" name="Range1_1_20_1_2_1"/>
    <protectedRange password="E1A2" sqref="U45" name="Range1_1_21_1_2_1"/>
    <protectedRange password="E1A2" sqref="U46" name="Range1_1_22_1_2_1"/>
    <protectedRange password="E1A2" sqref="U47" name="Range1_1_23_1_2_1"/>
    <protectedRange password="E1A2" sqref="U48" name="Range1_1_24_1_2_1"/>
    <protectedRange password="E1A2" sqref="U49" name="Range1_1_25_1_2_1"/>
    <protectedRange password="E1A2" sqref="U50" name="Range1_1_26_1_2_1"/>
    <protectedRange password="E1A2" sqref="U51" name="Range1_1_27_1_2_1"/>
    <protectedRange password="E1A2" sqref="U52" name="Range1_1_28_1_2_1"/>
    <protectedRange password="E1A2" sqref="U53" name="Range1_1_29_1_2_1"/>
    <protectedRange password="E1A2" sqref="U54" name="Range1_1_30_1_2_1"/>
    <protectedRange password="E1A2" sqref="U55" name="Range1_1_31_1_2_1"/>
    <protectedRange password="E1A2" sqref="U56" name="Range1_1_32_1_2_1"/>
    <protectedRange password="E1A2" sqref="U57" name="Range1_1_33_1_2_1"/>
    <protectedRange password="E1A2" sqref="U58" name="Range1_1_34_1_2_1"/>
    <protectedRange password="E1A2" sqref="U59" name="Range1_1_35_1_2_1"/>
    <protectedRange password="E1A2" sqref="U60" name="Range1_1_36_1_2_1"/>
    <protectedRange password="E1A2" sqref="U61" name="Range1_1_37_1_2_1"/>
    <protectedRange password="E1A2" sqref="U62" name="Range1_1_38_1_2_1"/>
    <protectedRange password="E1A2" sqref="U63" name="Range1_1_39_1_2_1"/>
    <protectedRange password="E1A2" sqref="U64" name="Range1_1_40_1_2_1"/>
    <protectedRange password="E1A2" sqref="U65" name="Range1_1_41_1_2_1"/>
    <protectedRange password="E1A2" sqref="U66" name="Range1_1_42_1_2_1"/>
    <protectedRange password="E1A2" sqref="U67" name="Range1_1_43_1_2_1"/>
    <protectedRange password="E1A2" sqref="U68" name="Range1_1_44_1_2_1"/>
    <protectedRange password="E1A2" sqref="U69" name="Range1_1_45_1_2_1"/>
    <protectedRange password="E1A2" sqref="U70" name="Range1_1_46_1_2_1"/>
    <protectedRange password="E1A2" sqref="U71" name="Range1_1_47_1_2_1"/>
    <protectedRange password="E1A2" sqref="U72" name="Range1_1_48_1_2_1"/>
    <protectedRange password="E1A2" sqref="U73" name="Range1_1_49_1_2_1"/>
    <protectedRange password="E1A2" sqref="U74" name="Range1_1_50_1_2_1"/>
    <protectedRange password="E1A2" sqref="U75" name="Range1_1_51_1_2_1"/>
    <protectedRange password="E1A2" sqref="U76" name="Range1_1_52_1_2_1"/>
    <protectedRange password="E1A2" sqref="U77:U78" name="Range1_1_53_1_2_1"/>
    <protectedRange password="E1A2" sqref="U79" name="Range1_1_54_1_2_1"/>
    <protectedRange password="E1A2" sqref="U80:U81" name="Range1_1_55_1_2_1"/>
    <protectedRange password="E1A2" sqref="U82" name="Range1_1_56_1_2_1"/>
    <protectedRange password="E1A2" sqref="U83" name="Range1_1_57_1_2_1"/>
    <protectedRange password="E1A2" sqref="U87" name="Range1_1_58_1_2_1"/>
    <protectedRange password="E1A2" sqref="U88" name="Range1_1_59_1_2_1"/>
    <protectedRange password="E1A2" sqref="U89" name="Range1_1_60_1_2_1"/>
    <protectedRange password="E1A2" sqref="U90" name="Range1_1_61_1_2_1"/>
    <protectedRange password="E1A2" sqref="U91:U92" name="Range1_1_62_1_2_1"/>
    <protectedRange password="E1A2" sqref="U93" name="Range1_1_63_1_2_1"/>
    <protectedRange password="E1A2" sqref="U94:U95" name="Range1_1_64_1_3_1"/>
    <protectedRange password="E1A2" sqref="U84" name="Range1_1_65_1_2_1"/>
    <protectedRange password="E1A2" sqref="U96" name="Range1_1_66_1_2_1"/>
    <protectedRange password="E1A2" sqref="U104" name="Range1_1_67_1_2_1"/>
    <protectedRange password="E1A2" sqref="U107" name="Range1_1_70_1_2_1"/>
    <protectedRange password="E1A2" sqref="U110" name="Range1_1_71_1_2_1"/>
    <protectedRange password="E1A2" sqref="U111" name="Range1_1_72_1_2_1"/>
    <protectedRange password="E1A2" sqref="U112" name="Range1_1_75_1_2_1"/>
    <protectedRange password="E1A2" sqref="U113" name="Range1_1_76_1_2_1"/>
    <protectedRange password="E1A2" sqref="U114" name="Range1_1_77_1_2_1"/>
    <protectedRange password="E1A2" sqref="U116" name="Range1_1_79_1_2_1"/>
    <protectedRange password="E1A2" sqref="U117" name="Range1_1_80_1_2_1"/>
    <protectedRange password="E1A2" sqref="U118" name="Range1_1_81_1_2_1"/>
    <protectedRange password="E1A2" sqref="U119" name="Range1_1_82_1_2_1"/>
    <protectedRange password="E1A2" sqref="U115" name="Range1_1_84_1_2_1"/>
    <protectedRange password="E1A2" sqref="U120" name="Range1_1_88_1_2_1"/>
    <protectedRange password="E1A2" sqref="U121:U122" name="Range1_1_89_1_2_1"/>
    <protectedRange password="E1A2" sqref="U123" name="Range1_1_90_1_2_1"/>
    <protectedRange password="E1A2" sqref="U124" name="Range1_1_91_1_2_1"/>
    <protectedRange password="E1A2" sqref="U125" name="Range1_1_92_1_2_1"/>
    <protectedRange password="E1A2" sqref="U126" name="Range1_1_93_1_2_1"/>
    <protectedRange password="E1A2" sqref="U127" name="Range1_1_94_1_2_1"/>
    <protectedRange password="E1A2" sqref="U128:U129" name="Range1_1_95_1_2_1"/>
    <protectedRange password="E1A2" sqref="U130" name="Range1_1_96_1_2_1"/>
    <protectedRange password="E1A2" sqref="U132" name="Range1_1_97_1_2_1"/>
    <protectedRange password="E1A2" sqref="U131 U133" name="Range1_1_98_1_2_1"/>
    <protectedRange password="E1A2" sqref="U105" name="Range1_1_68_1_1_2_1"/>
    <protectedRange password="E1A2" sqref="U106" name="Range1_1_69_1_1_2_1"/>
    <protectedRange password="E1A2" sqref="U189" name="Range1_1_73_1_2_1"/>
  </protectedRanges>
  <autoFilter ref="A2:AA192" xr:uid="{2EBE6AD4-98AF-4DE7-B2BB-27B6100EAA2C}"/>
  <conditionalFormatting sqref="J3">
    <cfRule type="cellIs" dxfId="10" priority="15" stopIfTrue="1" operator="equal">
      <formula>"Fail"</formula>
    </cfRule>
    <cfRule type="cellIs" dxfId="9" priority="16" stopIfTrue="1" operator="equal">
      <formula>"Pass"</formula>
    </cfRule>
    <cfRule type="cellIs" dxfId="8" priority="17" stopIfTrue="1" operator="equal">
      <formula>"Info"</formula>
    </cfRule>
  </conditionalFormatting>
  <conditionalFormatting sqref="L3">
    <cfRule type="expression" dxfId="7" priority="14" stopIfTrue="1">
      <formula>ISERROR(Z3)</formula>
    </cfRule>
  </conditionalFormatting>
  <conditionalFormatting sqref="O3">
    <cfRule type="expression" dxfId="6" priority="13" stopIfTrue="1">
      <formula>ISERROR(AC3)</formula>
    </cfRule>
  </conditionalFormatting>
  <conditionalFormatting sqref="L4:L5">
    <cfRule type="expression" dxfId="5" priority="7" stopIfTrue="1">
      <formula>ISERROR(Z4)</formula>
    </cfRule>
  </conditionalFormatting>
  <conditionalFormatting sqref="J4:J192">
    <cfRule type="cellIs" dxfId="4" priority="4" stopIfTrue="1" operator="equal">
      <formula>"Fail"</formula>
    </cfRule>
    <cfRule type="cellIs" dxfId="3" priority="5" stopIfTrue="1" operator="equal">
      <formula>"Pass"</formula>
    </cfRule>
    <cfRule type="cellIs" dxfId="2" priority="6" stopIfTrue="1" operator="equal">
      <formula>"Info"</formula>
    </cfRule>
  </conditionalFormatting>
  <conditionalFormatting sqref="N3:N192">
    <cfRule type="expression" dxfId="1" priority="3" stopIfTrue="1">
      <formula>ISERROR(AA3)</formula>
    </cfRule>
  </conditionalFormatting>
  <conditionalFormatting sqref="O112:O130 O132:O147 O4:O99 O151:O192 O101:O110">
    <cfRule type="expression" dxfId="0" priority="2" stopIfTrue="1">
      <formula>ISERROR(AC4)</formula>
    </cfRule>
  </conditionalFormatting>
  <dataValidations count="2">
    <dataValidation type="list" allowBlank="1" showInputMessage="1" showErrorMessage="1" sqref="M3:M192" xr:uid="{8071839F-4A33-4A33-9F07-C0C9CD86485A}">
      <formula1>$I$200:$I$203</formula1>
    </dataValidation>
    <dataValidation type="list" allowBlank="1" showInputMessage="1" showErrorMessage="1" sqref="J3:J192" xr:uid="{9A18FC4C-6D22-4BC3-8186-C27009B5EAA7}">
      <formula1>$I$194:$I$197</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9"/>
  <sheetViews>
    <sheetView zoomScale="90" zoomScaleNormal="90" workbookViewId="0">
      <selection sqref="A1:XFD1048576"/>
    </sheetView>
  </sheetViews>
  <sheetFormatPr defaultColWidth="9.28515625" defaultRowHeight="12.75" customHeight="1" x14ac:dyDescent="0.25"/>
  <cols>
    <col min="1" max="1" width="9.28515625" style="83"/>
    <col min="2" max="2" width="13.28515625" style="83" customWidth="1"/>
    <col min="3" max="3" width="84.28515625" style="254" customWidth="1"/>
    <col min="4" max="4" width="22.28515625" style="83" customWidth="1"/>
    <col min="5" max="16384" width="9.28515625" style="83"/>
  </cols>
  <sheetData>
    <row r="1" spans="1:4" ht="15" x14ac:dyDescent="0.25">
      <c r="A1" s="282" t="s">
        <v>3523</v>
      </c>
      <c r="B1" s="282"/>
      <c r="C1" s="283"/>
      <c r="D1" s="282"/>
    </row>
    <row r="2" spans="1:4" ht="12.75" customHeight="1" x14ac:dyDescent="0.25">
      <c r="A2" s="284" t="s">
        <v>3524</v>
      </c>
      <c r="B2" s="284" t="s">
        <v>3525</v>
      </c>
      <c r="C2" s="285" t="s">
        <v>3526</v>
      </c>
      <c r="D2" s="284" t="s">
        <v>3527</v>
      </c>
    </row>
    <row r="3" spans="1:4" ht="15" x14ac:dyDescent="0.25">
      <c r="A3" s="288">
        <v>1</v>
      </c>
      <c r="B3" s="289">
        <v>41666</v>
      </c>
      <c r="C3" s="290" t="s">
        <v>3528</v>
      </c>
      <c r="D3" s="291" t="s">
        <v>3529</v>
      </c>
    </row>
    <row r="4" spans="1:4" ht="25.5" x14ac:dyDescent="0.25">
      <c r="A4" s="292">
        <v>1.1000000000000001</v>
      </c>
      <c r="B4" s="293">
        <v>42454</v>
      </c>
      <c r="C4" s="294" t="s">
        <v>3530</v>
      </c>
      <c r="D4" s="281" t="s">
        <v>3529</v>
      </c>
    </row>
    <row r="5" spans="1:4" ht="15" x14ac:dyDescent="0.25">
      <c r="A5" s="292">
        <v>1.2</v>
      </c>
      <c r="B5" s="293">
        <v>42643</v>
      </c>
      <c r="C5" s="294" t="s">
        <v>3531</v>
      </c>
      <c r="D5" s="281" t="s">
        <v>3529</v>
      </c>
    </row>
    <row r="6" spans="1:4" ht="16.350000000000001" customHeight="1" x14ac:dyDescent="0.25">
      <c r="A6" s="292">
        <v>1.3</v>
      </c>
      <c r="B6" s="293">
        <v>42766</v>
      </c>
      <c r="C6" s="294" t="s">
        <v>3532</v>
      </c>
      <c r="D6" s="281" t="s">
        <v>3529</v>
      </c>
    </row>
    <row r="7" spans="1:4" ht="12.75" customHeight="1" x14ac:dyDescent="0.25">
      <c r="A7" s="292">
        <v>1.3</v>
      </c>
      <c r="B7" s="293">
        <v>43008</v>
      </c>
      <c r="C7" s="294" t="s">
        <v>3533</v>
      </c>
      <c r="D7" s="281" t="s">
        <v>3529</v>
      </c>
    </row>
    <row r="8" spans="1:4" ht="12.75" customHeight="1" x14ac:dyDescent="0.25">
      <c r="A8" s="292">
        <v>1.3</v>
      </c>
      <c r="B8" s="293">
        <v>43131</v>
      </c>
      <c r="C8" s="294" t="s">
        <v>3534</v>
      </c>
      <c r="D8" s="281" t="s">
        <v>3529</v>
      </c>
    </row>
    <row r="9" spans="1:4" ht="12.75" customHeight="1" x14ac:dyDescent="0.25">
      <c r="A9" s="279">
        <v>1.4</v>
      </c>
      <c r="B9" s="280">
        <v>43373</v>
      </c>
      <c r="C9" s="286" t="s">
        <v>3535</v>
      </c>
      <c r="D9" s="287" t="s">
        <v>3529</v>
      </c>
    </row>
    <row r="10" spans="1:4" ht="12.75" customHeight="1" x14ac:dyDescent="0.25">
      <c r="A10" s="279">
        <v>1.4</v>
      </c>
      <c r="B10" s="280">
        <v>43555</v>
      </c>
      <c r="C10" s="294" t="s">
        <v>3536</v>
      </c>
      <c r="D10" s="287" t="s">
        <v>3529</v>
      </c>
    </row>
    <row r="11" spans="1:4" ht="12.75" customHeight="1" x14ac:dyDescent="0.25">
      <c r="A11" s="279">
        <v>1.4</v>
      </c>
      <c r="B11" s="280">
        <v>43738</v>
      </c>
      <c r="C11" s="294" t="s">
        <v>3537</v>
      </c>
      <c r="D11" s="287" t="s">
        <v>3529</v>
      </c>
    </row>
    <row r="12" spans="1:4" ht="12.75" customHeight="1" x14ac:dyDescent="0.25">
      <c r="A12" s="279">
        <v>2</v>
      </c>
      <c r="B12" s="280">
        <v>43921</v>
      </c>
      <c r="C12" s="286" t="s">
        <v>3538</v>
      </c>
      <c r="D12" s="281" t="s">
        <v>3529</v>
      </c>
    </row>
    <row r="13" spans="1:4" ht="12.75" customHeight="1" x14ac:dyDescent="0.25">
      <c r="A13" s="279">
        <v>2.1</v>
      </c>
      <c r="B13" s="280">
        <v>44104</v>
      </c>
      <c r="C13" s="286" t="s">
        <v>3539</v>
      </c>
      <c r="D13" s="281" t="s">
        <v>3529</v>
      </c>
    </row>
    <row r="14" spans="1:4" ht="32.1" customHeight="1" x14ac:dyDescent="0.25">
      <c r="A14" s="279">
        <v>3</v>
      </c>
      <c r="B14" s="280">
        <v>44104</v>
      </c>
      <c r="C14" s="286" t="s">
        <v>6484</v>
      </c>
      <c r="D14" s="281" t="s">
        <v>3529</v>
      </c>
    </row>
    <row r="15" spans="1:4" ht="17.25" customHeight="1" x14ac:dyDescent="0.25">
      <c r="A15" s="279"/>
      <c r="B15" s="280"/>
      <c r="C15" s="286"/>
      <c r="D15" s="281"/>
    </row>
    <row r="16" spans="1:4" ht="17.25" customHeight="1" x14ac:dyDescent="0.25">
      <c r="A16" s="279"/>
      <c r="B16" s="280"/>
      <c r="C16" s="286"/>
      <c r="D16" s="281"/>
    </row>
    <row r="17" spans="1:4" ht="17.25" customHeight="1" x14ac:dyDescent="0.25">
      <c r="A17" s="279"/>
      <c r="B17" s="280"/>
      <c r="C17" s="286"/>
      <c r="D17" s="281"/>
    </row>
    <row r="18" spans="1:4" ht="17.25" customHeight="1" x14ac:dyDescent="0.25">
      <c r="A18" s="279"/>
      <c r="B18" s="280"/>
      <c r="C18" s="286"/>
      <c r="D18" s="281"/>
    </row>
    <row r="19" spans="1:4" ht="17.25" customHeight="1" x14ac:dyDescent="0.25">
      <c r="A19" s="279"/>
      <c r="B19" s="280"/>
      <c r="C19" s="286"/>
      <c r="D19" s="28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7"/>
  <sheetViews>
    <sheetView zoomScale="80" zoomScaleNormal="80" workbookViewId="0">
      <selection activeCell="P13" sqref="P13"/>
    </sheetView>
  </sheetViews>
  <sheetFormatPr defaultColWidth="9.28515625" defaultRowHeight="12.75" customHeight="1" x14ac:dyDescent="0.25"/>
  <cols>
    <col min="1" max="1" width="13.5703125" style="164" customWidth="1"/>
    <col min="2" max="2" width="19.28515625" style="164" customWidth="1"/>
    <col min="3" max="3" width="20.28515625" style="164" customWidth="1"/>
    <col min="4" max="4" width="18.7109375" style="164" customWidth="1"/>
    <col min="5" max="5" width="21.28515625" style="164" customWidth="1"/>
    <col min="6" max="6" width="31.5703125" style="164" customWidth="1"/>
    <col min="7" max="7" width="13.7109375" style="164" customWidth="1"/>
    <col min="8" max="16384" width="9.28515625" style="164"/>
  </cols>
  <sheetData>
    <row r="1" spans="1:7" ht="15" x14ac:dyDescent="0.25">
      <c r="A1" s="188" t="s">
        <v>3540</v>
      </c>
      <c r="B1" s="189"/>
      <c r="C1" s="189"/>
      <c r="D1" s="189"/>
      <c r="E1" s="189"/>
      <c r="F1" s="189"/>
      <c r="G1" s="190"/>
    </row>
    <row r="2" spans="1:7" ht="12.75" customHeight="1" x14ac:dyDescent="0.25">
      <c r="A2" s="191" t="s">
        <v>3541</v>
      </c>
      <c r="B2" s="54"/>
      <c r="C2" s="54"/>
      <c r="D2" s="54"/>
      <c r="E2" s="54"/>
      <c r="F2" s="54"/>
      <c r="G2" s="192"/>
    </row>
    <row r="3" spans="1:7" ht="12.75" customHeight="1" x14ac:dyDescent="0.25">
      <c r="A3" s="193" t="s">
        <v>3542</v>
      </c>
      <c r="B3" s="163"/>
      <c r="C3" s="163"/>
      <c r="D3" s="163"/>
      <c r="E3" s="163"/>
      <c r="F3" s="163"/>
      <c r="G3" s="194"/>
    </row>
    <row r="4" spans="1:7" ht="15" x14ac:dyDescent="0.25">
      <c r="A4" s="195" t="s">
        <v>3543</v>
      </c>
      <c r="B4" s="85"/>
      <c r="C4" s="85"/>
      <c r="D4" s="85"/>
      <c r="E4" s="85"/>
      <c r="F4" s="85"/>
      <c r="G4" s="196"/>
    </row>
    <row r="5" spans="1:7" ht="15" x14ac:dyDescent="0.25">
      <c r="A5" s="195" t="s">
        <v>3544</v>
      </c>
      <c r="B5" s="85"/>
      <c r="C5" s="85"/>
      <c r="D5" s="85"/>
      <c r="E5" s="85"/>
      <c r="F5" s="85"/>
      <c r="G5" s="196"/>
    </row>
    <row r="6" spans="1:7" ht="15" x14ac:dyDescent="0.25">
      <c r="A6" s="195" t="s">
        <v>3545</v>
      </c>
      <c r="B6" s="85"/>
      <c r="C6" s="85"/>
      <c r="D6" s="85"/>
      <c r="E6" s="85"/>
      <c r="F6" s="85"/>
      <c r="G6" s="196"/>
    </row>
    <row r="7" spans="1:7" ht="15" x14ac:dyDescent="0.25">
      <c r="A7" s="195" t="s">
        <v>3546</v>
      </c>
      <c r="B7" s="85"/>
      <c r="C7" s="85"/>
      <c r="D7" s="85"/>
      <c r="E7" s="85"/>
      <c r="F7" s="85"/>
      <c r="G7" s="196"/>
    </row>
    <row r="8" spans="1:7" ht="15" x14ac:dyDescent="0.25">
      <c r="A8" s="195" t="s">
        <v>3547</v>
      </c>
      <c r="B8" s="85"/>
      <c r="C8" s="85"/>
      <c r="D8" s="85"/>
      <c r="E8" s="85"/>
      <c r="F8" s="85"/>
      <c r="G8" s="196"/>
    </row>
    <row r="9" spans="1:7" ht="14.25" customHeight="1" x14ac:dyDescent="0.25">
      <c r="A9" s="197" t="s">
        <v>3548</v>
      </c>
      <c r="B9" s="198"/>
      <c r="C9" s="198"/>
      <c r="D9" s="198"/>
      <c r="E9" s="198"/>
      <c r="F9" s="198"/>
      <c r="G9" s="199"/>
    </row>
    <row r="10" spans="1:7" ht="15" x14ac:dyDescent="0.25">
      <c r="F10" s="255"/>
      <c r="G10" s="35"/>
    </row>
    <row r="11" spans="1:7" ht="12.75" customHeight="1" x14ac:dyDescent="0.25">
      <c r="A11" s="55" t="s">
        <v>3549</v>
      </c>
      <c r="B11" s="56"/>
      <c r="C11" s="56"/>
      <c r="D11" s="56"/>
      <c r="E11" s="56"/>
      <c r="F11" s="56"/>
      <c r="G11" s="209"/>
    </row>
    <row r="12" spans="1:7" ht="12.75" customHeight="1" x14ac:dyDescent="0.25">
      <c r="A12" s="57" t="s">
        <v>3550</v>
      </c>
      <c r="B12" s="58"/>
      <c r="C12" s="58"/>
      <c r="D12" s="58"/>
      <c r="E12" s="58"/>
      <c r="F12" s="58"/>
      <c r="G12" s="210"/>
    </row>
    <row r="13" spans="1:7" ht="12.75" customHeight="1" x14ac:dyDescent="0.25">
      <c r="A13" s="162" t="s">
        <v>3551</v>
      </c>
      <c r="B13" s="163"/>
      <c r="C13" s="163"/>
      <c r="D13" s="163"/>
      <c r="E13" s="163"/>
      <c r="F13" s="163"/>
      <c r="G13" s="194"/>
    </row>
    <row r="14" spans="1:7" ht="15" x14ac:dyDescent="0.25">
      <c r="A14" s="84" t="s">
        <v>3552</v>
      </c>
      <c r="B14" s="85"/>
      <c r="C14" s="85"/>
      <c r="D14" s="85"/>
      <c r="E14" s="85"/>
      <c r="F14" s="85"/>
      <c r="G14" s="196"/>
    </row>
    <row r="15" spans="1:7" ht="15" x14ac:dyDescent="0.25">
      <c r="A15" s="86" t="s">
        <v>3553</v>
      </c>
      <c r="B15" s="87"/>
      <c r="C15" s="87"/>
      <c r="D15" s="87"/>
      <c r="E15" s="87"/>
      <c r="F15" s="87"/>
      <c r="G15" s="211"/>
    </row>
    <row r="16" spans="1:7" ht="15" x14ac:dyDescent="0.25">
      <c r="F16" s="255"/>
      <c r="G16" s="35"/>
    </row>
    <row r="17" spans="1:7" ht="12.75" customHeight="1" x14ac:dyDescent="0.25">
      <c r="A17" s="55" t="s">
        <v>3554</v>
      </c>
      <c r="B17" s="56"/>
      <c r="C17" s="56"/>
      <c r="D17" s="56"/>
      <c r="E17" s="56"/>
      <c r="F17" s="56"/>
      <c r="G17" s="209"/>
    </row>
    <row r="18" spans="1:7" ht="12.75" customHeight="1" x14ac:dyDescent="0.25">
      <c r="A18" s="57" t="s">
        <v>3555</v>
      </c>
      <c r="B18" s="58"/>
      <c r="C18" s="58"/>
      <c r="D18" s="58"/>
      <c r="E18" s="58"/>
      <c r="F18" s="58"/>
      <c r="G18" s="210"/>
    </row>
    <row r="19" spans="1:7" ht="12.75" customHeight="1" x14ac:dyDescent="0.25">
      <c r="A19" s="162" t="s">
        <v>3556</v>
      </c>
      <c r="B19" s="163"/>
      <c r="C19" s="163"/>
      <c r="D19" s="163"/>
      <c r="E19" s="163"/>
      <c r="F19" s="163"/>
      <c r="G19" s="194"/>
    </row>
    <row r="20" spans="1:7" ht="15" x14ac:dyDescent="0.25">
      <c r="A20" s="84" t="s">
        <v>3557</v>
      </c>
      <c r="B20" s="85"/>
      <c r="C20" s="85"/>
      <c r="D20" s="85"/>
      <c r="E20" s="85"/>
      <c r="F20" s="85"/>
      <c r="G20" s="196"/>
    </row>
    <row r="21" spans="1:7" ht="15" x14ac:dyDescent="0.25">
      <c r="A21" s="84" t="s">
        <v>3558</v>
      </c>
      <c r="B21" s="85"/>
      <c r="C21" s="85"/>
      <c r="D21" s="85"/>
      <c r="E21" s="85"/>
      <c r="F21" s="85"/>
      <c r="G21" s="196"/>
    </row>
    <row r="22" spans="1:7" ht="15" x14ac:dyDescent="0.25">
      <c r="A22" s="84" t="s">
        <v>3559</v>
      </c>
      <c r="B22" s="85"/>
      <c r="C22" s="85"/>
      <c r="D22" s="85"/>
      <c r="E22" s="85"/>
      <c r="F22" s="85"/>
      <c r="G22" s="196"/>
    </row>
    <row r="23" spans="1:7" ht="15" x14ac:dyDescent="0.25">
      <c r="A23" s="86"/>
      <c r="B23" s="87"/>
      <c r="C23" s="87"/>
      <c r="D23" s="87"/>
      <c r="E23" s="87"/>
      <c r="F23" s="87"/>
      <c r="G23" s="211"/>
    </row>
    <row r="24" spans="1:7" ht="15" x14ac:dyDescent="0.25">
      <c r="F24" s="255"/>
      <c r="G24" s="35"/>
    </row>
    <row r="25" spans="1:7" ht="12.75" customHeight="1" x14ac:dyDescent="0.25">
      <c r="A25" s="55" t="s">
        <v>3560</v>
      </c>
      <c r="B25" s="56"/>
      <c r="C25" s="56"/>
      <c r="D25" s="56"/>
      <c r="E25" s="56"/>
      <c r="F25" s="56"/>
      <c r="G25" s="209"/>
    </row>
    <row r="26" spans="1:7" ht="12.75" customHeight="1" x14ac:dyDescent="0.25">
      <c r="A26" s="57" t="s">
        <v>3561</v>
      </c>
      <c r="B26" s="58"/>
      <c r="C26" s="58"/>
      <c r="D26" s="58"/>
      <c r="E26" s="58"/>
      <c r="F26" s="58"/>
      <c r="G26" s="210"/>
    </row>
    <row r="27" spans="1:7" ht="12.75" customHeight="1" x14ac:dyDescent="0.25">
      <c r="A27" s="162" t="s">
        <v>3562</v>
      </c>
      <c r="B27" s="163"/>
      <c r="C27" s="163"/>
      <c r="D27" s="163"/>
      <c r="E27" s="163"/>
      <c r="F27" s="163"/>
      <c r="G27" s="194"/>
    </row>
    <row r="28" spans="1:7" ht="15" x14ac:dyDescent="0.25">
      <c r="A28" s="84" t="s">
        <v>3563</v>
      </c>
      <c r="B28" s="85"/>
      <c r="C28" s="85"/>
      <c r="D28" s="85"/>
      <c r="E28" s="85"/>
      <c r="F28" s="85"/>
      <c r="G28" s="196"/>
    </row>
    <row r="29" spans="1:7" ht="15" x14ac:dyDescent="0.25">
      <c r="A29" s="86"/>
      <c r="B29" s="87"/>
      <c r="C29" s="87"/>
      <c r="D29" s="87"/>
      <c r="E29" s="87"/>
      <c r="F29" s="87"/>
      <c r="G29" s="211"/>
    </row>
    <row r="30" spans="1:7" ht="15" x14ac:dyDescent="0.25">
      <c r="G30" s="35"/>
    </row>
    <row r="31" spans="1:7" ht="44.1" customHeight="1" x14ac:dyDescent="0.25">
      <c r="A31" s="201" t="s">
        <v>3524</v>
      </c>
      <c r="B31" s="201" t="s">
        <v>3564</v>
      </c>
      <c r="C31" s="202" t="s">
        <v>3565</v>
      </c>
      <c r="D31" s="203" t="s">
        <v>3566</v>
      </c>
      <c r="E31" s="204" t="s">
        <v>3567</v>
      </c>
      <c r="F31" s="205" t="s">
        <v>3568</v>
      </c>
      <c r="G31" s="206" t="s">
        <v>3569</v>
      </c>
    </row>
    <row r="32" spans="1:7" ht="32.85" customHeight="1" x14ac:dyDescent="0.25">
      <c r="A32" s="207">
        <v>3</v>
      </c>
      <c r="B32" s="208">
        <v>37917</v>
      </c>
      <c r="C32" s="208">
        <v>38918</v>
      </c>
      <c r="D32" s="208">
        <v>39263</v>
      </c>
      <c r="E32" s="208">
        <v>40482</v>
      </c>
      <c r="F32" s="208">
        <v>41669</v>
      </c>
      <c r="G32" s="208">
        <v>41669</v>
      </c>
    </row>
    <row r="33" spans="1:7" ht="32.85" customHeight="1" x14ac:dyDescent="0.25">
      <c r="A33" s="207">
        <v>4</v>
      </c>
      <c r="B33" s="208">
        <v>38397</v>
      </c>
      <c r="C33" s="208">
        <v>39903</v>
      </c>
      <c r="D33" s="208">
        <v>40590</v>
      </c>
      <c r="E33" s="208">
        <v>40968</v>
      </c>
      <c r="F33" s="208">
        <v>42825</v>
      </c>
      <c r="G33" s="207" t="s">
        <v>3570</v>
      </c>
    </row>
    <row r="34" spans="1:7" ht="32.85" customHeight="1" x14ac:dyDescent="0.25">
      <c r="A34" s="207">
        <v>5</v>
      </c>
      <c r="B34" s="208">
        <v>39156</v>
      </c>
      <c r="C34" s="208">
        <v>41282</v>
      </c>
      <c r="D34" s="208">
        <v>41670</v>
      </c>
      <c r="E34" s="208">
        <v>42825</v>
      </c>
      <c r="F34" s="208">
        <v>44165</v>
      </c>
      <c r="G34" s="207" t="s">
        <v>3570</v>
      </c>
    </row>
    <row r="35" spans="1:7" ht="32.85" customHeight="1" x14ac:dyDescent="0.25">
      <c r="A35" s="207">
        <v>6</v>
      </c>
      <c r="B35" s="208">
        <v>40492</v>
      </c>
      <c r="C35" s="208">
        <v>42500</v>
      </c>
      <c r="D35" s="208">
        <v>42865</v>
      </c>
      <c r="E35" s="208">
        <v>44165</v>
      </c>
      <c r="F35" s="207" t="s">
        <v>45</v>
      </c>
      <c r="G35" s="207" t="s">
        <v>3570</v>
      </c>
    </row>
    <row r="36" spans="1:7" ht="32.85" customHeight="1" x14ac:dyDescent="0.25">
      <c r="A36" s="207">
        <v>7</v>
      </c>
      <c r="B36" s="208">
        <v>41800</v>
      </c>
      <c r="C36" s="207" t="s">
        <v>3571</v>
      </c>
      <c r="D36" s="207" t="s">
        <v>3572</v>
      </c>
      <c r="E36" s="208">
        <v>45473</v>
      </c>
      <c r="F36" s="207" t="s">
        <v>45</v>
      </c>
      <c r="G36" s="207" t="s">
        <v>3570</v>
      </c>
    </row>
    <row r="37" spans="1:7" ht="45.75" customHeight="1" x14ac:dyDescent="0.25">
      <c r="A37" s="207">
        <v>8</v>
      </c>
      <c r="B37" s="208">
        <v>43732</v>
      </c>
      <c r="C37" s="207" t="s">
        <v>3571</v>
      </c>
      <c r="D37" s="207" t="s">
        <v>3572</v>
      </c>
      <c r="E37" s="208">
        <v>47269</v>
      </c>
      <c r="F37" s="207" t="s">
        <v>45</v>
      </c>
      <c r="G37" s="207" t="s">
        <v>3570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7D605-DB73-479D-8FA1-1A2FE8332F1A}">
  <ds:schemaRefs>
    <ds:schemaRef ds:uri="http://schemas.microsoft.com/sharepoint/v3/contenttype/forms"/>
  </ds:schemaRefs>
</ds:datastoreItem>
</file>

<file path=customXml/itemProps2.xml><?xml version="1.0" encoding="utf-8"?>
<ds:datastoreItem xmlns:ds="http://schemas.openxmlformats.org/officeDocument/2006/customXml" ds:itemID="{6773042C-DE42-4165-AC7D-E00C659BA192}">
  <ds:schemaRefs>
    <ds:schemaRef ds:uri="6e88766e-77d4-46c2-aa85-78e9afcbbd19"/>
    <ds:schemaRef ds:uri="http://purl.org/dc/elements/1.1/"/>
    <ds:schemaRef ds:uri="http://schemas.microsoft.com/office/2006/documentManagement/types"/>
    <ds:schemaRef ds:uri="fc344ff9-8651-4f63-9839-1e3a085d13be"/>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2C33C3C-B6EC-40D2-9B7D-419D7493D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Dashboard</vt:lpstr>
      <vt:lpstr>Results</vt:lpstr>
      <vt:lpstr>Instructions</vt:lpstr>
      <vt:lpstr>Gen Test Cases</vt:lpstr>
      <vt:lpstr>OEL6 Test Cases</vt:lpstr>
      <vt:lpstr>OEL 7 Test Cases</vt:lpstr>
      <vt:lpstr>OEL 8 Test Cases </vt:lpstr>
      <vt:lpstr>Change Log</vt:lpstr>
      <vt:lpstr>Appendix</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Hamilton;Jon McPhail</dc:creator>
  <cp:keywords/>
  <dc:description/>
  <cp:lastModifiedBy>Department of Treasury</cp:lastModifiedBy>
  <cp:revision/>
  <dcterms:created xsi:type="dcterms:W3CDTF">2014-11-17T05:09:03Z</dcterms:created>
  <dcterms:modified xsi:type="dcterms:W3CDTF">2022-04-14T19:08:23Z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