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5/SEPT 2025/Mike KErr 1 SCSMS/"/>
    </mc:Choice>
  </mc:AlternateContent>
  <xr:revisionPtr revIDLastSave="0" documentId="8_{BA23428E-4383-4F82-9AC0-6132102C037B}" xr6:coauthVersionLast="47" xr6:coauthVersionMax="47" xr10:uidLastSave="{00000000-0000-0000-0000-000000000000}"/>
  <bookViews>
    <workbookView xWindow="28680" yWindow="-120" windowWidth="29040" windowHeight="17520" xr2:uid="{FF98E59D-23B2-4300-8D53-8D48595D2E19}"/>
  </bookViews>
  <sheets>
    <sheet name="Dashboard" sheetId="7" r:id="rId1"/>
    <sheet name="Results" sheetId="8" r:id="rId2"/>
    <sheet name="Fortigate Test Cases" sheetId="1" r:id="rId3"/>
    <sheet name="Change Log" sheetId="10" r:id="rId4"/>
    <sheet name="New Release Changes" sheetId="11" r:id="rId5"/>
    <sheet name="Issue Code Table" sheetId="9" r:id="rId6"/>
  </sheets>
  <definedNames>
    <definedName name="_xlnm._FilterDatabase" localSheetId="2" hidden="1">'Fortigate Test Cases'!$A$1:$O$79</definedName>
    <definedName name="_xlnm._FilterDatabase" localSheetId="5" hidden="1">'Issue Code Table'!$A$1:$T$1</definedName>
    <definedName name="_xlnm._FilterDatabase" localSheetId="4" hidden="1">'New Release Changes'!$A$2:$D$81</definedName>
    <definedName name="_xlnm.Print_Area" localSheetId="4">'New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4" i="1" l="1"/>
  <c r="AB41" i="1" l="1"/>
  <c r="M12" i="8" l="1"/>
  <c r="AB5" i="1"/>
  <c r="AB6" i="1"/>
  <c r="AB7" i="1"/>
  <c r="AB8" i="1"/>
  <c r="AB9" i="1"/>
  <c r="AB10" i="1"/>
  <c r="AB11" i="1"/>
  <c r="AB12" i="1"/>
  <c r="AB13" i="1"/>
  <c r="AB14" i="1"/>
  <c r="AB15" i="1"/>
  <c r="AB16" i="1"/>
  <c r="AB17" i="1"/>
  <c r="AB18" i="1"/>
  <c r="AB19" i="1"/>
  <c r="AB20" i="1"/>
  <c r="AB21" i="1"/>
  <c r="AB22" i="1"/>
  <c r="AB23" i="1"/>
  <c r="AB24" i="1"/>
  <c r="AB25" i="1"/>
  <c r="AB26" i="1"/>
  <c r="AB27" i="1"/>
  <c r="AB28" i="1"/>
  <c r="AB2" i="1"/>
  <c r="AB29" i="1"/>
  <c r="AB30" i="1"/>
  <c r="AB31" i="1"/>
  <c r="AB32" i="1"/>
  <c r="AB33" i="1"/>
  <c r="AB34" i="1"/>
  <c r="AB35" i="1"/>
  <c r="AB3" i="1"/>
  <c r="AB36" i="1"/>
  <c r="AB37" i="1"/>
  <c r="AB38" i="1"/>
  <c r="AB39" i="1"/>
  <c r="AB40" i="1"/>
  <c r="AB42" i="1"/>
  <c r="AB43" i="1"/>
  <c r="AB44" i="1"/>
  <c r="AB45" i="1"/>
  <c r="AB46" i="1"/>
  <c r="AB47" i="1"/>
  <c r="AB48" i="1"/>
  <c r="AB49" i="1"/>
  <c r="AB50" i="1"/>
  <c r="AB51" i="1"/>
  <c r="AB53"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4" i="1"/>
  <c r="O12" i="8" l="1"/>
  <c r="F23" i="8"/>
  <c r="E23" i="8"/>
  <c r="F22" i="8"/>
  <c r="E22" i="8"/>
  <c r="F21" i="8"/>
  <c r="E21" i="8"/>
  <c r="F20" i="8"/>
  <c r="E20" i="8"/>
  <c r="F19" i="8"/>
  <c r="E19" i="8"/>
  <c r="F18" i="8"/>
  <c r="E18" i="8"/>
  <c r="F17" i="8"/>
  <c r="E17" i="8"/>
  <c r="F16" i="8"/>
  <c r="E16" i="8"/>
  <c r="E12" i="8"/>
  <c r="B12" i="8"/>
  <c r="D12" i="8"/>
  <c r="C12" i="8"/>
  <c r="F12" i="8" l="1"/>
  <c r="N12" i="8"/>
  <c r="D21" i="8"/>
  <c r="I21" i="8" s="1"/>
  <c r="C16" i="8"/>
  <c r="H16" i="8" s="1"/>
  <c r="C19" i="8"/>
  <c r="H19" i="8" s="1"/>
  <c r="C22" i="8"/>
  <c r="H22" i="8" s="1"/>
  <c r="D16" i="8"/>
  <c r="I16" i="8" s="1"/>
  <c r="D19" i="8"/>
  <c r="I19" i="8" s="1"/>
  <c r="D22" i="8"/>
  <c r="I22" i="8" s="1"/>
  <c r="C17" i="8"/>
  <c r="H17" i="8" s="1"/>
  <c r="C20" i="8"/>
  <c r="H20" i="8" s="1"/>
  <c r="C23" i="8"/>
  <c r="H23" i="8" s="1"/>
  <c r="D17" i="8"/>
  <c r="I17" i="8" s="1"/>
  <c r="D20" i="8"/>
  <c r="I20" i="8" s="1"/>
  <c r="D23" i="8"/>
  <c r="I23" i="8" s="1"/>
  <c r="C18" i="8"/>
  <c r="H18" i="8" s="1"/>
  <c r="C21" i="8"/>
  <c r="H21" i="8" s="1"/>
  <c r="D18" i="8"/>
  <c r="I18" i="8" s="1"/>
  <c r="D24" i="8" l="1"/>
  <c r="G12" i="8" s="1"/>
</calcChain>
</file>

<file path=xl/sharedStrings.xml><?xml version="1.0" encoding="utf-8"?>
<sst xmlns="http://schemas.openxmlformats.org/spreadsheetml/2006/main" count="2592" uniqueCount="2003">
  <si>
    <t>Internal Revenue Service</t>
  </si>
  <si>
    <t>Office of Safeguards</t>
  </si>
  <si>
    <t xml:space="preserve"> ▪ SCSEM Subject: Fortinet Fortigate Firewall</t>
  </si>
  <si>
    <t xml:space="preserve"> ▪ SCSEM Version: 1.0</t>
  </si>
  <si>
    <t xml:space="preserve"> ▪ SCSEM Release Date: 12/31/2024</t>
  </si>
  <si>
    <t>NOTICE:</t>
  </si>
  <si>
    <t>The IRS strongly recommends agencies test all Safeguard Computer Security Evaluation Matrix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</si>
  <si>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</si>
  <si>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</si>
  <si>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</si>
  <si>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</si>
  <si>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</si>
  <si>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</si>
  <si>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</si>
  <si>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</si>
  <si>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</si>
  <si>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</si>
  <si>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</si>
  <si>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</si>
  <si>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</si>
  <si>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</si>
  <si>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</si>
  <si>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</si>
  <si>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</si>
  <si>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</si>
  <si>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</si>
  <si>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</si>
  <si>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</si>
  <si>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</si>
  <si>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</si>
  <si>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</si>
  <si>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</si>
  <si>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</si>
  <si>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</si>
  <si>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</si>
  <si>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</si>
  <si>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Fortigate Firewall SCSEM Test Results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</si>
  <si>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</si>
  <si>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</si>
  <si>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</si>
  <si>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</si>
  <si>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</si>
  <si>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</si>
  <si>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</si>
  <si>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</si>
  <si>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</si>
  <si>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</si>
  <si>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</si>
  <si>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</si>
  <si>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 xml:space="preserve">This table calculates all tests in the Fortigate Test Cases Tab </t>
  </si>
  <si>
    <t>Totals</t>
  </si>
  <si>
    <t>Weighted Score</t>
  </si>
  <si>
    <t>Risk Rating</t>
  </si>
  <si>
    <t>Test Cases</t>
  </si>
  <si>
    <t>Pass</t>
  </si>
  <si>
    <t>Fail</t>
  </si>
  <si>
    <t>Weight</t>
  </si>
  <si>
    <t>Possible</t>
  </si>
  <si>
    <t>Actual</t>
  </si>
  <si>
    <t>Device Weighted Score:</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</si>
  <si>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</si>
  <si>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</si>
  <si>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</si>
  <si>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</si>
  <si>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</si>
  <si>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</si>
  <si>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</si>
  <si>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</si>
  <si>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</si>
  <si>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</si>
  <si>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</si>
  <si>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</si>
  <si>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</si>
  <si>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</si>
  <si>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color theme="0"/>
        <rFont val="Arial"/>
        <family val="2"/>
      </rPr>
      <t>one</t>
    </r>
    <r>
      <rPr>
        <b/>
        <sz val="10"/>
        <color theme="0"/>
        <rFont val="Arial"/>
        <family val="2"/>
      </rPr>
      <t xml:space="preserve"> to enter in column N)</t>
    </r>
  </si>
  <si>
    <t>CIS Benchmark Section #</t>
  </si>
  <si>
    <t>Recommendation #</t>
  </si>
  <si>
    <t>Rationale Statement</t>
  </si>
  <si>
    <t>Impact Statement</t>
  </si>
  <si>
    <t>Remediation Procedure</t>
  </si>
  <si>
    <t xml:space="preserve">Remediation Statement (Internal Use Only)     </t>
  </si>
  <si>
    <t>CAP Request Statement (Internal Use Only)</t>
  </si>
  <si>
    <t>Risk Rating (Do Not Edit)</t>
  </si>
  <si>
    <t>Fortigate-27</t>
  </si>
  <si>
    <t>SA-22</t>
  </si>
  <si>
    <t>Unsupported System Components</t>
  </si>
  <si>
    <t>Examine &amp; Interview</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</si>
  <si>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</si>
  <si>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</si>
  <si>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Examine the firewall OS version/build with the SA.</t>
  </si>
  <si>
    <t>The firewall is currently under support by the vendor. Security updates or hot fixes are available to address any security flaws discovered.</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</si>
  <si>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</si>
  <si>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</si>
  <si>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</si>
  <si>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</si>
  <si>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to a vendor-supported version. Once deployed, harden the upgraded system in accordance with IRS standards using the corresponding SCSEM for the firewall.</t>
  </si>
  <si>
    <t>Upgrade to a supported version of Fortigate OS,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</si>
  <si>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that the legacy Firewall has been decommissioned and properly sanitized in accordance with IRS Publication 1075 with the agency's CAP.</t>
  </si>
  <si>
    <t>Fortigate-28</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</si>
  <si>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</si>
  <si>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</si>
  <si>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</si>
  <si>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</si>
  <si>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Common Vulnerabilities, Exposures (CVEs) exist. Navigate to https://nvd.nist.gov/vuln/search and search for the firewall type. If found to affect the running version, select HSI27</t>
  </si>
  <si>
    <t>The latest security patches are installed.</t>
  </si>
  <si>
    <t>The system is not regularly patched from the vendor. The system is running %INCLUDE UPDATE LEVEL/PATCH LEVEL AND IF THERE ARE HIGH OR CRITICAL CVEs%".</t>
  </si>
  <si>
    <t>Significant</t>
  </si>
  <si>
    <t>HSI2
HSI27</t>
  </si>
  <si>
    <t>HSI2: System patch level is insufficient
HSI27: Critical security patches have not been applied</t>
  </si>
  <si>
    <t>Upgrade the Fortigate Firewall firmware to a vendor-supported version. Once deployed, harden the upgraded system using the corresponding SCSEM in accordance with IRS standards.</t>
  </si>
  <si>
    <t>To close this finding, please provide a screenshot of the updated Firewall firmware version and its patch level with the agency's CAP.</t>
  </si>
  <si>
    <t>Fortigate-01</t>
  </si>
  <si>
    <t>SC-20</t>
  </si>
  <si>
    <t>Secure Name/Address Resolution Service (Authoritative Source)</t>
  </si>
  <si>
    <t>Test (Manual)</t>
  </si>
  <si>
    <t>Ensure DNS server is configured</t>
  </si>
  <si>
    <t>Fortinet uses the Domain Name Service (DNS) to translate host names into IP addresses. To enable DNS lookups, you must specify the primary DNS server for your system. You can also specify secondary and tertiary DNS servers. When resolving host names, the system consults the primary name server. If a failure or time-out occurs, the system consults the secondary name server.
For security purpose, trusted DNS servers should be configured to prevent man-in-the-middle attacks.</t>
  </si>
  <si>
    <t>In Command Line Interface (CLI):
```
FGT1 # config system dns
FGT1 (dns) # show
config system dns
 set primary &lt;ip_address&gt;
 set secondary &lt;ip_address&gt;
 ...
end
```
In the Graphical User Interface (GUI), go to Networks &gt; DNS. The Fortigate uses either the default FortiGuard DNS or customized DNS</t>
  </si>
  <si>
    <t>The DNS server is configured.</t>
  </si>
  <si>
    <t>The DNS server is not configured.</t>
  </si>
  <si>
    <t>HCM45</t>
  </si>
  <si>
    <t>HCM45: System configuration provides additional attack surface</t>
  </si>
  <si>
    <t>1.1</t>
  </si>
  <si>
    <t>The purpose is to perform the resolution of system hostnames to Internet Protocol (IP) addresses using trusted DNS servers.</t>
  </si>
  <si>
    <t>In this example, we will assign 8.8.8.8 as primary DNS and 8.8.4.4 as secondary DNS.
In CLI:
```
FGT1 # config system dns
FGT1 (dns) # set primary 8.8.8.8
FGT1 (dns) # set secondary 8.8.4.4
FGT1 (dns) # end
FGT1 #
```
In the GUI, go to Networks &gt; DNS. Click on "Specify" and put in 8.8.8.8 as "Primary DNS Server" and 8.8.4.4 as "Secondary DNS Server"</t>
  </si>
  <si>
    <t>Configure DNS Server. One method to achieve the recommended state is to execute the following:
In this example, we will assign 8.8.8.8 as primary DNS and 8.8.4.4 as secondary DNS.
In CLI:
FGT1 # config system dns
FGT1 (dns) # set primary 8.8.8.8
FGT1 (dns) # set secondary 8.8.4.4
FGT1 (dns) # end
FGT1 #
In the GUI, go to Networks -&gt; DNS. Click on "Specify" and put in 8.8.8.8 as "Primary DNS Server" and 8.8.4.4 as "Secondary DNS Server"</t>
  </si>
  <si>
    <t>To close this finding, please provide a screenshot showing DNS server is configured with the agency's CAP.</t>
  </si>
  <si>
    <t>Fortigate-02</t>
  </si>
  <si>
    <t>AC-18</t>
  </si>
  <si>
    <t>Wireless Access</t>
  </si>
  <si>
    <t>Ensure intra-zone traffic is not always allowed</t>
  </si>
  <si>
    <t>This is to make sure that only specific, authorized traffic is allowed between networks in the same zone.</t>
  </si>
  <si>
    <t>In this example, we'll verify the zone DMZ.
In CLI:
```
FGT1 # config system zone
FGT1 (zone) # edit DMZ
FGT1 (DMZ) # show full
config system zone
 edit "DMZ"
 ...
 set intrazone deny
 ...
 next
end
```
In the GUI, click on Network -&gt; Interfaces, select the zone and click on "Edit". Make sure that the option "Block intra-zone traffic" is enabled.</t>
  </si>
  <si>
    <t>Block intra-zone traffic is enabled.</t>
  </si>
  <si>
    <t>Block intra-zone traffic is not enabled.</t>
  </si>
  <si>
    <t>HSC19</t>
  </si>
  <si>
    <t>Network perimeter devices do not properly restrict traffic</t>
  </si>
  <si>
    <t>1.2</t>
  </si>
  <si>
    <t>This adds an extra layer of protection between different networks.</t>
  </si>
  <si>
    <t>In this example, we'll turn off intra-zone traffic in the zone DMZ.
In CLI:
```
FGT1 # config system zone
FGT1 (zone) # edit DMZ
FGT1 (DMZ) # set intrazone deny
FGT1 (DMZ) # end
FGT1 #
```
In the GUI, click on Network -&gt; Interfaces, select the zone and click on "Edit" and turn on "Block intra-zone traffic"</t>
  </si>
  <si>
    <t>Ensure intra-zone traffic is not always allowed. One method to achieve the recommended state is to execute the following:
In this example, well turn of intra-zone traffic in the zone DMZ.
In CLI:
FGT1 # config system zone
FGT1 (zone) # edit DMZ
FGT1 (DMZ) # set intrazone deny
FGT1 (DMZ) # end
FGT1 #
In the GUI, click on Network -&gt; Interfaces, select the zone and click on "Edit" and turn on "Block intra-zone traffic"</t>
  </si>
  <si>
    <t>To close this finding, please provide a screenshot showing block intra-zone traffic is enabled with the agency's CAP.</t>
  </si>
  <si>
    <t>Fortigate-03</t>
  </si>
  <si>
    <t>CM-7</t>
  </si>
  <si>
    <t>Least Functionality</t>
  </si>
  <si>
    <t>Disable all management related services on WAN port</t>
  </si>
  <si>
    <t>Enabling any management related services on WAN interface is high risk. Management related services such as HTTPS, HTTP, ping, SSH, SNMP, and Radius should be disabled on WAN.</t>
  </si>
  <si>
    <t>On GUI:
```
Go to "Network" &gt; "Interfaces".
Identify Wide Area Network (WAN) interface and validate that HTTPS, HTTP, PING, SSH, SNMP, and Radius Accounting is not enabled in "Administrative Access" section.
```
On CLI:
```
`FGT1 # show system interface`
```
Identify WAN interface and validate that "set allow access" does not have ping, https, http, ssh, snmp or radius-acct configured.</t>
  </si>
  <si>
    <t>All management related services on WAN port is disabled.</t>
  </si>
  <si>
    <t>All management related services on WAN port is not disabled.</t>
  </si>
  <si>
    <t>1.3</t>
  </si>
  <si>
    <t>Management related services should only be enabled on management interface. This is part of defending the firewall from attacks and reducing the attack surface. For WAN related services such as IPSec and SSLVPN, make use of local-in-policy (refer to CIS Section 2.4) to tighten firewall defenses.</t>
  </si>
  <si>
    <t>Enabling management related services on WAN port is convenient, but it exposes the firewall to unnecessary risks. Vulnerabilities found on vendor devices are commonly related to management services, and opening access to these allows attackers to exploit its vulnerabilities.</t>
  </si>
  <si>
    <t>On GUI:
```
Go to "Network" &gt; "Interfaces".
```
Review WAN interface and disable HTTPS, HTTP, ping, SSH, SNMP, and Radius services.
On CLI:
```
FGT1 # config system interface
FGT1 (interface) # edit "port1"
FGT1 (port1) # unselect allow access ping https ssh snmp http radius-acct
```
Note:
1. Interface name may differ based on deployment. For this example, port1 is deployed as WAN interface.
2. "unselect allow access" will only show services that you have enabled. If you have not enabled snmp on that interface, then snmp option will not be available.</t>
  </si>
  <si>
    <t>Disable all management related services on WAN port. One method to achieve the recommended state is to execute the following:
On GUI:
Go to "Network" &gt; "Interfaces".
Review WAN interface and disable HTTPS, HTTP, ping, SSH, SNMP, and Radius services.
On CLI:
FGT1 # config system interface
FGT1 (interface) # edit "port1"
FGT1 (port1) # unselect allow access ping https ssh snmp http radius-acct
Note:
1) Interface name may differ based on deployment. For this example, port1 is deployed as WAN interface.
2) "unselect allow access" will only show services that you have enabled. If you have not enabled snmp on that interface, then snmp option will not be available.</t>
  </si>
  <si>
    <t>To close this finding, please provide a screenshot showing all management related services on WAN port is disabled with the agency's CAP.</t>
  </si>
  <si>
    <t>Fortigate-04</t>
  </si>
  <si>
    <t>AC-8</t>
  </si>
  <si>
    <t>System Use Notification</t>
  </si>
  <si>
    <t>Ensure 'Pre-Login Banner' is set</t>
  </si>
  <si>
    <t>Configure a pre-login banner, ideally approved by the organization’s legal team. This banner should, at minimum, prohibit unauthorized access, provide notice of logging or monitoring, and avoid using the word “welcome” or similar words of invitation.</t>
  </si>
  <si>
    <t>Run the following command in the CLI to verify the pre-login-banner is enabled:
```
FG1 # get system global
 ...
 pre-login-banner : enable
 ...
end
```
In the GUI, to verify the content of the pre-login disclaimer message:
```
1) Go to 'System' -&gt; 'Replacement Messages'
2) From the top right side, select 'Extended View'
3) Find 'Pre-login Disclaimer Message'
```</t>
  </si>
  <si>
    <t>The warning banner is compliant with IRS guidelines and contains the following 4 elements:
The system contains US government information
Users’ actions are monitored and audited
Unauthorized use of the system is prohibited 
Unauthorized use of the system is subject to criminal and civil penalties.</t>
  </si>
  <si>
    <t>Pre-Login Banner is not set.</t>
  </si>
  <si>
    <t>Limited</t>
  </si>
  <si>
    <t>HAC14
HAC38</t>
  </si>
  <si>
    <t>HAC14: Warning banner is insufficient
HAC38: Warning banner does not exist</t>
  </si>
  <si>
    <t>2.1.1</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</si>
  <si>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</si>
  <si>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Login banners provide a definitive warning to any possible intruders who may want to access the FortiGate that certain types of activity are illegal. At the same time, it also advises the authorized and legitimate users of their obligations relating to acceptable use.</t>
  </si>
  <si>
    <t>Run the following command in the CLI to enable the pre-login-banner:
```
FG1 # config system global
FG1 (global) # set pre-login-banner enable
FG1 (global) # end
FG1 #
```
In the GUI, to edit the content of the pre-login disclaimer message:
1) Go to 'System' -&gt; 'Replacement Messages' -&gt; 'Extended View' -&gt; 'Pre-login Disclaimer Message'. The edit screen is on the bottom right corner of the page. Click on "Save" after the editing is done.</t>
  </si>
  <si>
    <t>Set the Pre-Login Banner. One method to achieve the recommended state is to execute the following:
Run the following command in the CLI to enable the pre-login-banner:
FG1 # config system global
FG1 (global) # set pre-login-banner enable
FG1 (global) # end
FG1 #
In the GUI, to edit the content of the pre-login disclaimer message:
go to System -&gt; Replacement Messages -&gt; Extended View -&gt; Pre-login Disclaimer Message. The edit screen is on the bottom right corner of the page. Click on "Save" after the editing is done.</t>
  </si>
  <si>
    <t>Fortigate-05</t>
  </si>
  <si>
    <t>Ensure 'Post-Login-Banner' is set</t>
  </si>
  <si>
    <t>Sets the banner after users successfully log in. This is equivalent to Message of the Day (MOTD) in some other systems.</t>
  </si>
  <si>
    <t>Run the following command in the CLI to verify the post-login-banner is enabled:
```
FG1 # get system global
 ...
 post-login-banner : enable
 ...
```
In the GUI, to verify the content of the post-login disclaimer message:
```
1) Go to 'System' -&gt; 'Replacement Messages'
2) From the top right side, select 'Extended View'
3) Find 'Post-login Disclaimer Message'
```</t>
  </si>
  <si>
    <t>Post-Login Banner is set.</t>
  </si>
  <si>
    <t>Post-Login Banner is not set.</t>
  </si>
  <si>
    <t>HAC38</t>
  </si>
  <si>
    <t>HAC38: Warning banner does not exist</t>
  </si>
  <si>
    <t>2.1.2</t>
  </si>
  <si>
    <t>Network banners are electronic messages that provide notice of legal rights to users of computer networks. From a legal standpoint, banners have four primary functions:
First, banners may be used to generate consent to real-time monitoring under Title III.
Second, banners may be used to generate consent to the retrieval of stored files and records pursuant to ECPA.
Third, in the case of government networks, banners may eliminate any Fourth Amendment "reasonable expectation of privacy" that government employees or other users might otherwise retain in their use of the government's network under O'Connor v.</t>
  </si>
  <si>
    <t>When post-login banner is enabled, some automated-script might be affected because both CLI and GUI need an acceptance action (press "A" or "Accept") to continue.</t>
  </si>
  <si>
    <t>Run the following command in the CLI to enable the post-login-banner:
```
FG1 # config system global
FG1 (global) # set post-login-banner enable
FG1 (global) # end
FG1 #
```
In the GUI, to edit the content of the post-login disclaimer message, go to 
```
System -&gt; Replace Messages -&gt; Extended View -&gt; "Post-login Disclaimer Message". The edit screen is on the bottom right corner of the page. Click on "Save" after the editing is done.
```</t>
  </si>
  <si>
    <t>Set the Post-Login Banner. One method to achieve the recommended state is to execute the following:
Run the following command in the CLI to enable the post-login-banner:
FG1 # config system global
FG1 (global) # set post-login-banner enable
FG1 (global) # end
FG1 #
In the GUI, to edit the content of the post-login disclaimer message, go to System -&gt; Replace Messages -&gt; Extended View -&gt; "Post-login Disclaimer Message". The edit screen is on the bottom right corner of the page. Click on "Save" after the editing is done.
The warning banner is compliant with IRS guidelines and contains the following 4 elements:
The system contains US government information
Users’ actions are monitored and audited
Unauthorized use of the system is prohibited 
Unauthorized use of the system is subject to criminal and civil penalties.</t>
  </si>
  <si>
    <t>Fortigate-06</t>
  </si>
  <si>
    <t>AU-8</t>
  </si>
  <si>
    <t>Time Stamps</t>
  </si>
  <si>
    <t>Ensure timezone is properly configured</t>
  </si>
  <si>
    <t>Sets the local time zone information so that the time displayed by the device is more relevant to those who are viewing it.</t>
  </si>
  <si>
    <t>In the CLI, do the following command and check the result of **time zone** filed in the output
```
FGT1 # get system global
...
time zone : (GMT-8:00) Pacific Time (US &amp; Canada)
...
```
Or from GUI, do the following:
```
1) Login to FortiGate
2) Go to 'System' -&gt; 'Settings'.
3) Time Zone and Network Time Protocol (NTP) settings are under 'System Time'
```</t>
  </si>
  <si>
    <t>Time zone is properly configured.</t>
  </si>
  <si>
    <t>Time zone is not properly configured.</t>
  </si>
  <si>
    <t>Moderate</t>
  </si>
  <si>
    <t>HAU11</t>
  </si>
  <si>
    <t>HAU11: NTP is not properly implemented</t>
  </si>
  <si>
    <t>2.1.3</t>
  </si>
  <si>
    <t>Having a correct time set on the device is important for two main reasons. The first reason is that digital certificates compare this time to the range defined by their Valid From and Valid To fields to define a specific validity period. The second reason is to have relevant time stamps when logging information. Whether you are sending messages to a Syslog server, sending messages to an SNMP monitoring station, or performing packet captures, timestamps have little usefulness if you cannot be certain of their accuracy.</t>
  </si>
  <si>
    <t>For many features to work, including scheduling, logging, and SSL-dependent features, the FortiOS system time must be accurate.</t>
  </si>
  <si>
    <t>In this example, we will set Eastern Time zone (GMT-5:00) for the Fortigate. Each time zone will have its corresponding ID. To find the correct ID, when you type in the command "set time zone ", also type the question mark '?' to list all of the available time zones and their IDs. The ID of the Eastern Time zone is 12
In the CLI:
```
FGT1 # config system global
FGT1 (global) # set time zone 12
FGT1 (global) # end
FGT1 #
```
In the GUI, do the following:
```
1) After login to Fortigate, go to 'System' -&gt; 'Settings'
2) Select '(GMT-5:00) Eastern Time (US &amp; Canada)' under 'System Time'
```</t>
  </si>
  <si>
    <t>Configure time zone properly. One method to achieve the recommended state is to execute the following:
In this example, we will set Eastern Time zone (GMT-5:00) for the Fortigate. Each time zone will have its corresponding ID. To find the correct ID, when you type in the command "set time zone ", also type the question mark ? to list all of the available time zones and their IDs. The ID of the Eastern Time zone is 12
In the CLI:
FGT1 # config system global
FGT1 (global) # set time zone 12
FGT1 (global) # end
FGT1 #
In the GUI, do the following:
1) after login to Fortigate, go to System -&gt; Settings
2) select (GMT-5:00) Eastern Time (US &amp; Canada) under System Time</t>
  </si>
  <si>
    <t>Fortigate-07</t>
  </si>
  <si>
    <t>Ensure correct system time is configured through NTP</t>
  </si>
  <si>
    <t>You can either manually set the FortiOS system time, or configure the device to automatically keep its system time correct by synchronizing with a Network Time Protocol (NTP) server.
These settings enable the use of primary and secondary NTP servers to provide redundancy in case of a failure involving the primary NTP server.</t>
  </si>
  <si>
    <t>In the CLI:
```
FGT1 # diag sys ntp status
synchronized: yes, ntpsync: enabled, server-mode: enabled
ipv4 server(ntp2.fortiguard.com) 208.91.114.23 -- reachable(0xff) S:3 T:54
 server-version=4, stratum=1
 reference time is e12361d5.f27e0322 -- UTC Wed Sep 11 12:06:45 2019
 clock offset is -0.001569 sec, root delay is 0.000000 sec
 root dispersion is 0.010269 sec, peer dispersion is 19 msec
ipv4 server(ntp1.fortiguard.com) 208.91.115.123 -- reachable(0xff) S:3 T:54 selected
 server-version=4, stratum=1
 reference time is e12361d4.4f8b22a5 -- UTC Wed Sep 11 12:06:44 2019
 clock offset is -0.000652 sec, root delay is 0.000000 sec
 root dispersion is 0.010284 sec, peer dispersion is 8 msec
ipv4 server(ntp2.fortiguard.com) 208.91.113.71 -- reachable(0xff) S:3 T:54
 server-version=4, stratum=2
 reference time is e12361d6.4caf57ab -- UTC Wed Sep 11 12:06:46 2019
 clock offset is -0.004814 sec, root delay is 0.000137 sec
 root dispersion is 0.011154 sec, peer dispersion is 3 msec
ipv4 server(ntp1.fortiguard.com) 208.91.113.70 -- reachable(0xff) S:3 T:54
 server-version=4, stratum=2
 reference time is e123617b.c98e2059 -- UTC Wed Sep 11 12:05:15 2019
 clock offset is -0.005106 sec, root delay is 0.000122 sec
 root dispersion is 0.013382 sec, peer dispersion is 6 msec
```</t>
  </si>
  <si>
    <t>The correct system time is configured through NTP.</t>
  </si>
  <si>
    <t>The correct system time is not configured through NTP.</t>
  </si>
  <si>
    <t>2.1.4</t>
  </si>
  <si>
    <t>NTP enables the device to maintain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</si>
  <si>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You can only customize NTP setting using CLI. In this example, we'll assign pool.ntp.org as primary NTP server and 1.1.1.1 as secondary NTP server.
```
FGT1 # config system ntp
FGT1 (ntp) # set type custom
FGT1 (ntp) # config ntpserver
FGT1 (ntpserver) # edit 1
FGT1 (1) # set server pool.ntp.org
FGT1 (1) # next
FGT1 (ntpserver) # edit 2
FGT1 (2) # set server 1.1.1.1
FGT1 (2) # end
FGT1 (ntp) # end
FGT1 #
```</t>
  </si>
  <si>
    <t>Configure the correct system time through NTP. One method to achieve the recommended state is to execute the following: 
You can only customize NTP setting using CLI. In this example, well assign pool.ntp.org as primary NTP server and 1.1.1.1 as secondary NTP server.
FGT1 # config system ntp
FGT1 (ntp) # set type custom
FGT1 (ntp) # config ntpserver
FGT1 (ntpserver) # edit 1
FGT1 (1) # set server pool.ntp.org
FGT1 (1) # next
FGT1 (ntpserver) # edit 2
FGT1 (2) # set server 1.1.1.1
FGT1 (2) # end
FGT1 (ntp) # end
FGT1 #</t>
  </si>
  <si>
    <t>Fortigate-08</t>
  </si>
  <si>
    <t>CM-6</t>
  </si>
  <si>
    <t>Configuration Settings</t>
  </si>
  <si>
    <t>Ensure hostname is set</t>
  </si>
  <si>
    <t>Changes the device default hostname.</t>
  </si>
  <si>
    <t>In CLI
```
get system global
 ...
 hostname : FG1
 ...
```
In GUI
```
1) Go to 'System' &gt; 'Settings'
2) Check the field 'Hostname'
```</t>
  </si>
  <si>
    <t>The hostname is set.</t>
  </si>
  <si>
    <t>The hostname is not set.</t>
  </si>
  <si>
    <t>HAC27</t>
  </si>
  <si>
    <t>HAC27: Default accounts have not been disabled or renamed</t>
  </si>
  <si>
    <t>2.1.5</t>
  </si>
  <si>
    <t>The device hostname plays an important role in asset inventory and identification as a security requirement. It is also crucial in the public keys and certificate deployments, as well as when correlating logs from different systems during an incident handling.</t>
  </si>
  <si>
    <t>In CLI, set the hostname to 'New_FGT1' as follows:
```
FGT1 # config system global
FGT1 (global) # set hostname "New_FGT1"
FGT1 (global) # end
New_FGT1 #
```
In GUI
```
1) Go to 'System' &gt; 'Settings'
2) Update the field 'Hostname' with the new hostname
3) click 'Apply'
```</t>
  </si>
  <si>
    <t>Set hostname. One method to achieve the recommended state is to execute the following:
In CLI, set the hostname to New_FGT1 as follows:
FGT1 # config system global
FGT1 (global) # set hostname "New_FGT1"
FGT1 (global) # end
New_FGT1 #
or In GUI, go to System -&gt; Settings, update the field Hostname with the new hostname, and click "Apply"</t>
  </si>
  <si>
    <t>To close this finding, please provide a screenshot showing the hostname is set with the agency's CAP.</t>
  </si>
  <si>
    <t>Fortigate-09</t>
  </si>
  <si>
    <t>IA-5</t>
  </si>
  <si>
    <t xml:space="preserve">Authenticator Management </t>
  </si>
  <si>
    <t>Ensure 'Password Policy' is enabled</t>
  </si>
  <si>
    <t>It is important to use secure and complex passwords for preventing unauthorized access to the FortiGate device.</t>
  </si>
  <si>
    <t>Currently implemented password policy can be shown from GUI or CLI
From CLI, type:
```
get system password-policy 
```
Or from GUI as follows:
```
1) Log in to FortiGate with a user with at least read-only privileges 
2) Go to 'System' &gt; 'Settings'
3) Find and check the status of the 'Password Policy' Section
```</t>
  </si>
  <si>
    <t>Password Policy is enabled.</t>
  </si>
  <si>
    <t>Password Policy is not enabled.</t>
  </si>
  <si>
    <t>Increased minimum password length to 14.</t>
  </si>
  <si>
    <t>HPW3</t>
  </si>
  <si>
    <t>HPW3: Minimum password length is too short</t>
  </si>
  <si>
    <t>2.2.1</t>
  </si>
  <si>
    <t>Attackers can use brute force password software to launch more than just dictionary attacks. Such attacks can discover common passwords where a letter is replaced by a number or symbol.</t>
  </si>
  <si>
    <t>Weak passwords can be easily discovered by hackers, which leads to unauthorized access to FortiGate. Depending on the access privilege of the compromised account, the attacker may modify important settings.</t>
  </si>
  <si>
    <t>Can be modified from CLI or GUI.
From CLI, do the following:
```
config system password-policy
 set status enable
 set apply-to admin-password ipsec-preshared-key
 set minimum-length 14
 set min-lower-case-letter 1
 set min-upper-case-letter 1
 set min-non-alphanumeric 1
 set min-number 1
 set expire-status enable
 set expire-day 90
 set reuse-password disable
end
```
Or from GUI, do the following:
```
1) Log in to FortiGate as Super Admin
2) Go to 'System' &gt; 'Settings'
3) Find the 'Password Policy' section
4) Default 'Password scope' is 'Off', change it to 'Both'
5) set 'Minimum length' to '14'
6) Enable 'Character requirements'
7) set minimum '1' in the filed of 'Upper Case', 'Lower Case', 'Numbers (0-9)' and 'Special'
8) Disable 'Allow password reuse'
9) Enable 'Password expiration' and set it to 90
```</t>
  </si>
  <si>
    <t>Enable password policy. One method to achieve the recommended state is to execute the following:
From CLI, do the following:
config system password-policy
set status enable
set apply-to admin-password ipsec-preshared-key
set minimum-length 14
set min-lower-case-letter 1
set min-upper-case-letter 1
set min-non-alphanumeric 1
set min-number 1
set expire-status enable
set expire-day 90
set reuse-password disable
end
or From GUI, do the following
1) log in to FortiGate as Super Admin
2) Go to System -&gt; Settings
3) find the password Policy Section
4) Default Password scope is Off, change it to Both
5) set Minimum length to 14
6) Enable Character requirements
7) set minimum 1 in the filed of Upper Case, Lower Case, Numbers (0-9) and Special
8) Disable Allow password reuse
9) Enable Password expiration and set it to 90</t>
  </si>
  <si>
    <t>To close this finding, please provide a screenshot showing password policy is enabled with the agency's CAP.</t>
  </si>
  <si>
    <t>Fortigate-10</t>
  </si>
  <si>
    <t>AC-7</t>
  </si>
  <si>
    <t>Unsuccessful Logon Attempts</t>
  </si>
  <si>
    <t>Ensure administrator password retries and lockout time are configured</t>
  </si>
  <si>
    <t>Failed login attempts can indicate malicious attempts to gain access to your network. To prevent this security risk, FortiGate is preconfigured to limit the number of failed administrator login attempts. After the maximum number of failed login attempts is reached, access to the account is blocked for the configured lockout period.</t>
  </si>
  <si>
    <t>To check the lockout options, from CLI:
```
get system global
```
from the output, check the value of the below fields:
1. `admin-lockout-threshold`
2. `admin-lockout-duration`
Ensure that `admin-lockout-threshold` is set at 3 and `admin-lockout-duration` is set at 900.</t>
  </si>
  <si>
    <t>The administrator password retries and lockout time are configured.</t>
  </si>
  <si>
    <t>The administrator password retries and lockout time are not configured.</t>
  </si>
  <si>
    <t>Changed lockout time from 60 to 900 sec.</t>
  </si>
  <si>
    <t>HAC15</t>
  </si>
  <si>
    <t>HAC15: User accounts not locked out after 3 unsuccessful login attempts</t>
  </si>
  <si>
    <t>2.2.2</t>
  </si>
  <si>
    <t>When you log in and fail to enter the correct password, you could potentially be a valid user or a hacker attempting to gain access. For this reason, best practice dictates limiting the number of failed login attempts before a lockout period in which you cannot log in for a certain period of time.
Lockout period will minimize hacker attempts to gain access to the firewall.</t>
  </si>
  <si>
    <t>Attackers will keep attempting to access the device through brute force attacks without any interruption, which may lead to a successful login.</t>
  </si>
  <si>
    <t>To configure the lockout options, from CLI:
```
config system global
 set admin-lockout-threshold 3
 set admin-lockout-duration 900
end
```
Lockout affects the offending IP address, not the entire account.</t>
  </si>
  <si>
    <t>Configure administrator password retries and lockout time. One method to achieve the recommended state is to execute the following:
To configure the lockout options, from CLI:
config system global
set admin-lockout-threshold 3
set admin-lockout-duration 900
end</t>
  </si>
  <si>
    <t>To close this finding, please provide a screenshot showing administrator password retries and lockout time are configured with the agency's CAP.</t>
  </si>
  <si>
    <t>Fortigate-12</t>
  </si>
  <si>
    <t>Ensure default 'admin' password is changed</t>
  </si>
  <si>
    <t>Before deploying any new FortiGate, it is important to change the password of the default admin account.
It is also recommended that you change even the user name of the default admin account, However, since you cannot change the user name of an account that is currently in use, a second administrator account must be created in order to do this.</t>
  </si>
  <si>
    <t>Using both CLI and GUI, in the username field put in "admin", leave the password field blank and proceed. If it's checked out, it means that the default password is still in place and needs to be changed.</t>
  </si>
  <si>
    <t>The default admin password is changed.</t>
  </si>
  <si>
    <t>The default admin password is not changed.</t>
  </si>
  <si>
    <t>2.4</t>
  </si>
  <si>
    <t>2.4.1</t>
  </si>
  <si>
    <t>Default credentials are well documented by most vendors, including Fortinet. Therefore, it will be one of the first things that will be tried to illegally gain access to the system.</t>
  </si>
  <si>
    <t>If not changed, then any scripts that use default credentials will be able to access the system.</t>
  </si>
  <si>
    <t>Before deploying any new FortiGate, it is important to change the password of the default admin account.
It is also recommended that you change even the user name of the default admin account; however, since you cannot change the user name of an account that is currently in use, a second administrator account must be created in order to do this.</t>
  </si>
  <si>
    <t>Fortigate-13</t>
  </si>
  <si>
    <t>Ensure all the login accounts having specific trusted hosts enabled</t>
  </si>
  <si>
    <t>Configure an administrative account to be accessible only to someone who is using a trusted host. You can set a specific IP address for the trusted host or use a subnet.</t>
  </si>
  <si>
    <t>This example is to check if trusted hosts option is enabled for account "test_admin" and which trusted hosts are in the list:
```
FG1 # config system admin
FG1 (admin) # edit "test_admin"
FG1 (test_admin) # show
config system admin
 edit "test_admin"
 ...
 set trusthost1 10.0.0.0 255.255.255.0
 set trusthost2 192.168.10.0 255.255.255.0
 ...
 next
end 
```
In the Web GUI:
```
1. System &gt; Administrators.
2. Select the account and click on edit.
3. In the account setting page, make sure that "Restrict login to trusted hosts" is enabled and all the allowed hosts / subnets are in the list of trusted host.
```
Please take note that certain versions of FortiOS will only show the first 3 trusted hosts in the list. If you want to see more, you have to click on the "+" sign as if you're adding a new item into the list. Keep clicking until you see an empty field of trusted host. That's when you know that you have reached the bottom of the list.</t>
  </si>
  <si>
    <t>All the login accounts having specific trusted hosts are enabled.</t>
  </si>
  <si>
    <t>All the login accounts having specific trusted hosts are not enabled.</t>
  </si>
  <si>
    <t>HAC11</t>
  </si>
  <si>
    <t>HAC11: User access was not established with concept of least privilege</t>
  </si>
  <si>
    <t>2.4.2</t>
  </si>
  <si>
    <t>Access to a firewall to perform administrative tasks should only come from specific network segments reserved for administrators only. This additional layer of security ensures that no one from anywhere else on the network is able to log in, even with correct credentials.</t>
  </si>
  <si>
    <t>All access outside of the allowed segment will be stopped, including from both legitimate and illegitimate users. Thus, administrators working remotely will have to make sure that they have access to jump hosts that sit in the allowed segment.</t>
  </si>
  <si>
    <t>To remove a trusted host item from the list in CLI
FG1 # config system admin
FG1 (admin) # edit "test_admin"
FG1 (test_admin) # unset trusthost1
FG1 (test_admin) # end
FG1 #
To add a trusted host into the list in CLI
FG1 # config system admin
FG1 (admin) # edit "test_admin"
FG1 (test_admin) # set trusthost6 1.1.1.1 255.255.255.255
FG1 (test_admin) # end
FG1 #
Before adding an item, please make sure that it does not already exist. For example, if trusthost3 is already in the list, using it again will over-ride the existing host/network.
In the web GUI, go to 
System -&gt; Administrators, select the account and click on edit. In the account setting page, make sure that "Restrict login to trusted hosts" are enabled and all the allowed hosts / subnets are in the list of trusted Host. Please take note that certain versions of FortiOS will only show the first 3 trusted hosts in the list. If you want to see more, you have to click on the "+" sign as if your adding a new item into the list. Keep clicking until you see an empty field of trusted host. That's when you know that you have reached the bottom of the list. To add another trusted host, fill in the empty field of the new "Trusted Host". To remove a trusted host, simply erase everything in the field of that corresponding host.</t>
  </si>
  <si>
    <t>Enable all the login accounts having specific trusted hosts. One method to achieve the recommended state is to execute the following:
To remove a trusted host item from the list in CLI
FG1 # config system admin
FG1 (admin) # edit "test_admin"
FG1 (test_admin) # unset trusthost1
FG1 (test_admin) # end
FG1 #
To add a trusted host into the list in CLI
FG1 # config system admin
FG1 (admin) # edit "test_admin"
FG1 (test_admin) # set trusthost6 1.1.1.1 255.255.255.255
FG1 (test_admin) # end
FG1 #
Before adding an item, please make sure that it does not already exist. For example, if trusthost3 is already in the list, using it again will over-ride the existing host/network.
In the web GUI, go to 
System -&gt; Administrators, select the account and click on edit. In the account setting page, make sure that "Restrict login to trusted hosts" are enabled and all the allowed hosts / subnets are in the list of trusted Host. Please take note that certain versions of FortiOS will only show the first 3 trusted hosts in the list. If you want to see more, you have to click on the "+" sign as if your adding a new item into the list. Keep clicking until you see an empty field of trusted host. That's when you know that you have reached the bottom of the list. To add another trusted host, fill in the empty field of the new "Trusted Host". To remove a trusted host, simply erase everything in the field of that corresponding host.</t>
  </si>
  <si>
    <t>To close this finding, please provide a screenshot showing all the login accounts having specific trusted hosts are enabled with the agency's CAP.</t>
  </si>
  <si>
    <t>Fortigate-14</t>
  </si>
  <si>
    <t>AC-6</t>
  </si>
  <si>
    <t>Least Privilege</t>
  </si>
  <si>
    <t>Ensure admin accounts with different privileges have their correct profiles assigned</t>
  </si>
  <si>
    <t>Verify that users with access to the Fortinet should only have the minimum privileges required for that particular user.</t>
  </si>
  <si>
    <t>There are 2 stages to audit. Here is how to verify in the CLI:
**Stage 1: Verify the profile**. 
```
FGT1 # config system accprofile
FGT1 (accprofile) # edit "tier_1"
FGT1 (tier_1) # show full
config system accprofile
 edit "tier_1"
 set comments ''
 set secfabgrp read
 set ftviewgrp read
 set authgrp none
 set sysgrp none
 set netgrp read
 set loggrp none
 set fwgrp custom
 set vpngrp none
 set utmgrp none
 set wifi none
 set admintimeout-override disable
 config fwgrp-permission
 set policy none
 set address none
 set service none
 set schedule none
 end
 next
end
FGT1 (tier_1) #
```
If the following privileges are set to "custom", please also check the sub-privileges of the customized ones to make sure that only the right privileges are allowed: fwgrp, sysgrp, netgrp, loggrp, utmgrpset.
In the GUI, go to:
```
System &gt; Admin Profiles, select the profile and click on "Edit".
```
**Stage 2: Verify the admin accounts**. 
In the CLI:
```
FGT1 #config system admin
FGT1 (admin) # edit "support1"
FGT1 (support1) # show full
config system admin
 edit "support1"
 ...
 set accprofile "tier_1"
 ...
 next
end
```
In the GUI, go to:
```
System &gt; Administrators, select the account and click "Edit"
```</t>
  </si>
  <si>
    <t>The admin accounts with different privileges have their correct profiles assigned.</t>
  </si>
  <si>
    <t>The admin accounts with different privileges does not have their correct profiles assigned.</t>
  </si>
  <si>
    <t>2.4.3</t>
  </si>
  <si>
    <t>In some organizations, it is necessary to create different levels of administrative accounts. For example, technicians from tier 1 support should not have total access to the system compared to a tier 3 support.</t>
  </si>
  <si>
    <t>In this example, the goal is to provide the profile "tier_1" the ability to view and modify address objects. This sub-privilege is under fwgrp privilege.
In CLI:
```
FGT1 # config system accprofile
FGT1 (accprofile) # edit "tier_1"
FGT1 (tier_1) # set fwgrp custom
FGT1 (tier_1) # config fwgrp-permission
FGT1 (fwgrp-permission) # set address read-write
FGT1 (fwgrp-permission) # end
FGT1 (tier_1) # end
FGT1 #
```
For the GUI, go to:
```
1. System &gt; Admin Profiles, select "tier_1" and click "Edit". 
2. On "Firewall", click on "Custom".
3. Click on "Read/Write" option for "Address".
```
In the next example, assign the profile "tier_1" to the account "support1".
In the CLI:
```
FGT1 # config system admin
FGT1 (admin) # edit "support1"
FGT1 (support1) # set accprofile "tier_1"
FGT1 (support1) # end
FGT1 #
```
For the GUI, go to:
```
1. System &gt; Administrators.
2. Select "support1" and click "Edit".
3. Under "Administrator Profile", select "tier_1".
```</t>
  </si>
  <si>
    <t>Assign the admin accounts with different privileges having their correct profiles. One method to achieve the recommended state is to execute the following:
In this example, I would like to provide the profile "tier_1" the ability to view and modify address objects. This sub-privilege is under fwgrp privilege.
In CLI
FGT1 # config system accprofile
FGT1 (accprofile) # edit "tier_1"
FGT1 (tier_1) # set fwgrp custom
FGT1 (tier_1) # config fwgrp-permission
FGT1 (fwgrp-permission) # set address read-write
FGT1 (fwgrp-permission) # end
FGT1 (tier_1) # end
FGT1 #
For the GUI, go to 
System -&gt; Admin Profiles, select "tier_1" and click "Edit". On "Firewall", click on "Custom" and then click on "Read/Write" option for "Address".
In the next example, I would like to assign the profile "tier_1" to the account "support1".
In the CLI
FGT1 # config system admin
FGT1 (admin) # edit "support1"
FGT1 (support1) # set accprofile "tier_1"
FGT1 (support1) # end
FGT1 #
For the GUI, go to 
System -&gt; Administrators, select "support1" and click "Edit". Under "Administrator Profile", select "tier_1".</t>
  </si>
  <si>
    <t>To close this finding, please provide a screenshot showing admin accounts with different privileges have their correct profiles assigned with the agency's CAP.</t>
  </si>
  <si>
    <t>Fortigate-15</t>
  </si>
  <si>
    <t>AC-12</t>
  </si>
  <si>
    <t>Session Termination</t>
  </si>
  <si>
    <t>Ensure idle timeout time is configured</t>
  </si>
  <si>
    <t>The idle timeout period is the amount of time that an administrator will stay logged in to the GUI without any activity.</t>
  </si>
  <si>
    <t>To check the idle timeout in the GUI:
```
1) Login to FortiGate
2) Go to 'System' &gt; 'Settings'.
3) In the 'Administration Settings' section, check the 'Idle timeout' value in minutes.
```
To check the idle timeout in the CLI:
```
get system global
```
check the value of `admintimeout` in minutes</t>
  </si>
  <si>
    <t>The idle timeout time is set to 15 minutes.</t>
  </si>
  <si>
    <t>The idle timeout time is not configured.</t>
  </si>
  <si>
    <t>Changed idle timeout from 5 to 15 mins</t>
  </si>
  <si>
    <t>HRM5</t>
  </si>
  <si>
    <t>HRM5: User sessions do not terminate after the Publication 1075 period of inactivity</t>
  </si>
  <si>
    <t>2.4.4</t>
  </si>
  <si>
    <t>Best practice dictates setting admin idle timeout to prevent the risk of unauthorized access to the device, such as someone using a logged-in GUI on a PC that has been left unattended.</t>
  </si>
  <si>
    <t>This is to prevent someone from accessing the FortiGate if the management PC is left unattended.</t>
  </si>
  <si>
    <t>To change the idle timeout in the GUI:
1) Login to FortiGate with Super Admin privileges
2) Go to System &gt; Settings.
3) In the Administration Settings section, set the Idle timeout value to 15 minutes by typing 15.
4) Click Apply.
To change the idle timeout in the CLI:
config system global
set admintimeout 15
end</t>
  </si>
  <si>
    <t>Configure idle timeout time. One method to achieve the recommended state is to execute the following:
To change the idle timeout in the GUI:
1) Login to FortiGate with Super Admin privileges
2) Go to System &gt; Settings.
3) In the Administration Settings section, set the Idle timeout value to 15 minutes by typing 15.
4) Click Apply.
To change the idle timeout in the CLI:
config system global
set admintimeout 15
end</t>
  </si>
  <si>
    <t>Fortigate-16</t>
  </si>
  <si>
    <t>SC-8</t>
  </si>
  <si>
    <t xml:space="preserve">Transmission Confidentiality and Integrity </t>
  </si>
  <si>
    <t>Ensure only encrypted access channels are enabled</t>
  </si>
  <si>
    <t>Allow only HTTPS access to the GUI and SSH access to the CLI.</t>
  </si>
  <si>
    <t>In the CLI, when verifying the network interface, make sure that http and telnet are not in the `allow access` list:
```
FG1 # config system interface
FG1 (interface) # edit port1
FG1 (port1) # show
config system interface
 edit "port1"
 ...
 set allow access ssh https ping snmp
 ...
 next
end
```
In the web GUI, click on: 
```
1. Network &gt; Interfaces, select the interface and click "Edit". 
2. In the interface setting page, make sure that HTTP and Telnet are not selected in the section "Administrative Access"
```</t>
  </si>
  <si>
    <t>Only encrypted access channels are enabled.</t>
  </si>
  <si>
    <t>Only encrypted access channels are not enabled.</t>
  </si>
  <si>
    <t>HSC42</t>
  </si>
  <si>
    <t>HSC42: Encryption capabilities do not meet the latest FIPS 140 requirements</t>
  </si>
  <si>
    <t>2.4.5</t>
  </si>
  <si>
    <t>By only allowing encrypted access, we are making it harder to use "Man in the Middle" attacks to sniff login credentials.</t>
  </si>
  <si>
    <t>If HTTP or Telnet is in the allow access list, you will have to set that list again with the same elements except for http or telnet
FG1 # config system interface
FG1 (interface) # edit port1
FG1 (port1) # set allow access ssh https ping SNMP
FG1 (port1) # end
FG1 #
In the web GUI, click on 
Network -&gt; Interfaces, select the interface and click "Edit". In the interface setting page, uncheck HTTP and Telnet in the section "Administrative Access".</t>
  </si>
  <si>
    <t>Enable only encrypted access channels. One method to achieve the recommended state is to execute the following:
If HTTP or Telnet is in the allow access list, you will have to set that list again with the same elements except for http or telnet
FG1 # config system interface
FG1 (interface) # edit port1
FG1 (port1) # set allow access ssh https ping snmp
FG1 (port1) # end
FG1 #
In the web GUI, click on 
Network -&gt; Interfaces, select the interface and click "Edit". In the interface setting page, uncheck HTTP and Telnet in the section "Administrative Access".</t>
  </si>
  <si>
    <t>To close this finding, please provide a screenshot showing only encrypted access channels are enabled with the agency's CAP.</t>
  </si>
  <si>
    <t>Fortigate-17</t>
  </si>
  <si>
    <t>SC-7</t>
  </si>
  <si>
    <t>Boundary Protection</t>
  </si>
  <si>
    <t>Apply Local-in Policies</t>
  </si>
  <si>
    <t>Configure Local-in Policies to control inbound traffic that is destined to a FortiGate interface.</t>
  </si>
  <si>
    <t>To review Local-in Policies in the GUI, go to: 
```
1. System &gt; Feature Visibility.
2. Turning on "Local-in policies" under the Additional Features Section.
```
This will then add the section under "Policies and Objects" there will now be a section for "Local-in Policies"
It can also be viewed through the CLI:
```
config firewall local-in-policy 
show
```</t>
  </si>
  <si>
    <t>Local-in Policies are applied.</t>
  </si>
  <si>
    <t>Local-in Policies are not applied.</t>
  </si>
  <si>
    <t>2.4.6</t>
  </si>
  <si>
    <t>Local-in Policies allow for more granular and specific control of all types of traffic that are destined for a FortiGate interface. They are not limited to management-only protocols, therefore they can extend past "trusted host" configurations and be configured with source and destination addresses as well as specific services.</t>
  </si>
  <si>
    <t>Local-in Policies are processed before "trusted host" configurations, so it is important to validate that management access will be maintained once the Local-in policies are put in place.</t>
  </si>
  <si>
    <t>Local-in Policies can only be configured through the CLI:
```
config system global
 set admin-https-redirect disable
 set admin-port 8082 **(or any other uncommon port)**
 set admin-server-cert "self-sign"
 set admin-sport 4343 **(or any other uncommon port)**
end
```
**OR**
From Web GUI:
```
1. System &gt; Settings
2. Change the ports/settings under 'Administration Settings' section.
```
**NOTE:** https redirection must be turned off as well as changing port 80. This is due to the nature of how browser port redirection works. The browser will be redirected from port 80 to port 443 or whichever 'admin-sport' is configured, meaning that it will still listen on port 80 even when the port has been reconfigured.</t>
  </si>
  <si>
    <t>Apply Local-in Policies. One method to achieve the recommended state is to execute the following:
Local-in Policies can only be configured through the CLI:
config firewall {local-in-policy | local-in-policy6}
edit &lt;policy_number&gt;
set intf &lt;interface&gt;
set srcaddr &lt;source_address&gt; [source_address] ...
set dstaddr &lt;destination_address&gt; [destination_address] ...
set action {accept | deny}
set service &lt;service_name&gt; [service_name] ...
set schedule &lt;schedule_name&gt;
set comments &lt;string&gt;
next
end
For example, to prevent the source subnet 10.10.10.0/24 from pinging port1, but allow administrative access for PING on port1:
config firewall address
edit "10.10.10.0"
set subnet 10.10.10.0 255.255.255.0
next
end
config firewall local-in-policy
edit 1
set intf "port1"
set srcaddr "10.10.10.0"
set dstaddr "all"
set service "PING"
set schedule "always"
next
end</t>
  </si>
  <si>
    <t>To close this finding, please provide a screenshot showing local-in policies are applied with the agency's CAP.</t>
  </si>
  <si>
    <t>Fortigate-18</t>
  </si>
  <si>
    <t>SI-4</t>
  </si>
  <si>
    <t>System Monitoring</t>
  </si>
  <si>
    <t>Ensure "Monitor Interfaces" for High Availability devices is enabled</t>
  </si>
  <si>
    <t>Configure Interface Monitoring within High Availability settings. `Interface Monitoring` should be enabled on all critical interfaces.</t>
  </si>
  <si>
    <t>To validate from GUI:
```
1. Go to System &gt; HA.
2. Under "Monitor Interfaces" validate all applicable interfaces are selected.
3. Select "OK".
```
To validate from CLI:
```
FGT1 # config system ha
FGT1 (ha) # show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###Validate proper interfaces are present
end
```</t>
  </si>
  <si>
    <t>The Monitor Interfaces for High Availability Devices is enabled.</t>
  </si>
  <si>
    <t>2.5.2</t>
  </si>
  <si>
    <t>With `Interface Monitoring` enabled on devices, failover can occur if there are physical media issues or issues with the specific port to which the FortiGate is connected.</t>
  </si>
  <si>
    <t>Not configuring Interface Monitoring can directly impact services due to a failure to trigger a High Availability failover if an interface is impacted only on the primary device and is not being monitored. Without the `Interface Monitoring` enabled, failover would be limited to hardware, system, or power faults.</t>
  </si>
  <si>
    <t>To Remediate from GUI:
go to System - &gt; HA
Under "Monitor Interfaces" select all applicable interfaces.
select "OK"
To Validate from CLI:
FGT1 # config system ha
FGT1 (ha) # set monitor "port6" "port7"
FGT1 (ha) # show ###To Review changes to monitored interfaces before applying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end</t>
  </si>
  <si>
    <t>Enable Monitor Interfaces for High Availability Devices. One method to achieve the recommended state is to execute the following:
To Remediate from GUI:
go to System - &gt; HA
Under "Monitor Interfaces" select all applicable interfaces.
select "OK"
To Validate from CLI:
FGT1 # config system ha
FGT1 (ha) # set monitor "port6" "port7"
FGT1 (ha) # show ###To Review changes to monitored interfaces before applying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end</t>
  </si>
  <si>
    <t>To close this finding, please provide a screenshot showing the monitor interfaces for high availability devices is enabled with the agency's CAP.</t>
  </si>
  <si>
    <t>Fortigate-19</t>
  </si>
  <si>
    <t>Ensure HA Reserved Management Interface is configured</t>
  </si>
  <si>
    <t>Ensure `Reserved Management Interfaces` are configured on HA devices.</t>
  </si>
  <si>
    <t>Review through the GUI:
```
1. Go to System &gt; HA edit the "Master" device.
2. Verify that "Management Interface Reservation" is selected and there is an interface, and gateway defined.
```
Review through the CLI:
```
FGT1 #config system ha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
Validate that `set ha-mgmt-status` is enabled and that `config ha-mgmt-interfaces` has at least one entry with an interface and gateway defined.</t>
  </si>
  <si>
    <t>The HA Reserved Management Interface is configured.</t>
  </si>
  <si>
    <t>The HA Reserved Management Interface is not configured.</t>
  </si>
  <si>
    <t>2.5.3</t>
  </si>
  <si>
    <t>To be able to access both the primary and secondary firewalls in an HA cluster, `Reserved Management Interfaces` need to be configured to prevent them from syncing with HA and sharing a virtual MAC address.</t>
  </si>
  <si>
    <t>Not configuring `Reserved Management Interfaces` impacts the ability to access secondary devices directly due to the primary and secondary devices syncing configuration exactly and floating a virtualized mac address between them for failover.</t>
  </si>
  <si>
    <t>Remediate through the GUI:
```
1. Go to System &gt; HA edit the "Master" device.
2. Enable "Management Interface Reservation" once this is enabled select an  interface, and configure the appropriate gateway.
```
Remediate through the CLI:
```
FGT1 #config system ha
FGT1 (ha) # set ha-mgmt-status enable 
FGT1 (ha) # config ha-mgmt-interfaces 
FGT1 (ha-mgmt-interfaces) # edit 1
new entry '1' added
FGT1 (1) # set interface port6
FGT1 (1) # set gateway 10.10.10.1
FGT1 (1) # end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FGT1 (ha) # end
```</t>
  </si>
  <si>
    <t>Configure HA Reserved Management Interface. One method to achieve the recommended state is to execute the following:
Remediate through the GUI:
go to System -&gt; HA edit the "Master" device and enable "Management Interface Reservation" once this is enabled select an  interface, and configure the appropriate gateway.
Remediate through the CLI:
FGT1 #config system ha
FGT1 (ha) # set ha-mgmt-status enable 
FGT1 (ha) # config ha-mgmt-interfaces 
FGT1 (ha-mgmt-interfaces) # edit 1
new entry 1 added
FGT1 (1) # set interface port6
FGT1 (1) # set gateway 10.10.10.1
FGT1 (1) # end
FGT1 (ha) # show
config system ha
set group-name "FGT-HA"
set mode a-p
set password ENC enrwD467hJmO6j6YW/l6FEOa1YNVYdo8Z5mCcTDEKUFpOVXcNYnPBmQDGX//ViXk6TkwNH0il5aJr/fZY25lq+husndQHZVWp2LIlXmCv/n81U43nkZUWaIKvqkellGFbhv0/IHoOLzQPCsVcBbyrsgoprYMvh6w7F06+nRriBtMNQxpiTE+12xAHz7lA3EoYZzf8A==
set ha-mgmt-status enable 
config ha-mgmt-interfaces
edit 1
set interface "port6"
set gateway 10.10.10.1
next
end
set override disable
end
FGT1 (ha) # end</t>
  </si>
  <si>
    <t>To close this finding, please provide a screenshot showing the HA Reserved Management Interface is configured with the agency's CAP.</t>
  </si>
  <si>
    <t>Fortigate-20</t>
  </si>
  <si>
    <t>Ensure that policies do not use "ALL" as Service</t>
  </si>
  <si>
    <t>Ensure that all security policies in effect clearly state which protocols / services they are allowing.</t>
  </si>
  <si>
    <t>In CLI:
```
FGT1 # config firewall policy
FGT1 (policy) # show
TEST-FG-Third (policy) # show
config firewall policy
 edit 1
 set uuid d0eed832-bb73-51e6-c3da-3cd2ec201608
 set srcintf "internal"
 set dstintf "wan"
 set srcaddr "all"
 set dstaddr "all"
 set action accept
 set schedule "always"
 set service "HTTPS" "HTTP"
 set ssl-ssh-profile "__tmp_no-inspection"
 set nat enable
 next
end
```
In the GUI, 
```
1. Go to Policy &amp; Objects.
2. Click on Firewall Policy.
```
Make sure that none of the policies use "ALL" as its service.</t>
  </si>
  <si>
    <t>Policies do not use "ALL" as Service.</t>
  </si>
  <si>
    <t>Policies do use "ALL" as Service.</t>
  </si>
  <si>
    <t>3.2</t>
  </si>
  <si>
    <t>This is to make sure that the firewall do not allow traffic with unauthorized protocols/services by mistake.</t>
  </si>
  <si>
    <t>This is an example showing how to modify policy with ID of 2 to change the service from "ALL" to FTP and SNMP.
In CLI:
```
FGT1 # config firewall policy
FGT1 (policy) # edit 2
FGT1 (2) # set service "FTP" "SNMP"
FGT1 (2) # end
FGT1 #
```
In the GUI, 
```
1. Go to Policy &amp; Objects.
2. Click on Firewall Policy.
3. Select the policy, click "Edit".
4. In the Service section, click on it and select FTP and SNMP. Click OK.
```</t>
  </si>
  <si>
    <t>Ensure that policies do not use "ALL" as Service. One method to achieve the recommended state is to execute the following:
In this example, we will modify policy with ID of 2 to change the service from "ALL" to FTP and SNMP
In CLI:
FGT1 # config firewall policy
FGT1 (policy) # edit 2
FGT1 (2) # set service "FTP" "SNMP"
FGT1 (2) # end
FGT1 #
In the GUI, 
click on Policy &amp; Objects -&gt; IPv4 Policy. Select the policy, click "Edit". In the Service section, click on it and select FTP and SNMP. Click OK</t>
  </si>
  <si>
    <t>To close this finding, please provide a screenshot showing policies do not use "ALL" as Service with the agency's CAP.</t>
  </si>
  <si>
    <t>Fortigate-21</t>
  </si>
  <si>
    <t>Ensure firewall policy denying all traffic to/from Tor, malicious server, or scanner IP addresses using ISDB</t>
  </si>
  <si>
    <t>Firewall policies should include a deny rule for traffic going to/from Tor, malicious server, or scanner IP addresses using ISDB (Internet Service Database).</t>
  </si>
  <si>
    <t>Go to "Policy &amp; Objects".
Validate that there is a firewall policy created to block inbound connections from sources named "Tor-Exit.Node", "Tor-Relay.Node", "Censys-Scanner", "Shodan-Scanner", "Botnet-C&amp;C.Server", "Phishing-Phishing.Server", "Proxy-Proxy.Server", "Spam-Spamming.Server", "VPN-Anonymous.VPN", and "Malicious-Malicious.Server" on "All" services.
Validate that there is a firewall policy created to block outbound connections to destination named "Tor-Relay.Node", "Botnet-C&amp;C.Server", "Phishing-Phishing.Server", "Proxy-Proxy.Server", "Spam-Spamming.Server", "VPN-Anonymous.VPN", and "Malicious-Malicious.Server".</t>
  </si>
  <si>
    <t>The firewall policy denying all traffic to/from Tor or malicious server IP addresses using ISDB.</t>
  </si>
  <si>
    <t>The firewall policy does not deny all traffic to/from Tor or malicious server IP addresses using ISDB.</t>
  </si>
  <si>
    <t>HSC19: Network perimeter devices do not properly restrict traffic</t>
  </si>
  <si>
    <t>3.3</t>
  </si>
  <si>
    <t>FortiGate includes Tor or malicious server related IP address using ISDB. The idea is to filter out malicious traffic using firewall policies as first level filtering. This is done without involving more resource intensive processes such as IPS inspection, hence optimizing FortiGate's performance.</t>
  </si>
  <si>
    <t>Review firewall policies and ensure there are:
1. A firewall policy created to block inbound connections with these settings:
```
From: Any
To: Any
Source: "Tor-Exit.Node", "Tor-Relay.Node", "Censys-Scanner", "Shodan-Scanner", "Botnet-C&amp;C.Server", "Phishing-Phishing.Server", "Proxy-Proxy.Server", "Spam-Spamming.Server", "VPN-Anonymous.VPN", and "Malicious-Malicious.Server"
Destination: all
Schedule: Always
Services: All
Action: Deny
Log Violation Traffic: Enabled
Enable this policy: Enabled
```
2. A firewall policy created to block outbound connections with these settings:
```
From: Any
To: Any
Source: All
Destination: "Tor-Relay.Node", "Botnet-C&amp;C.Server", "Phishing-Phishing.Server", "Proxy-Proxy.Server", "Spam-Spamming.Server", "VPN-Anonymous.VPN", and "Malicious-Malicious.Server"
Schedule: Always
Action: Deny
Log Violation Traffic: Enabled
Enable this policy: Enabled
```</t>
  </si>
  <si>
    <t>Ensure firewall policy denying all traffic to/from Tor or malicious server IP addresses using ISDB. One method to achieve the recommended state is to execute the following:
Review firewall policies and ensure there are:
1) A firewall policy created to block inbound connections with these settings:
From: Any
To: Any
Source: "Tor-Exit.Node", "Tor-Relay.Node", and "Malicious-Malicious.Server"
Destination: all
Schedule: Always
Services: All
Action: Deny
Log Violation Traffic: Enabled
Enable this policy: Enabled
2) A firewall policy created to block outbound connections with these settings:
From: Any
To: Any
Source: All
Destination: "Tor-Relay.Node" and "Malicious-Malicious.Server"
Schedule: Always
Action: Deny
Log Violation Traffic: Enabled
Enable this policy: Enabled</t>
  </si>
  <si>
    <t>To close this finding, please provide a screenshot showing the firewall policy denying all traffic to/from Tor or malicious server IP addresses using ISDB with the agency's CAP.</t>
  </si>
  <si>
    <t>Fortigate-22</t>
  </si>
  <si>
    <t>AU-2</t>
  </si>
  <si>
    <t>Audit Events</t>
  </si>
  <si>
    <t>Ensure logging is enabled on all firewall policies</t>
  </si>
  <si>
    <t>Logging should be enabled for all firewall policies including the default implicit deny policy.</t>
  </si>
  <si>
    <t>Go to "Policy &amp; Objects" &gt; "Firewall Policy".
Validate that logging is enabled on all firewall policies.</t>
  </si>
  <si>
    <t>Logging is enabled on all firewall policies.</t>
  </si>
  <si>
    <t>3.4</t>
  </si>
  <si>
    <t>Firewall policies should log for all traffic (both allow and deny policies). This enables SOC or security analyst to do further investigations on security incidents especially on threat hunting or incident response activities. Although there are many data sources that can provide DNS query logs (AD or EDR), this option should be enabled out of best practice and with assumption that no other data sources are available.</t>
  </si>
  <si>
    <t>By default, when creating firewall policies, a logging option is not enabled. Also, the default implicit deny policy is not logged. This creates a data gap in threat hunting or incident response activities.</t>
  </si>
  <si>
    <t>Review firewall policies and ensure that:
For allowed policies, "Log Allowed Traffic" is set on "All Sessions" option
For denied policies, "Log Violation Traffic" is enabled.</t>
  </si>
  <si>
    <t>Enable logging on all firewall policies. One method to achieve the recommended state is to execute the following:
Review firewall policies and ensure that:
For allowed policies, "Log Allowed Traffic" is set on "All Sessions" option
For denied policies, "Log Violation Traffic" is enabled.</t>
  </si>
  <si>
    <t>To close this finding, please provide a screenshot showing logging is enabled on all firewall policies with the agency's CAP.</t>
  </si>
  <si>
    <t>Fortigate-23</t>
  </si>
  <si>
    <t>Ensure DNS Filter logs all DNS queries and responses</t>
  </si>
  <si>
    <t>DNS filter should log all DNS queries and responses.</t>
  </si>
  <si>
    <t>GUI:
```
1. Go to "Security Profiles" &gt; "DNS Filter".
2. Select relevant DNS Filter profile.
```
Validate that "Log all DNS queries and responses" is enabled.
CLI:
```
FGT1 # config dnsfilter profile
FGT1 (profile) # show
```
Validate that "set log-all-domain enable" is configured on DNS Filter profile.</t>
  </si>
  <si>
    <t>The DNS Filter logs all DNS queries and responses.</t>
  </si>
  <si>
    <t>The DNS Filter does not log all DNS queries and responses.</t>
  </si>
  <si>
    <t>HAU17</t>
  </si>
  <si>
    <t>HAU17: Audit logs do not capture sufficient auditable events</t>
  </si>
  <si>
    <t>4.3.2</t>
  </si>
  <si>
    <t>DNS filter should log all DNS queries and responses (whether the DNS category is blocked, monitored, or allowed). This enables SOC or security analysts to do further investigations on security incidents, especially on threat hunting or incident response activities. Although there are many data sources that can provide DNS query logs (AD or EDR), this option should be enabled out of best practice and with the assumption that no other data source is available.</t>
  </si>
  <si>
    <t>By default, allowed DNS is not logged. This creates a data gap in threat hunting or incident response activities.</t>
  </si>
  <si>
    <t>Review DNS Filter Security Profiles and validate that "Log all DNS queries and responses" is enabled.</t>
  </si>
  <si>
    <t>Ensure DNS Filter logs all DNS queries and responses. One method to achieve the recommended state is to execute the following:
Review DNS Filter Security Profiles and validate that "Log all DNS queries and responses" is enabled.</t>
  </si>
  <si>
    <t>Fortigate-24</t>
  </si>
  <si>
    <t>SI-3</t>
  </si>
  <si>
    <t>Malicious Code Protection</t>
  </si>
  <si>
    <t>Block high risk categories on Application Control</t>
  </si>
  <si>
    <t>Ensure FortiGate Application Control blocks high risk applications to reduce attack surface.</t>
  </si>
  <si>
    <t>GUI: 
```
1. Go to "Security Profiles" &gt; "Application Control".
2. Select App Control profile.
```
Validate that "P2P" and "Proxy" category is blocked.</t>
  </si>
  <si>
    <t>The high risk categories on Application Control is blocked.</t>
  </si>
  <si>
    <t>The high risk categories on Application Control is not blocked.</t>
  </si>
  <si>
    <t>4.4.1</t>
  </si>
  <si>
    <t>High risk applications such as those in "P2P" and "Proxy" are known for spreading malware. Some of this traffic is encrypted and therefore is able to bypass network security inspection (for those without decryption implemented). Blocking these applications from running eliminates this risk.
If any application that falls under "P2P" and "Proxy" is required to be allowed based on an organization's policy, that specific application needs to be under "Monitor" mode in the "Application and Filter Override" configuration.</t>
  </si>
  <si>
    <t>Review Application Control Security Profiles and validate that "P2P" and "Proxy" category is blocked.</t>
  </si>
  <si>
    <t>Block high risk categories on Application Control, One method to achieve the recommended state is to execute the following:
Review Application Control Security Profiles and validate that "P2P" and "Proxy" category is blocked.</t>
  </si>
  <si>
    <t>To close this finding, please provide a screenshot showing the high-risk categories on application control is blocked with the agency's CAP.</t>
  </si>
  <si>
    <t>Fortigate-25</t>
  </si>
  <si>
    <t>AU-12</t>
  </si>
  <si>
    <t xml:space="preserve">Audit Generation </t>
  </si>
  <si>
    <t>Ensure all Application Control related traffic is logged</t>
  </si>
  <si>
    <t>Ensure no category is set to "Allow" on FortiGate Application Control.</t>
  </si>
  <si>
    <t>On GUI: 
```
1. Review "Security Profiles" &gt; "Application Control".
2. Select the relevant App Control profile.
```
Validate that no "Allow" action is set on any categories.</t>
  </si>
  <si>
    <t>All Application Control related traffic are logged.</t>
  </si>
  <si>
    <t>All Application Control related traffic are not logged.</t>
  </si>
  <si>
    <t>4.4.3</t>
  </si>
  <si>
    <t>Any category that is set as "Allow" on Application Control will not be logged. This creates a visibility gap on security investigation. This includes "Unknown Applications" category.</t>
  </si>
  <si>
    <t>Visibility gap, which affects incident forensics and response.</t>
  </si>
  <si>
    <t>Review Application Control Security Profiles and validate that no "Allow" action is set on any categories.</t>
  </si>
  <si>
    <t>Ensure all Application Control related traffic are logged. One method to achieve the recommended state is to execute the following:
Review Application Control Security Profiles and validate that no "Allow" action is set on any categories.</t>
  </si>
  <si>
    <t>Fortigate-26</t>
  </si>
  <si>
    <t>Enable Compromised Host Quarantine</t>
  </si>
  <si>
    <t>Default automation trigger configuration for when a high severity compromised host is detected.</t>
  </si>
  <si>
    <t>GUI
```
Security Fabric &gt; Automation
```
Verify Compromised Host Quarantine is enabled.</t>
  </si>
  <si>
    <t>The Compromised Host Quarantine is enabled.</t>
  </si>
  <si>
    <t>The Compromised Host Quarantine is not enabled.</t>
  </si>
  <si>
    <t>5.1.1</t>
  </si>
  <si>
    <t>By enabling this feature you protect your environment against compromised hosts. Default automation stitch to quarantine a high severity compromised host on FortiAPs, FortiSwitches, and FortiClient EMS.
Please note that this is only applicable if you have Fortinet's solution ecosystem (FortiGate with FortiAP, FortiSwitches, or FortiClient EMS).</t>
  </si>
  <si>
    <t>GUI
Security Fabric&gt;Automation
Edit and change Disabled to Enabled
CLI
config system automation-action
edit "Quarantine on FortiSwitch + FortiAP"
 set description "Default automation action configuration for quarantining a MAC address on FortiSwitches and FortiAPs."
set action-type quarantine
next
edit "Quarantine FortiClient EMS Endpoint"
set description "Default automation action configuration for quarantining a FortiClient EMS endpoint device."
set action-type quarantine-forticlient
next
end
config system automation-trigger
edit "Compromised Host - High"
set description "Default automation trigger configuration for when a high severity compromised host is detected."
next
end
config system automation-stitch
edit "Compromised Host Quarantine"
set description "Default automation stitch to quarantine a high severity compromised host on FortiAPs, FortiSwitches, and FortiClient EMS."
set status disable
set trigger "Compromised Host - High"
config actions
edit 1
set action "Quarantine on FortiSwitch + FortiAP"
next
edit 2
set action "Quarantine FortiClient EMS Endpoint"
next
end
next
end</t>
  </si>
  <si>
    <t>Enable Compromised Host Quarantine. One method to achieve the recommended state is to execute the following:
GUI
Security Fabric&gt;Automation
Edit and change Disabled to Enabled
CLI
config system automation-action
edit "Quarantine on FortiSwitch + FortiAP"
 set description "Default automation action configuration for quarantining a MAC address on FortiSwitches and FortiAPs."
set action-type quarantine
next
edit "Quarantine FortiClient EMS Endpoint"
set description "Default automation action configuration for quarantining a FortiClient EMS endpoint device."
set action-type quarantine-forticlient
next
end
config system automation-trigger
edit "Compromised Host - High"
set description "Default automation trigger configuration for when a high severity compromised host is detected."
next
end
config system automation-stitch
edit "Compromised Host Quarantine"
set description "Default automation stitch to quarantine a high severity compromised host on FortiAPs, FortiSwitches, and FortiClient EMS."
set status disable
set trigger "Compromised Host - High"
config actions
edit 1
set action "Quarantine on FortiSwitch + FortiAP"
next
edit 2
set action "Quarantine FortiClient EMS Endpoint"
next
end
next
end</t>
  </si>
  <si>
    <t>To close this finding, please provide a screenshot showing the compromised host quarantine is enabled with the agency's CAP.</t>
  </si>
  <si>
    <t>Fortigate-29</t>
  </si>
  <si>
    <t>Ensure default Admin ports are changed</t>
  </si>
  <si>
    <t>FortiGate admin ports listen on the common ports of 80 and 443. This is default behavior. While interface access is controlled by configuring network interfaces, the FortiGate still listens on the admin ports that have been configured, which can also cause a conflict should 80 or 443 be needed as part of additional configuration later on.</t>
  </si>
  <si>
    <t>Log in to the GUI and click on System &gt; Settings &gt; Review the ports under 'Administration Settings' section.</t>
  </si>
  <si>
    <t>Default Admin ports are not changed</t>
  </si>
  <si>
    <t>2.4.7</t>
  </si>
  <si>
    <t>To increase security of the FortiGate Admin Ports, changing it from the default ports will reduce the attack surface should FortiGate Admin Access be targeted. As mentioned, a possible port conflict can also be avoided.</t>
  </si>
  <si>
    <t>Unauthorized access to a FortiGate or any firewall could prove very costly. While this is a single hardening step of many, it is an important one when hardening any firewall.</t>
  </si>
  <si>
    <t>Log in to the GUI and click on System &gt; Settings &gt; Review the ports under 'Administration Settings' section and ensure they have not been set to the default.</t>
  </si>
  <si>
    <t>Change the default admin ports. Log in to the GUI and click on System &gt; Settings &gt; Review the ports under 'Administration Settings' section and ensure they have not been set to the default.</t>
  </si>
  <si>
    <t>To close this finding, please provide a screenshot of the GUI that includes the admin port setting showing it has been changed from the default with the agency's CAP.</t>
  </si>
  <si>
    <t>Fortigate-30</t>
  </si>
  <si>
    <t>Virtual patching on the local-in management interface</t>
  </si>
  <si>
    <t>Allow virtual patching to be applied to traffic destined to the FortiGate by applying IPS signatures to the local in interface using local in policies. Attacks geared towards GUI and SSH management access, for example, can be mitigated using IPS signatures pushed from FortiGuard, thereby virtually patching these vulnerabilities.</t>
  </si>
  <si>
    <t>On CLI:
```
config firewall local-in-policy 
show
```
Ensure that `virtual-patch` is enabled for those policy that is allowing traffic.</t>
  </si>
  <si>
    <t>2.4.8</t>
  </si>
  <si>
    <t>Patches require scheduling of downtime, which means there is some attack window from the time Fortinet announced the vulnerability to when patch is applied. To minimise the risk, virtual patching on GUI and SSH management access is needed.</t>
  </si>
  <si>
    <t>To remediate from GUI:
```
1. Go to System &gt; HA.
2. Under "Monitor Interfaces" select all applicable interfaces.
3. Select "OK".
```
To validate from CLI:
```
FGT1 # config system ha
FGT1 (ha) # set monitor "port6" "port7"
FGT1 (ha) # show ###To Review changes to monitored interfaces before applying
config system ha
 set group-name "FGT-HA"
 set mode a-p
 set password ENC enrwD467hJmO6j6YW/l6FEOa1YNVYdo8Z5mCcTDEKUFpOVXcNYnPBmQDGX//ViXk6TkwNH0il5aJr/fZY25lq+husndQHZVWp2LIlXmCv/n81U43nkZUWaIKvqkellGFbhv0/IHoOLzQPCsVcBbyrsgoprYMvh6w7F06+nRriBtMNQxpiTE+12xAHz7lA3EoYZzf8A==
 set override disable
 set monitor "port6" "port7" 
end
```</t>
  </si>
  <si>
    <t>Fortigate-31</t>
  </si>
  <si>
    <t>Apply IPS Security Profile to Policies</t>
  </si>
  <si>
    <t>Ensuring that traffic traversing between networks on the FortiGate have an IPS security profile inspecting it.</t>
  </si>
  <si>
    <t>Review **all** firewall policies and ensure that traffic has an `IPS` security profile assigned for inspection.</t>
  </si>
  <si>
    <t>All firewall policies have `IPS` security profile assigned</t>
  </si>
  <si>
    <t>`IPS` security profile is not assigned to all firewall policies.</t>
  </si>
  <si>
    <t>HAU2</t>
  </si>
  <si>
    <t>HAU2: No auditing is being performed on the system</t>
  </si>
  <si>
    <t>4.1.2</t>
  </si>
  <si>
    <t>Traffic moving between "interfaces" on the FortiGate should have firewall policies applied with an IPS security profile applied.</t>
  </si>
  <si>
    <t>On GUI:
Enable the FortiGate Cloud feature visibility:
```
1. Go to System &gt; Feature Visibility.
2. In the Additional Features section, enable FortiGate Cloud Sandbox.
3. Click Apply.
```
Configure the Cloud Sandbox Fabric connector:
```
1. Go to Security Fabric &gt; Fabric Connectors and double-click the Cloud Sandbox card.
2. Set the Type to FortiGate Cloud.
3. Select a Region.
4. Enable Inline scan.
5. Click OK.
```
Configure the antivirus profile:
```
1. Go to Security Profiles &gt; Antivirus and click Create New.
2. Set the Feature set to Proxy-based.
3. Enable the protocols to inspect.
4. Enable Send files to FortiSandbox for inspection.
5. Set the Scan strategy to Inline, and set the Action to Block.
6. Click OK.
```
On CLI:
Disable FortiSandbox appliance and FortiSandbox Cloud:
```
config system FortiSandbox 
 set status disable 
end
```
Configure FortiGate Cloud Sandbox (example given is setting it as "Global" region):
```
# execute forticloud-sandbox region 
0 Global
1 Europe
2 Japan
3 US
Please select cloud sandbox region[0-3]:0
Cloud sandbox region is selected: Global
```
Enable inline scanning for FortiGate Cloud:
```
config system FortiGuard
 set sandbox-region "Global"
 set sandbox-inline-scan enable
end
Enforced on AV security profile:
```
config antivirus profile
 edit &lt;profile name&gt;
 set feature-set proxy
 set FortiSandbox-mode inline
 config http
 set FortiSandbox block
 end
 config ftp
 set FortiSandbox block
 end
 config imap
 set FortiSandbox block
 .....
 end
```</t>
  </si>
  <si>
    <t>Fortigate-32</t>
  </si>
  <si>
    <t>Ensure inline scanning with FortiGuard AI-Based Sandbox Service is enabled</t>
  </si>
  <si>
    <t>Inline scanning is supported when the FortiGate is licensed with the FortiGuard AI-Based Sandbox Service (FAIS). It works similar to inline scanning for the FortiSandbox appliance, by holding a file up to 50 seconds for the verdict to be returned. Timed out scans can either be set to block, log, or ignore. Inline scanning can be enabled from the GUI on the Cloud Sandbox configuration page.</t>
  </si>
  <si>
    <t>On CLI:
```
config system fortiguard
get
```
Verify if `sandbox-inline-scan` is enabled. Note that, `sandbox-inline-scan` will only show up after sandbox region is set (this is done during initial setup). If there is no `sandbox-inline-scan` in the output, it means that this feature is not enabled.
If `sandbox-inline-scan` is enabled, check on CLI if it is enforced on AV security profile:
```
config antivirus profile
show
```
Verify if `fortisandbox-mode inline` is set and on each traffic protocol, `fortisandbox block` is set.
On GUI:
```
1. Go to Security Fabric &gt; Fabric Connectors and double-click the Cloud Sandbox card.
```
Verify if "Inline scan" is enabled.
If "Inline scan" is enabled, then:
```
1. Go to Security Profiles &gt; AntiVirus and double-click the relevant AV profile.
```
Verify if `Scan strategy` is set as "Inline" and `Action` is set as "Block"</t>
  </si>
  <si>
    <t>Inline scanning with FortiGuard AI-Based Sandbox Service is enabled</t>
  </si>
  <si>
    <t>Inline scanning with FortiGuard AI-Based Sandbox Service is not enabled.</t>
  </si>
  <si>
    <t>4.2.6</t>
  </si>
  <si>
    <t>With FAIS, unknown malware can be detected and blocked using cloud sandboxing technology. Using inline scanning with FAIS, patient zero can also be prevented. This complements the existing antivirus signature-based detection and also acts as an additional layer of defense on top of FortiGate's AV heuristics feature.</t>
  </si>
  <si>
    <t>To close this finding, please provide a screenshot showing that "Log all DNS queries and responses" is enabled with the Agency's CAP.</t>
  </si>
  <si>
    <t>Fortigate-33</t>
  </si>
  <si>
    <t>Apply DNS Filter Security Profile to Policies</t>
  </si>
  <si>
    <t>Ensuring that traffic traversing to the Internet on the FortiGate has a DNS Filter security profile inspecting it.</t>
  </si>
  <si>
    <t>Review firewall policies that handle traffic **outbound to Internet** has an `DNS Filter` security profile assigned for inspection.</t>
  </si>
  <si>
    <t>DNS Filter Security Profile is applied to all Policies</t>
  </si>
  <si>
    <t>DNS Filter Security Profile is not applied to all Policies</t>
  </si>
  <si>
    <t>4.3.3</t>
  </si>
  <si>
    <t>Traffic outbound to the Internet on the FortiGate should have firewall policies applied with an DNS Filter security profile applied.</t>
  </si>
  <si>
    <t>Fortigate-34</t>
  </si>
  <si>
    <t>Apply Application Control Security Profile to Policies</t>
  </si>
  <si>
    <t>Ensuring that traffic traversing between networks on the FortiGate have an Application Control security profile inspecting it.</t>
  </si>
  <si>
    <t>Review **all** firewall policies and ensure that traffic has an `Application Control` security profile assigned for inspection.</t>
  </si>
  <si>
    <t>Application Control Security Profile is applied to all Policies</t>
  </si>
  <si>
    <t>Application Control Security Profile is not applied to all Policies</t>
  </si>
  <si>
    <t>4.4.4</t>
  </si>
  <si>
    <t>Traffic moving between "interfaces" on the FortiGate should have firewall policies applied with an Application Control security profile applied.</t>
  </si>
  <si>
    <t>GUI
```
Security Fabric &gt; Automation
```
Edit and change Disabled to Enabled
CLI
```
config system automation-action
 edit "Quarantine on FortiSwitch + FortiAP"
 set description "Default automation action configuration for quarantining a MAC address on FortiSwitches and FortiAPs."
 set action-type quarantine
 next
 edit "Quarantine FortiClient EMS Endpoint"
 set description "Default automation action configuration for quarantining a FortiClient EMS endpoint device."
 set action-type quarantine-forticlient
 next
end
config system automation-trigger
 edit "Compromised Host - High"
 set description "Default automation trigger configuration for when a high severity compromised host is detected."
 next
end
config system automation-stitch
 edit "Compromised Host Quarantine"
 set description "Default automation stitch to quarantine a high severity compromised host on FortiAPs, FortiSwitches, and FortiClient EMS."
 set status enable
 set trigger "Compromised Host - High"
 config actions
 edit 1
 set action "Quarantine on FortiSwitch + FortiAP"
 next
 edit 2
 set action "Quarantine FortiClient EMS Endpoint"
 next
 end
 next
end
```</t>
  </si>
  <si>
    <t>Fortigate-35</t>
  </si>
  <si>
    <t>Encrypt Log Transmission to FortiAnalyzer / FortiManager</t>
  </si>
  <si>
    <t>Enable encryption for logs that are sent to FortiAnalyzer or FortiManager.</t>
  </si>
  <si>
    <t>CLI: 
```
config log fortianalyzer setting
get
```
Validate `enc-algorithm` is set to high.
Validate `reliable` is set enabled.</t>
  </si>
  <si>
    <t>Encrypt Log Transmission to FortiAnalyzer / FortiManager is enabled.</t>
  </si>
  <si>
    <t>Encrypt Log Transmission to FortiAnalyzer / FortiManager is not enabled.</t>
  </si>
  <si>
    <t>7.2.1</t>
  </si>
  <si>
    <t>Provides encryption for logs that are sent to FortiAnalyzer or FortiManager to prevent logs being collected and viewed as they traverse the network.</t>
  </si>
  <si>
    <t>Secure log transfer settings can only be configured on CLI:
```
config log fortianalyzer setting
set reliable enable
set enc-algorithm high
end
```</t>
  </si>
  <si>
    <t>Configure the following commands using the CLI:
```
config log fortianalyzer setting
set reliable enable
set enc-algorithm high
end
```</t>
  </si>
  <si>
    <t>To close this finding, please provide a screenshot showing FortiAnalyzer setting with the agency's CAP.</t>
  </si>
  <si>
    <t>Fortigate-36</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</si>
  <si>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</si>
  <si>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</si>
  <si>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</si>
  <si>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</si>
  <si>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Publication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</si>
  <si>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</si>
  <si>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Multi-factor authentication is not required for internal privileged and non-privileged access.</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</si>
  <si>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</si>
  <si>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</si>
  <si>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</si>
  <si>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</si>
  <si>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</si>
  <si>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</si>
  <si>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Fortigate-37</t>
  </si>
  <si>
    <t>AC-2</t>
  </si>
  <si>
    <t>Account Management</t>
  </si>
  <si>
    <t>An account management process has been implemented for user access</t>
  </si>
  <si>
    <t>An approval process is in place for granting access to firewalls (authentication server and/or local accounts).</t>
  </si>
  <si>
    <t xml:space="preserve">1. Interview the firewall administrator and verify that account management procedures have been implemented for user account creation, termination and expiration.
2. Examine account management system workflow and/or completed user access request and approvals for end users and administrators.
</t>
  </si>
  <si>
    <t>1-2. Firewall administrator can demonstrate that an account management process has been implemented for user access.</t>
  </si>
  <si>
    <t>Account management procedures are not implemented.</t>
  </si>
  <si>
    <t>HAC37</t>
  </si>
  <si>
    <t>HAC37: Account management procedures are not implemented</t>
  </si>
  <si>
    <t>Develop a written procedure to describe the account management processes. Implement working procedures such that all firewall account requests are approved by agency management, all updates or changes to account permissions are properly vetted and tracked, and that the expiration and termination of accounts are performed timely.</t>
  </si>
  <si>
    <t>Develop a written procedure to describe the account management processes. Implement working procedures to ensure that agency management approves all firewall account requests, that updates or changes to account permissions are properly vetted and tracked, and that account expiration and termination are performed in a timely manner.</t>
  </si>
  <si>
    <t>To close this finding, please provide a copy of the Policy with the agency's CAP.</t>
  </si>
  <si>
    <t>Fortigate-38</t>
  </si>
  <si>
    <t>Interview</t>
  </si>
  <si>
    <t>Accounts are reviewed periodically for proper privileges, and removed or suspended when no longer necessary</t>
  </si>
  <si>
    <t>Ensure accounts that are no longer required are immediately removed from the authentication server or firewall (authentication server or local accounts).
Verify privileged accounts are reviewed at least semi-annually for compliance with agency account management requirements.</t>
  </si>
  <si>
    <t xml:space="preserve">1. Discuss the process (e.g. management notification, ticket creation, email, etc.) for removing user accounts with the system admin for local and network (e.g. authentication server such as RADIUS, TACACS, etc.) accounts.
2. Interview firewall administrator or security administrator and determine how often users accounts are reviewed.
3. For each authentication method in use, confirm that there is a process in place to identify unused accounts and they are disabled or deleted immediately when they are no longer needed.
</t>
  </si>
  <si>
    <t>1-2. A process should be in place to enforce proper account management. Firewall accounts are reviewed at least semi-annually for compliance with account management requirements, and users accounts are disabled or removed immediately from the system that are no longer needed.</t>
  </si>
  <si>
    <t>Accounts are not reviewed periodically for proper privileges, and/or Accounts are not removed or suspended when no longer necessary.</t>
  </si>
  <si>
    <t>HAC41
HAC8</t>
  </si>
  <si>
    <t>HAC41: Accounts are not removed or suspended when no longer necessary
HAC8: Accounts are not reviewed periodically for proper privileges</t>
  </si>
  <si>
    <t xml:space="preserve">Implement working procedures to review account periodically for proper privileges suspend, disable, or remove unneeded accounts immediately once they are no longer needed. </t>
  </si>
  <si>
    <t>To close this finding, please provide a copy of the procedure with the agency's CAP.</t>
  </si>
  <si>
    <t>Fortigate-39</t>
  </si>
  <si>
    <t>Authentication server is used for device administration.</t>
  </si>
  <si>
    <t>Verify an authentication server (e.g., Active Directory, Radius, etc.) is used to identify and authenticate administrators to the firewall.
Ensure that when an authentication server is used for administrative access to the firewall, only one account is defined locally for use in an emergency (i.e., authentication server or connection to the server is down).</t>
  </si>
  <si>
    <t>1. Interview the firewall administrator and verify an authentication server is used to identify and authenticate administrators for management of the device.
2.Review the running configuration and verify that only one local account has been defined. An example of a local account is shown in the example below:
Username xxxxxxx password 7 xxxxxxxxxxxx</t>
  </si>
  <si>
    <t>1. An authentication server is used to identify and authenticate firewall administrators.
2. Only one local account should be defined on the firewall when an authentication server is used.</t>
  </si>
  <si>
    <t>Authentication server is not used for device administration.</t>
  </si>
  <si>
    <t>HIA4
HAC11</t>
  </si>
  <si>
    <t>HIA4: Authentication server is not used for device administration
HAC11: User access was not established with concept of least privilege</t>
  </si>
  <si>
    <t xml:space="preserve">Implement a process to ensure all authentication is managed using an authentication server (e.g., Terminal Access Controller Access-Control System (TACACS) and Active Directory). Create only one break glass local account on the chassis that will be used only for emergencies or if the authentication server is down. </t>
  </si>
  <si>
    <t>To close this finding, please provide a screenshot of the configuration showing that an authentication server has been implemented with the agency's CAP.</t>
  </si>
  <si>
    <t>Fortigate-40</t>
  </si>
  <si>
    <t>Authenticator Management</t>
  </si>
  <si>
    <t>Examine</t>
  </si>
  <si>
    <t>Passwords are not allowed to be stored unencrypted in configuration files</t>
  </si>
  <si>
    <t>Ensure that unencrypted firewall passwords are not stored in an offline configuration file.</t>
  </si>
  <si>
    <t>1. Review the stored firewall configuration files to ensure passwords are not stored in plain-text format.</t>
  </si>
  <si>
    <t>1. Unencrypted passwords are not stored in an offline configuration file.</t>
  </si>
  <si>
    <t>Passwords are allowed to be stored unencrypted in config files</t>
  </si>
  <si>
    <t>HPW21</t>
  </si>
  <si>
    <t>HPW21: Passwords are allowed to be stored unencrypted in config files</t>
  </si>
  <si>
    <t xml:space="preserve">Ensure unencrypted firewall passwords are not stored in config files. </t>
  </si>
  <si>
    <t xml:space="preserve">Ensure unencrypted firewall passwords are not stored in any configuration files. </t>
  </si>
  <si>
    <t>To close this finding, please provide a an attestation that a review of all configuration files do not contain any unencrypted passwords with the agency's CAP.</t>
  </si>
  <si>
    <t>Fortigate-41</t>
  </si>
  <si>
    <t>IA-5(1)</t>
  </si>
  <si>
    <t>Authenticator Management | Password-based Authentication</t>
  </si>
  <si>
    <t>Commonly-used, expected, or compromised passwords</t>
  </si>
  <si>
    <r>
      <t xml:space="preserve">The agency employs mechanisms to ensure passwords aren’t used that are </t>
    </r>
    <r>
      <rPr>
        <sz val="10"/>
        <rFont val="Arial"/>
        <family val="2"/>
      </rPr>
      <t>commonly-used, expected, or compromised passwords.</t>
    </r>
  </si>
  <si>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check existing passwords to ensure they are not on the list</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</si>
  <si>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</si>
  <si>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</si>
  <si>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</si>
  <si>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</si>
  <si>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</si>
  <si>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</si>
  <si>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</si>
  <si>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</si>
  <si>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</si>
  <si>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</si>
  <si>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Fortigate-42</t>
  </si>
  <si>
    <t>Individual user accounts have been created for each authorized user, and no shared accounts are used</t>
  </si>
  <si>
    <t>Ensure each user accessing the device has their own account with username and password.</t>
  </si>
  <si>
    <t>1. Review firewall configurations for authentication mechanism used. If local accounts are defined on the firewall verify that each user has their own unique ID. Groups, user accounts without passwords, or duplicate accounts should not exist. 
Note: If an authentication server is being used such as TACACS, RADIUS, etc.) ensure that there is no more than one local account to be used in the event of failure or emergency.</t>
  </si>
  <si>
    <t>1. Individual user accounts have been created for each authorized user. Groups, user accounts without passwords, or duplicate accounts do not exist.
No shared accounts are used other than when operationally required (e.g., root accounts).</t>
  </si>
  <si>
    <t>Agency shares administrative account inappropriately.</t>
  </si>
  <si>
    <t>HAC21
HAC20</t>
  </si>
  <si>
    <t>HAC21: Agency shares administrative account inappropriately
HAC20: Agency duplicates usernames</t>
  </si>
  <si>
    <t xml:space="preserve">Configure password settings to comply with IRS Publication 1075, requirements. Update the agency's authenticator management requirements and implement the following password-based authentication settings on all systems: (i) minimum password length is at least eight characters, (ii) at least one numeric and one special character, (iii) mixture of at least one upper and one lower case letter, (iv) storage and transmission of passwords only when encrypted, (v) password minimum lifetime is one day, (vi) standard account passwords to be changed at least every 90 days, (vii) privileged account passwords to be changed at least every 60 days, and (viii) prevention of password reuse for 24 generations. </t>
  </si>
  <si>
    <t xml:space="preserve">Establish unique administrator accounts for all daily management activities; and remove all local accounts except for one local account to be used in the event of failure or emergency. </t>
  </si>
  <si>
    <t>To close this finding, please provide an attestation that all local accounts have been removed from the Firewalls with the agency's CAP.</t>
  </si>
  <si>
    <t>Fortigate-43</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</si>
  <si>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</si>
  <si>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</si>
  <si>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(Denial of Service) DoS attacks such as IP(Internet Protocol) sweeps, TCP(Transmission Control Protocol) sweeps, buffer overflows, unauthorized port scanning, SYN floods, UDP (User Datagram Protocol) floods, and UDP sweeps.
If filters are not configured or if the security zone is not configured with filters that guard against common DoS attacks, this is a finding.</t>
  </si>
  <si>
    <t>Filters or security zones are configured with filters that guard against common DoS attacks.</t>
  </si>
  <si>
    <t>Filters or security zones are not configured with filters that guard against common DoS attacks.</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</si>
  <si>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</si>
  <si>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 xml:space="preserve">Implement the DoS Protection policy rules based on your network configuration.
</t>
  </si>
  <si>
    <t>To close this finding, please provide a screenshot of the GUI showing that the DoS Protection policy rules have been implemented with the agency's CAP.</t>
  </si>
  <si>
    <t>Fortigate-44</t>
  </si>
  <si>
    <t>Configure the firewall deny network communications traffic by default and allow network communications traffic by exception (i.e., deny all, permit by exception).</t>
  </si>
  <si>
    <t>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 The allow filters must comply with the Ports, Protocols, and Services Management (PPSM) Category Assurance List (CAL) and Vulnerability Assessment (VA).</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</si>
  <si>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Traffic through the firewall is filtered so that only the specific traffic that is approved and registered in the PPSM CAL and VAs for the enclave.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</si>
  <si>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</si>
  <si>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</si>
  <si>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Configure the firewall with a "Deny" inter-zone policy which, by default, blocks traffic between zones and allows network communications traffic by exception (i.e., deny all, permit by exception) in accordance with PPSM CAL and VAs for the enclave.</t>
  </si>
  <si>
    <t>Configure the firewall with a "Deny" inter-zone policy which, by default, blocks traffic between zones and allows network communications traffic by exception (i.e., deny all, permit by exception).</t>
  </si>
  <si>
    <t>To close this finding, please provide a screenshot of the GUI showing that the "Deny" policy rules have been implemented with the agency's CAP.</t>
  </si>
  <si>
    <t>Fortigate-45</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</si>
  <si>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</si>
  <si>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</si>
  <si>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</si>
  <si>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</si>
  <si>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</si>
  <si>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</si>
  <si>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</si>
  <si>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HAU22</t>
  </si>
  <si>
    <t>HAU22: Content of audit records is not sufficient</t>
  </si>
  <si>
    <t>Configure the firewall implementation to ensure entries sent to the traffic log include sufficient information to ascertain the source of each event (e.g., IP address, session, or packet ID).</t>
  </si>
  <si>
    <t>Fortigate-46</t>
  </si>
  <si>
    <t xml:space="preserve">Information System Monitoring </t>
  </si>
  <si>
    <t>Configure the firewall to generate an alert that can be forwarded to, at a minimum, the ISSO and ISSM when denial-of-service (DoS) incidents are detected.</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</si>
  <si>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CJCSM 6510.01B, "Cyber Incident Handling Program", lists nine Cyber Incident and Reportable Event Categories. DoD has determined that categories identified by CJCSM 6510.01B Major Indicators (category 1, 2, 4, or 7 detection events) will require an alert when an event is detected.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</si>
  <si>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If a network device such as the events, network management, or SNMP server is configured to send an alert when DoS incidents are detected, this is not a finding.
Verify the firewall is configured to send an alert via instant message, email, Simple Network Management Protocol (SNMP), or another authorized method to the Information System Security Officer (ISSO), Information System Security Manager (ISSM), and other identified personnel when DoS incidents are detected.
If the firewall is not configured to send an alert via an approved and immediate method when DoS incidents are detected, this is a finding.</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</si>
  <si>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</si>
  <si>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</si>
  <si>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</si>
  <si>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</si>
  <si>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Configure the firewall (or another network device) to send an alert via instant message, email, or another authorized method to the ISSO and ISSM and other identified personnel when DoS incidents are detected.</t>
  </si>
  <si>
    <t>Fortigate-47</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</si>
  <si>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</si>
  <si>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</si>
  <si>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</si>
  <si>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</si>
  <si>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</si>
  <si>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Fortigate-48</t>
  </si>
  <si>
    <t>AU-5</t>
  </si>
  <si>
    <t xml:space="preserve">Response to Audit Processing Failure </t>
  </si>
  <si>
    <t>Configure the firewall must generate a real-time alert to, at a minimum, the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</si>
  <si>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UDP to send audit records to the server and cannot tell if the server has received the transmission, thus the site should either implement a connection-oriented communications solution (e.g., TCP) or implement a heartbeat with the central audit server and send an alert if it is unreachable.</t>
  </si>
  <si>
    <t>If a network device such as the events, network management,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</si>
  <si>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</si>
  <si>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</si>
  <si>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</si>
  <si>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</si>
  <si>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</si>
  <si>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Fortigate-49</t>
  </si>
  <si>
    <t>Configure the firewall to send traffic log entries to a central audit server for management and configuration of the traffic log entries.</t>
  </si>
  <si>
    <t>Without the ability to centrally manage the content captured in the traffic log entries, identification, troubleshooting, and correlation of suspicious behavior would be difficult and could lead to a delayed or incomplete analysis of an ongoing attack.
The Department of Defense (DoD requires) centralized management of all network component audit record content. Network components requiring centralized traffic log management must have the ability to support centralized management. The content captured in traffic log entries must be managed from a central location (necessitating automation). Centralized management of traffic log records and logs provides for efficiency in maintenance and management of records, as well as the backup and archiving of those records. 
Ensure at least one syslog server is configured on the firewall.
If the product inherently has the ability to store log records locally, the local log must also be secured. However, this requirement is not met since it calls for a use of a central audit server.</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</si>
  <si>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</si>
  <si>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</si>
  <si>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</si>
  <si>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</si>
  <si>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</si>
  <si>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Configure the firewall to ensure traffic log entries are transmitted to the organization's central audit server (e.g., syslog server).</t>
  </si>
  <si>
    <t>To close this finding, please provide a screenshot of the GUI showing that the filtering setting has been with the agency's CAP.</t>
  </si>
  <si>
    <t>Fortigate-50</t>
  </si>
  <si>
    <t>AC-17</t>
  </si>
  <si>
    <t>Remote Access</t>
  </si>
  <si>
    <t>Configure firewall that filters traffic from the VPN access points with organization-defined filtering rules that apply to the monitoring of remote access traffic.</t>
  </si>
  <si>
    <t>Remote access devices (such as those providing remote access to network devices and information systems) that lack automated capabilities increase risk and make remote user access management difficult at best.
Remote access is access to DoD non-public information systems by an authorized user (or an information system) communicating through an external, non-organization-controlled network.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</si>
  <si>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</si>
  <si>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</si>
  <si>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</si>
  <si>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</si>
  <si>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</si>
  <si>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Configure a group policy for remote clients and apply to the interface that is connected to allow ingress and egress to the VPN access points.</t>
  </si>
  <si>
    <t>Configure the VPN access points with organization-defined filtering rules that apply to monitoring remote access traffic.</t>
  </si>
  <si>
    <t>Fortigate-51</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</si>
  <si>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</si>
  <si>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</si>
  <si>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</si>
  <si>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An ingress filter is configured for each active inbound zone or interface.</t>
  </si>
  <si>
    <t>An ingress filter is not configured for each active inbound zone or interface.</t>
  </si>
  <si>
    <t>HSC27</t>
  </si>
  <si>
    <t>HSC27: Traffic inspection is not sufficient</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</si>
  <si>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</si>
  <si>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only defined management systems.</t>
  </si>
  <si>
    <t>Fortigate-52</t>
  </si>
  <si>
    <t>AC-4</t>
  </si>
  <si>
    <t xml:space="preserve">Information Flow Enforcement </t>
  </si>
  <si>
    <t>Configure the firewall to immediately use updates made to policy enforcement mechanisms such as firewall rules, security policies, and security zones.</t>
  </si>
  <si>
    <t>Information flow policies regarding dynamic information flow control include, for example, allowing or disallowing information flows based on changes to the Ports, Protocols, Services Management [PPSM] Category Assurance Levels [CAL] list, vulnerability assessments, or mission conditions. Changing conditions include changes in the threat environment and detection of potentially harmful or adverse events.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</si>
  <si>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</si>
  <si>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 updates made to policy enforcement mechanisms such as firewall rules, security policies, and security zones. </t>
  </si>
  <si>
    <t>The firewall is not configured to immediately use updates made to policy enforcement mechanisms such as firewall rules, security policies, and security zones.</t>
  </si>
  <si>
    <t>HCM19</t>
  </si>
  <si>
    <t>HCM19: Firewall rules are not reviewed or removed when no longer necessary</t>
  </si>
  <si>
    <t>Require system administrators to commit and test changes upon configuration of the firewall.</t>
  </si>
  <si>
    <t>Implement processes that requires system administrators to commit and test changes upon configuration of the firewall.</t>
  </si>
  <si>
    <t>Fortigate-53</t>
  </si>
  <si>
    <t>Configure the firewall implementation to manage excess bandwidth to limit the effects of packet flooding types of denial-of-service (DoS) attacks.</t>
  </si>
  <si>
    <t>A firewall experiencing a DoS attack will not be able to handle production traffic load. The high utilization and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</si>
  <si>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</si>
  <si>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All inbound interfaces have a stateless firewall filter to set rate limits based on a destination.</t>
  </si>
  <si>
    <t>The firewall does not have a stateless firewall filter that sets rate limits based on a destination.</t>
  </si>
  <si>
    <t>Configure a stateless firewall filter to set rate limits based on a destination of the packets. Apply the stateless firewall filter to all inbound interfaces.</t>
  </si>
  <si>
    <t>Fortigate-54</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</si>
  <si>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</si>
  <si>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</si>
  <si>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</si>
  <si>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</si>
  <si>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</si>
  <si>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Display and remove unnecessary licenses, services, and functions from the firewall. Examples include NTP, DNS, and DHCP.
Note: Only remove unauthorized services. This control is not intended to restrict the use of network devices with multiple authorized roles.</t>
  </si>
  <si>
    <t>To close this finding, please provide attestation that all unnecessary services have been disabled or removed with the agency's CAP.</t>
  </si>
  <si>
    <t>Fortigate-55</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</si>
  <si>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</si>
  <si>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</si>
  <si>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</si>
  <si>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</si>
  <si>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</si>
  <si>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</si>
  <si>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</si>
  <si>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Configure the firewall to stop forwarding traffic or maintain the configured security policies upon the failure of the following actions: system initialization, shutdown, or system abort.</t>
  </si>
  <si>
    <t>Configure the firewall to stop forwarding traffic or maintain the configured security policies upon the failure of the following actions: 
• system initialization
• shutdown
• system abort</t>
  </si>
  <si>
    <t>Fortigate-56</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</si>
  <si>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</si>
  <si>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</si>
  <si>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</si>
  <si>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</si>
  <si>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does not save diagnostic information, log system messages, and load the most current security policies, rules, and signatures when restarted.</t>
  </si>
  <si>
    <t>Configure the firewall to fail securely in the event of a transiently corrupt state or failure condition.
When the system restarts, the system boot process must not succeed without passing all self-tests for cryptographic algorithms, RNG tests, and software integrity tests.</t>
  </si>
  <si>
    <t>Configure the firewall to fail securely in the event of a transiently corrupt state or failure condition. Ensure that when the system restarts, the system boot process must not succeed without passing all self-tests for cryptographic algorithms, RNG tests, and software integrity tests.</t>
  </si>
  <si>
    <t>Fortigate-57</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</si>
  <si>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</si>
  <si>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</si>
  <si>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</si>
  <si>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</si>
  <si>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</si>
  <si>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Configure the firewall central audit server stanza to generate traffic log records for events when traffic is denied, restricted, or discarded.</t>
  </si>
  <si>
    <t>To close this finding, please provide screenshots of the firewall GUI showing the logging events for traffic that is denied, restricted, or discarded with the agency's CAP.</t>
  </si>
  <si>
    <t>Fortigate-58</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</si>
  <si>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</si>
  <si>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</si>
  <si>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</si>
  <si>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</si>
  <si>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</si>
  <si>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</si>
  <si>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</si>
  <si>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HAU10</t>
  </si>
  <si>
    <t>Audit logs are not properly protected</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</si>
  <si>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</si>
  <si>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Configure the firewall with a baseline cryptographic module that provides confidentiality and integrity services for authentication and for protecting communications with adjacent systems.
Implement role-based, fine-grained permissions management for controlling commands that modify log records.</t>
  </si>
  <si>
    <t>To close this finding, please provide screenshots of the firewall GUI or system documentation that shows the cryptographic module(s) being used
and a listing of the roles and permissions of who can modify log records with the agency's CAP.</t>
  </si>
  <si>
    <t>Fortigate-59</t>
  </si>
  <si>
    <t>In the event that communication with the central audit server is lost, the firewall must continue to queue traffic log records locally.</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</si>
  <si>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In accordance with DoD policy, the traffic log must be sent to a central audit server. When logging functions are lost, system processing cannot be shut down because firewall availability is an overriding concern given the role of the firewall in the enterprise. The system should either be configured to log events to an alternative server or queue log records locally. Upon restoration of the connection to the central audit server, action should be taken to synchronize the local log data with the central audit server.
If the central audit server uses User Datagram Protocol (UDP) communications instead of a connection oriented protocol such as TCP, a method for detecting a lost connection must be implemented.</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</si>
  <si>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</si>
  <si>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</si>
  <si>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</si>
  <si>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Configure local backup events files to capture agency-defined auditable events either consistently or, if possible, in the event communication with the central audit server is lost.</t>
  </si>
  <si>
    <t>Configure local backup events files to capture auditable events either consistently or, if possible, in the event communication with the central audit server is lost.</t>
  </si>
  <si>
    <t>Fortigate-60</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</si>
  <si>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</si>
  <si>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</si>
  <si>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</si>
  <si>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</si>
  <si>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</si>
  <si>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</si>
  <si>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</si>
  <si>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Configure the firewall to use TCP when sending log records to the central audit server.</t>
  </si>
  <si>
    <t xml:space="preserve">Configure the firewall to use TCP when sending log records to the central audit server.
</t>
  </si>
  <si>
    <t>To close this finding, please provide screenshots of the firewall GUI showing that all log data sent to the central audit server only uses TCP network traffic with the agency's CAP.</t>
  </si>
  <si>
    <t>Fortigate-61</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</si>
  <si>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</si>
  <si>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</si>
  <si>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</si>
  <si>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</si>
  <si>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</si>
  <si>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Configure the firewall's permissions to prevent the deletion of unauthorized local log files or records.</t>
  </si>
  <si>
    <t xml:space="preserve">Configure the firewall's permissions to prevent the deletion of unauthorized local log files or records.
</t>
  </si>
  <si>
    <t>Fortigate-62</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</si>
  <si>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</si>
  <si>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</si>
  <si>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</si>
  <si>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</si>
  <si>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</si>
  <si>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</si>
  <si>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</si>
  <si>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Configure the firewall to ensure entries sent to the traffic log include the date and time of the event.</t>
  </si>
  <si>
    <t>To close this finding, please provide screenshots of the firewall GUI showing that all log data includes time and date stamps with the agency's CAP.</t>
  </si>
  <si>
    <t>Fortigate-63</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</si>
  <si>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</si>
  <si>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</si>
  <si>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</si>
  <si>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</si>
  <si>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</si>
  <si>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Configure the firewall to ensure entries sent to the traffic log include sufficient information to determine the type or category for each event in the traffic log.</t>
  </si>
  <si>
    <t>Fortigate-64</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</si>
  <si>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</si>
  <si>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</si>
  <si>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</si>
  <si>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</si>
  <si>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</si>
  <si>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Configure the firewall central audit server stanza to generate traffic log records when attempts are made to send packets between security zones that are not authorized to communicate.</t>
  </si>
  <si>
    <t>Fortigate-65</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</si>
  <si>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</si>
  <si>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</si>
  <si>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</si>
  <si>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</si>
  <si>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</si>
  <si>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</si>
  <si>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Configure a properly configured DoS firewall filter (e.g., rules, access control lists [ACLs], screens, or policies) to outbound interfaces and security zones.</t>
  </si>
  <si>
    <t>To close this finding, please provide screenshots of the firewall GUI showing DoS firewall filters are in place on egress interfaces with the agency's CAP.</t>
  </si>
  <si>
    <t>Fortigate-66</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</si>
  <si>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</si>
  <si>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DoS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</si>
  <si>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Access Control List (ACL) to restrict the firewall from accepting outbound IP packets that contain an illegitimate address in the source address field have not been configured on all internal interfaces, this is a finding.
</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</si>
  <si>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</si>
  <si>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</si>
  <si>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Configure the firewall with an egress filter or uRPF on all internal interfaces to restrict the firewall from accepting any outbound packet that contains an illegitimate address in the source field.</t>
  </si>
  <si>
    <t>Fortigate-67</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</si>
  <si>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</si>
  <si>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</si>
  <si>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</si>
  <si>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An egress filter is configured for each active outbound zone or interface.</t>
  </si>
  <si>
    <t>An egress filter is not configured for each active outbound zone or interface.</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</si>
  <si>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</si>
  <si>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Fortigate-68</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</si>
  <si>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</si>
  <si>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</si>
  <si>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</si>
  <si>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</si>
  <si>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</si>
  <si>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Fortigate-69</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</si>
  <si>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</si>
  <si>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</si>
  <si>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</si>
  <si>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</si>
  <si>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</si>
  <si>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With the exception of management traffic destined to perimeter equipment, configure a firewall located behind the premise router to block all outbound management traffic.</t>
  </si>
  <si>
    <t>Fortigate-70</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</si>
  <si>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</si>
  <si>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</si>
  <si>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</si>
  <si>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</si>
  <si>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 xml:space="preserve">Configure the firewall to inspect all inbound and outbound traffic at the application layer.
</t>
  </si>
  <si>
    <t>Fortigate-71</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</si>
  <si>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</si>
  <si>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</si>
  <si>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</si>
  <si>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</si>
  <si>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collect sufficient information to determine the type or category for each event in the traffic log.</t>
  </si>
  <si>
    <t>Configure the firewall to ensure entries sent to the traffic log include the location of each event (e.g., network name, network subnet, network segment, or port).</t>
  </si>
  <si>
    <t>Fortigate-72</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</si>
  <si>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</si>
  <si>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Multiprotocol Label Switching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</si>
  <si>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</si>
  <si>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</si>
  <si>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</si>
  <si>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Where IPsec technology is deployed to connect the managed network, restrict the traffic entering the tunnels so that only the authorized management packets with authorized destination addresses are permitted.</t>
  </si>
  <si>
    <t>Fortigate-73</t>
  </si>
  <si>
    <t>Configure the perimeter firewall to filter traffic destined to the internal enclave in accordance with the specific traffic that is approved and registered in the Ports, Protocols, and Services Management (PPSM) Category Assurance List (CAL), Vulnerability Assessments (VAs) for that the enclave.</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</si>
  <si>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through the filter is in accordance with the Ports, Protocol, Services, Management Category Assurance List (PPSM CAL) and VAs for the enclave, and if the permit rule is explicitly defined with explicit ports and protocols allowed, then all requirements related to the database being blocked would be satisfied.</t>
  </si>
  <si>
    <t>Review the perimeter firewall to verify it filters traffic destined to the internal enclave in accordance with the guidelines contained in the PPSM CAL and VAs for the enclave.
If the perimeter firewall does not filter traffic destined to the internal enclave in accordance with the guidelines contained in the PPSM CAL and VAs for the enclave, this is a finding.</t>
  </si>
  <si>
    <t>The perimeter firewall filters traffic destined to the internal enclave in accordance with the guidelines contained in the PPSM CAL and VAs for the enclave.</t>
  </si>
  <si>
    <t>The perimeter firewall does not filter traffic destined to the internal enclave in accordance with the guidelines contained in the PPSM CAL and VAs for the enclave.</t>
  </si>
  <si>
    <t>Configure the perimeter firewall to filter traffic destined to the internal enclave in accordance with the guidelines contained in the PPSM CAL and VAs for the enclave.</t>
  </si>
  <si>
    <t>Fortigate-74</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</si>
  <si>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</si>
  <si>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</si>
  <si>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</si>
  <si>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</si>
  <si>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</si>
  <si>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Log in to the FortiGate GUI with Super-Admin privilege.
1. Click Policy and Objects.
2. Click IPv4 or IPv6 Policy.
3. Click +Create New.
4. Name the policy, select Incoming and Outgoing Interfaces.
5. Create policies with authorized sources and destinations.
6. Set action to ACCEPT.
7. Ensure the Enable this policy is toggled to right.
8. Click OK.
9. Ensure a policy is created for each interface.
Traffic is denied by default and policies must be configured to allow traffic that meets PPSM CAL and VA guidelines.</t>
  </si>
  <si>
    <t>Fortigate-75</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</si>
  <si>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</si>
  <si>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</si>
  <si>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</si>
  <si>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</si>
  <si>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</si>
  <si>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</si>
  <si>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</si>
  <si>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 xml:space="preserve">Configure audit logs to meet IRS Publication 1075 requirements and capture the following security-related events:
a) all unsuccessful login and authorization attempts
b) all identification and authentication attempts
c) all actions, connections and requests performed by privileged users
d) all actions, connections and requests performed by privileged functions
e) all changes to logical access control authorities
f) all system changes with the potential to compromise the integrity of security policy configurations
g) the creation, modification and deletion of objects including files, directories and user accounts
h) the creation, modification and deletion of user accounts and group accounts
i) the creation, modification and deletion of user account and group account privileges
j) system startup and shutdown functions </t>
  </si>
  <si>
    <t>Fortigate-76</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</si>
  <si>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</si>
  <si>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</si>
  <si>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</si>
  <si>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</si>
  <si>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</si>
  <si>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Ensure sufficient security relevant data is captured in system logs.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</si>
  <si>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Fortigate-77</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</si>
  <si>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</si>
  <si>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</si>
  <si>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</si>
  <si>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</si>
  <si>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</si>
  <si>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Intrusion Detection System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</si>
  <si>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</si>
  <si>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HAU23
HAU24</t>
  </si>
  <si>
    <t>HAU23: Audit storage capacity threshold has not been defined
HAU24: Administrators are not notified when audit storage threshold is reached</t>
  </si>
  <si>
    <t xml:space="preserve">Configure alerts or electronic messages to notify administrators if audit logs approach maximum storage capacity. </t>
  </si>
  <si>
    <t>Fortigate-78</t>
  </si>
  <si>
    <t>AU-6</t>
  </si>
  <si>
    <t>Audit Review, Analysis, and Reporting</t>
  </si>
  <si>
    <t>Audit logs are reviewed per Publication 1075 requirements.</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</si>
  <si>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</si>
  <si>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</si>
  <si>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</si>
  <si>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Publication 1075 requirements.</t>
  </si>
  <si>
    <t>HAU3
HAU18
HAU19</t>
  </si>
  <si>
    <t>HAU3: Audit logs are not being reviewed
HAU18: Audit logs are reviewed, but not per Pub 1075 requirements
HAU19: Audit log anomalies or findings are not reported and tracked</t>
  </si>
  <si>
    <t>Document and implement audit logs to be reviewed at least on a weekly basis for anomalies.</t>
  </si>
  <si>
    <t>To close this finding, please provide the results of a log review (with redaction of any sensitive information) with the agency's CAP.</t>
  </si>
  <si>
    <t>Fortigate-79</t>
  </si>
  <si>
    <t>AU-11</t>
  </si>
  <si>
    <t>Audit Record Retention</t>
  </si>
  <si>
    <t xml:space="preserve">Interview </t>
  </si>
  <si>
    <t>Audit records are retained per Publication 1075.</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</si>
  <si>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</si>
  <si>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Security Information and Event Mangement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</si>
  <si>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</si>
  <si>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Publication 1075.</t>
  </si>
  <si>
    <t>HAU7</t>
  </si>
  <si>
    <t>HAU7: Audit records are not retained per Publication 1075</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</si>
  <si>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</si>
  <si>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Info</t>
  </si>
  <si>
    <t>Criticality Ratings</t>
  </si>
  <si>
    <t>Change Log</t>
  </si>
  <si>
    <t>Version</t>
  </si>
  <si>
    <t>Date</t>
  </si>
  <si>
    <t>Description of Changes</t>
  </si>
  <si>
    <t>Author</t>
  </si>
  <si>
    <t>Split from Firewall SCSEM and update it to create this version of Fortigate SCSEM based on the following CIS Benchmarks: 
 ▪ CIS Fortigate Benchmark v1.1.0</t>
  </si>
  <si>
    <t xml:space="preserve">Internal Revenue Service </t>
  </si>
  <si>
    <t xml:space="preserve">Test Case Tab </t>
  </si>
  <si>
    <t xml:space="preserve">Date </t>
  </si>
  <si>
    <t>Updated the Section Title, Description, Test Procedures, Rationale Statement, Remediation Procedure, and added an Impact Statement</t>
  </si>
  <si>
    <t>Fortigate-11</t>
  </si>
  <si>
    <t>Removed based on the latest CIS Benchmark</t>
  </si>
  <si>
    <t>Added based on General Test Cases SCSEM</t>
  </si>
  <si>
    <t>Added the following CIS Benchmark control 2.4.7</t>
  </si>
  <si>
    <t>Added the following CIS Benchmark control 2.4.8</t>
  </si>
  <si>
    <t>Added the following CIS Benchmark control 4.1.2</t>
  </si>
  <si>
    <t>Added the following CIS Benchmark control 4.2.6</t>
  </si>
  <si>
    <t>Added the following CIS Benchmark control 4.3.3</t>
  </si>
  <si>
    <t>Added the following CIS Benchmark control 4.4.4</t>
  </si>
  <si>
    <t>Added the following CIS Benchmark control 7.2.1</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</si>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</sst>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1"/>
      <color theme="1"/>
      <name val="Calibri"/>
      <family val="2"/>
      <scheme val="minor"/>
    </font>
    <font>
      <sz val="10"/>
      <name val="Arial"/>
      <family val="2"/>
    </font>
    <font>
      <b/>
      <sz val="10"/>
      <color theme="0"/>
      <name val="Arial"/>
      <family val="2"/>
    </font>
    <font>
      <b/>
      <u/>
      <sz val="10"/>
      <color theme="0"/>
      <name val="Arial"/>
      <family val="2"/>
    </font>
    <font>
      <b/>
      <sz val="10"/>
      <name val="Arial"/>
      <family val="2"/>
    </font>
    <font>
      <sz val="11"/>
      <color rgb="FF000000"/>
      <name val="Calibri"/>
    </font>
    <font>
      <sz val="11"/>
      <color theme="1"/>
      <name val="Calibri"/>
      <family val="2"/>
      <scheme val="minor"/>
    </font>
    <font>
      <sz val="11"/>
      <color indexed="8"/>
      <name val="Calibri"/>
    </font>
    <font>
      <sz val="11"/>
      <color indexed="8"/>
      <name val="Calibri"/>
      <family val="2"/>
    </font>
    <font>
      <sz val="11"/>
      <name val="Calibri"/>
      <family val="2"/>
    </font>
    <font>
      <sz val="10"/>
      <color theme="1"/>
      <name val="Arial"/>
      <family val="2"/>
    </font>
    <font>
      <sz val="8"/>
      <name val="Calibri"/>
      <family val="2"/>
      <scheme val="minor"/>
    </font>
    <font>
      <b/>
      <sz val="12"/>
      <name val="Arial"/>
      <family val="2"/>
    </font>
    <font>
      <sz val="12"/>
      <name val="Arial"/>
      <family val="2"/>
    </font>
    <font>
      <sz val="10"/>
      <color rgb="FF000000"/>
      <name val="Calibri"/>
      <family val="2"/>
    </font>
    <font>
      <i/>
      <sz val="9"/>
      <name val="Arial"/>
      <family val="2"/>
    </font>
    <font>
      <i/>
      <sz val="10"/>
      <name val="Arial"/>
      <family val="2"/>
    </font>
    <font>
      <b/>
      <i/>
      <sz val="10"/>
      <name val="Arial"/>
      <family val="2"/>
    </font>
    <font>
      <b/>
      <sz val="11"/>
      <color rgb="FF000000"/>
      <name val="Calibri"/>
      <family val="2"/>
    </font>
    <font>
      <sz val="12"/>
      <color rgb="FF000000"/>
      <name val="Calibri"/>
      <family val="2"/>
    </font>
    <font>
      <sz val="10"/>
      <color theme="1" tint="4.9989318521683403E-2"/>
      <name val="Arial"/>
      <family val="2"/>
    </font>
  </fonts>
  <fills count="14">
    <fill>
      <patternFill patternType="none"/>
    </fill>
    <fill>
      <patternFill patternType="gray125"/>
    </fill>
    <fill>
      <patternFill patternType="solid">
        <fgColor theme="4"/>
        <bgColor theme="4"/>
      </patternFill>
    </fill>
    <fill>
      <patternFill patternType="solid">
        <fgColor theme="0" tint="-0.249977111117893"/>
        <bgColor indexed="64"/>
      </patternFill>
    </fill>
    <fill>
      <patternFill patternType="solid">
        <fgColor indexed="55"/>
        <bgColor indexed="64"/>
      </patternFill>
    </fill>
    <fill>
      <patternFill patternType="solid">
        <fgColor rgb="FFAFD7FF"/>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theme="4" tint="0.79998168889431442"/>
      </patternFill>
    </fill>
    <fill>
      <patternFill patternType="solid">
        <fgColor indexed="44"/>
        <bgColor indexed="64"/>
      </patternFill>
    </fill>
    <fill>
      <patternFill patternType="solid">
        <fgColor theme="9" tint="0.39997558519241921"/>
        <bgColor indexed="64"/>
      </patternFill>
    </fill>
    <fill>
      <patternFill patternType="solid">
        <fgColor rgb="FFD0CECE"/>
        <bgColor rgb="FF000000"/>
      </patternFill>
    </fill>
    <fill>
      <patternFill patternType="solid">
        <fgColor rgb="FFFFFFFF"/>
        <bgColor rgb="FF000000"/>
      </patternFill>
    </fill>
    <fill>
      <patternFill patternType="solid">
        <fgColor rgb="FFC00000"/>
        <bgColor theme="4"/>
      </patternFill>
    </fill>
  </fills>
  <borders count="43">
    <border>
      <left/>
      <right/>
      <top/>
      <bottom/>
      <diagonal/>
    </border>
    <border>
      <left style="thin">
        <color indexed="63"/>
      </left>
      <right/>
      <top style="thin">
        <color indexed="63"/>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style="thin">
        <color indexed="64"/>
      </top>
      <bottom/>
      <diagonal/>
    </border>
    <border>
      <left style="thin">
        <color indexed="63"/>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3"/>
      </top>
      <bottom/>
      <diagonal/>
    </border>
    <border>
      <left style="thin">
        <color indexed="64"/>
      </left>
      <right/>
      <top style="thin">
        <color indexed="64"/>
      </top>
      <bottom style="thin">
        <color theme="4" tint="0.39997558519241921"/>
      </bottom>
      <diagonal/>
    </border>
  </borders>
  <cellStyleXfs count="13">
    <xf numFmtId="0" fontId="0" fillId="0" borderId="0"/>
    <xf numFmtId="0" fontId="1" fillId="0" borderId="0"/>
    <xf numFmtId="0" fontId="5" fillId="0" borderId="0"/>
    <xf numFmtId="0" fontId="7" fillId="0" borderId="0" applyFill="0" applyProtection="0"/>
    <xf numFmtId="0" fontId="1" fillId="0" borderId="0"/>
    <xf numFmtId="0" fontId="8" fillId="0" borderId="0" applyFill="0" applyProtection="0"/>
    <xf numFmtId="0" fontId="6" fillId="0" borderId="0"/>
    <xf numFmtId="0" fontId="1" fillId="0" borderId="0"/>
    <xf numFmtId="0" fontId="6" fillId="0" borderId="0"/>
    <xf numFmtId="0" fontId="1" fillId="0" borderId="0"/>
    <xf numFmtId="0" fontId="8" fillId="0" borderId="0" applyFill="0" applyProtection="0"/>
    <xf numFmtId="0" fontId="6" fillId="0" borderId="0"/>
    <xf numFmtId="0" fontId="1" fillId="0" borderId="0"/>
  </cellStyleXfs>
  <cellXfs count="174">
    <xf numFmtId="0" fontId="0" fillId="0" borderId="0" xfId="0"/>
    <xf numFmtId="0" fontId="0" fillId="0" borderId="0" xfId="0" applyAlignment="1">
      <alignment wrapText="1"/>
    </xf>
    <xf numFmtId="0" fontId="1" fillId="0" borderId="3" xfId="3" applyFont="1" applyBorder="1" applyAlignment="1">
      <alignment horizontal="left" vertical="top" wrapText="1"/>
    </xf>
    <xf numFmtId="0" fontId="1" fillId="0" borderId="3" xfId="4" applyBorder="1" applyAlignment="1">
      <alignment horizontal="left" vertical="top" wrapText="1"/>
    </xf>
    <xf numFmtId="0" fontId="12" fillId="9" borderId="1" xfId="5" applyFont="1" applyFill="1" applyBorder="1" applyProtection="1"/>
    <xf numFmtId="0" fontId="1" fillId="9" borderId="13" xfId="5" applyFont="1" applyFill="1" applyBorder="1" applyProtection="1"/>
    <xf numFmtId="0" fontId="1" fillId="9" borderId="14" xfId="5" applyFont="1" applyFill="1" applyBorder="1" applyProtection="1"/>
    <xf numFmtId="0" fontId="8" fillId="0" borderId="0" xfId="5" applyProtection="1"/>
    <xf numFmtId="0" fontId="12" fillId="9" borderId="15" xfId="5" applyFont="1" applyFill="1" applyBorder="1" applyProtection="1"/>
    <xf numFmtId="0" fontId="13" fillId="9" borderId="0" xfId="5" applyFont="1" applyFill="1" applyProtection="1"/>
    <xf numFmtId="0" fontId="13" fillId="9" borderId="8" xfId="5" applyFont="1" applyFill="1" applyBorder="1" applyProtection="1"/>
    <xf numFmtId="0" fontId="10" fillId="9" borderId="15" xfId="5" applyFont="1" applyFill="1" applyBorder="1" applyProtection="1"/>
    <xf numFmtId="0" fontId="1" fillId="9" borderId="0" xfId="5" applyFont="1" applyFill="1" applyProtection="1"/>
    <xf numFmtId="0" fontId="1" fillId="9" borderId="8" xfId="5" applyFont="1" applyFill="1" applyBorder="1" applyProtection="1"/>
    <xf numFmtId="0" fontId="1" fillId="9" borderId="15" xfId="5" applyFont="1" applyFill="1" applyBorder="1" applyProtection="1"/>
    <xf numFmtId="0" fontId="9" fillId="9" borderId="16" xfId="5" applyFont="1" applyFill="1" applyBorder="1" applyProtection="1"/>
    <xf numFmtId="0" fontId="1" fillId="9" borderId="17" xfId="5" applyFont="1" applyFill="1" applyBorder="1" applyProtection="1"/>
    <xf numFmtId="0" fontId="1" fillId="9" borderId="18" xfId="5" applyFont="1" applyFill="1" applyBorder="1" applyProtection="1"/>
    <xf numFmtId="0" fontId="4" fillId="7" borderId="1" xfId="5" applyFont="1" applyFill="1" applyBorder="1" applyAlignment="1" applyProtection="1">
      <alignment vertical="center"/>
    </xf>
    <xf numFmtId="0" fontId="4" fillId="7" borderId="13" xfId="5" applyFont="1" applyFill="1" applyBorder="1" applyAlignment="1" applyProtection="1">
      <alignment vertical="center"/>
    </xf>
    <xf numFmtId="0" fontId="4" fillId="7" borderId="14" xfId="5" applyFont="1" applyFill="1" applyBorder="1" applyAlignment="1" applyProtection="1">
      <alignment vertical="center"/>
    </xf>
    <xf numFmtId="0" fontId="8" fillId="6" borderId="0" xfId="5" applyFill="1" applyProtection="1"/>
    <xf numFmtId="0" fontId="8" fillId="6" borderId="8" xfId="5" applyFill="1" applyBorder="1" applyProtection="1"/>
    <xf numFmtId="0" fontId="4" fillId="4" borderId="4" xfId="5" applyFont="1" applyFill="1" applyBorder="1" applyAlignment="1" applyProtection="1">
      <alignment vertical="center"/>
    </xf>
    <xf numFmtId="0" fontId="4" fillId="4" borderId="5" xfId="5" applyFont="1" applyFill="1" applyBorder="1" applyAlignment="1" applyProtection="1">
      <alignment vertical="center"/>
    </xf>
    <xf numFmtId="0" fontId="4" fillId="4" borderId="19" xfId="5" applyFont="1" applyFill="1" applyBorder="1" applyAlignment="1" applyProtection="1">
      <alignment vertical="center"/>
    </xf>
    <xf numFmtId="0" fontId="4" fillId="6" borderId="4" xfId="5" applyFont="1" applyFill="1" applyBorder="1" applyAlignment="1" applyProtection="1">
      <alignment vertical="center"/>
    </xf>
    <xf numFmtId="0" fontId="4" fillId="6" borderId="20" xfId="5" applyFont="1" applyFill="1" applyBorder="1" applyAlignment="1" applyProtection="1">
      <alignment vertical="center"/>
    </xf>
    <xf numFmtId="0" fontId="1" fillId="0" borderId="21" xfId="5" applyFont="1" applyBorder="1" applyAlignment="1" applyProtection="1">
      <alignment horizontal="left" vertical="top" wrapText="1"/>
      <protection locked="0"/>
    </xf>
    <xf numFmtId="0" fontId="14" fillId="0" borderId="0" xfId="5" applyFont="1" applyFill="1" applyAlignment="1" applyProtection="1">
      <alignment horizontal="left" vertical="center" indent="5"/>
    </xf>
    <xf numFmtId="14" fontId="1" fillId="0" borderId="21" xfId="5" quotePrefix="1" applyNumberFormat="1" applyFont="1" applyBorder="1" applyAlignment="1" applyProtection="1">
      <alignment horizontal="left" vertical="top" wrapText="1"/>
      <protection locked="0"/>
    </xf>
    <xf numFmtId="164" fontId="1" fillId="0" borderId="21" xfId="5" applyNumberFormat="1" applyFont="1" applyBorder="1" applyAlignment="1" applyProtection="1">
      <alignment horizontal="left" vertical="top" wrapText="1"/>
      <protection locked="0"/>
    </xf>
    <xf numFmtId="0" fontId="4" fillId="0" borderId="4" xfId="5" applyFont="1" applyBorder="1" applyAlignment="1" applyProtection="1">
      <alignment vertical="center"/>
    </xf>
    <xf numFmtId="0" fontId="9" fillId="6" borderId="0" xfId="5" applyFont="1" applyFill="1" applyProtection="1"/>
    <xf numFmtId="0" fontId="9" fillId="5" borderId="4" xfId="5" applyFont="1" applyFill="1" applyBorder="1" applyAlignment="1" applyProtection="1">
      <alignment vertical="center"/>
    </xf>
    <xf numFmtId="0" fontId="8" fillId="5" borderId="5" xfId="5" applyFill="1" applyBorder="1" applyAlignment="1" applyProtection="1">
      <alignment vertical="center"/>
    </xf>
    <xf numFmtId="0" fontId="8" fillId="5" borderId="19" xfId="5" applyFill="1" applyBorder="1" applyAlignment="1" applyProtection="1">
      <alignment vertical="center"/>
    </xf>
    <xf numFmtId="0" fontId="10" fillId="6" borderId="19" xfId="5" applyFont="1" applyFill="1" applyBorder="1" applyAlignment="1" applyProtection="1">
      <alignment vertical="center" wrapText="1"/>
    </xf>
    <xf numFmtId="0" fontId="10" fillId="0" borderId="19" xfId="5" applyFont="1" applyBorder="1" applyAlignment="1" applyProtection="1">
      <alignment horizontal="left" vertical="top" wrapText="1"/>
      <protection locked="0"/>
    </xf>
    <xf numFmtId="165" fontId="10" fillId="6" borderId="19" xfId="5" applyNumberFormat="1" applyFont="1" applyFill="1" applyBorder="1" applyAlignment="1" applyProtection="1">
      <alignment vertical="center" wrapText="1"/>
    </xf>
    <xf numFmtId="165" fontId="10" fillId="0" borderId="19" xfId="5" applyNumberFormat="1" applyFont="1" applyBorder="1" applyAlignment="1" applyProtection="1">
      <alignment horizontal="left" vertical="top" wrapText="1"/>
      <protection locked="0"/>
    </xf>
    <xf numFmtId="0" fontId="8" fillId="5" borderId="4" xfId="5" applyFill="1" applyBorder="1" applyAlignment="1" applyProtection="1">
      <alignment vertical="center"/>
    </xf>
    <xf numFmtId="0" fontId="8" fillId="5" borderId="19" xfId="5" applyFill="1" applyBorder="1" applyAlignment="1" applyProtection="1">
      <alignment horizontal="left" vertical="center"/>
    </xf>
    <xf numFmtId="0" fontId="10" fillId="0" borderId="19" xfId="5" applyFont="1" applyBorder="1" applyAlignment="1" applyProtection="1">
      <alignment horizontal="left" vertical="center" wrapText="1"/>
      <protection locked="0"/>
    </xf>
    <xf numFmtId="165" fontId="10" fillId="0" borderId="19" xfId="5" applyNumberFormat="1" applyFont="1" applyBorder="1" applyAlignment="1" applyProtection="1">
      <alignment horizontal="left" vertical="center" wrapText="1"/>
      <protection locked="0"/>
    </xf>
    <xf numFmtId="0" fontId="1" fillId="6" borderId="0" xfId="5" applyFont="1" applyFill="1" applyAlignment="1">
      <alignment vertical="center"/>
    </xf>
    <xf numFmtId="0" fontId="4" fillId="4" borderId="11" xfId="3" applyFont="1" applyFill="1" applyBorder="1"/>
    <xf numFmtId="0" fontId="4" fillId="4" borderId="22" xfId="3" applyFont="1" applyFill="1" applyBorder="1"/>
    <xf numFmtId="0" fontId="4" fillId="4" borderId="6" xfId="3" applyFont="1" applyFill="1" applyBorder="1"/>
    <xf numFmtId="0" fontId="7" fillId="0" borderId="0" xfId="3"/>
    <xf numFmtId="0" fontId="4" fillId="6" borderId="23" xfId="3" applyFont="1" applyFill="1" applyBorder="1" applyAlignment="1">
      <alignment vertical="center"/>
    </xf>
    <xf numFmtId="0" fontId="4" fillId="6" borderId="8" xfId="3" applyFont="1" applyFill="1" applyBorder="1" applyAlignment="1">
      <alignment vertical="center"/>
    </xf>
    <xf numFmtId="0" fontId="1" fillId="6" borderId="23" xfId="3" applyFont="1" applyFill="1" applyBorder="1" applyAlignment="1">
      <alignment vertical="top"/>
    </xf>
    <xf numFmtId="0" fontId="1" fillId="6" borderId="8" xfId="3" applyFont="1" applyFill="1" applyBorder="1" applyAlignment="1">
      <alignment vertical="top"/>
    </xf>
    <xf numFmtId="0" fontId="1" fillId="6" borderId="24" xfId="3" applyFont="1" applyFill="1" applyBorder="1" applyAlignment="1">
      <alignment vertical="top"/>
    </xf>
    <xf numFmtId="0" fontId="1" fillId="6" borderId="25" xfId="3" applyFont="1" applyFill="1" applyBorder="1" applyAlignment="1">
      <alignment vertical="top"/>
    </xf>
    <xf numFmtId="0" fontId="1" fillId="6" borderId="26" xfId="3" applyFont="1" applyFill="1" applyBorder="1" applyAlignment="1">
      <alignment vertical="top"/>
    </xf>
    <xf numFmtId="0" fontId="7" fillId="6" borderId="9" xfId="3" applyFill="1" applyBorder="1"/>
    <xf numFmtId="0" fontId="7" fillId="6" borderId="12" xfId="3" applyFill="1" applyBorder="1"/>
    <xf numFmtId="0" fontId="7" fillId="6" borderId="23" xfId="3" applyFill="1" applyBorder="1"/>
    <xf numFmtId="0" fontId="4" fillId="10" borderId="11" xfId="3" applyFont="1" applyFill="1" applyBorder="1"/>
    <xf numFmtId="0" fontId="4" fillId="10" borderId="22" xfId="3" applyFont="1" applyFill="1" applyBorder="1"/>
    <xf numFmtId="0" fontId="4" fillId="10" borderId="6" xfId="3" applyFont="1" applyFill="1" applyBorder="1"/>
    <xf numFmtId="0" fontId="4" fillId="6" borderId="23" xfId="3" applyFont="1" applyFill="1" applyBorder="1"/>
    <xf numFmtId="0" fontId="4" fillId="7" borderId="11" xfId="3" applyFont="1" applyFill="1" applyBorder="1"/>
    <xf numFmtId="0" fontId="7" fillId="3" borderId="22" xfId="3" applyFill="1" applyBorder="1"/>
    <xf numFmtId="0" fontId="4" fillId="7" borderId="22" xfId="3" applyFont="1" applyFill="1" applyBorder="1"/>
    <xf numFmtId="0" fontId="7" fillId="3" borderId="6" xfId="3" applyFill="1" applyBorder="1"/>
    <xf numFmtId="0" fontId="4" fillId="7" borderId="27" xfId="3" applyFont="1" applyFill="1" applyBorder="1"/>
    <xf numFmtId="0" fontId="4" fillId="7" borderId="28" xfId="3" applyFont="1" applyFill="1" applyBorder="1"/>
    <xf numFmtId="0" fontId="4" fillId="7" borderId="29" xfId="3" applyFont="1" applyFill="1" applyBorder="1"/>
    <xf numFmtId="0" fontId="15" fillId="5" borderId="30" xfId="3" applyFont="1" applyFill="1" applyBorder="1" applyAlignment="1">
      <alignment horizontal="center" vertical="center" wrapText="1"/>
    </xf>
    <xf numFmtId="0" fontId="15" fillId="5" borderId="31" xfId="3" applyFont="1" applyFill="1" applyBorder="1" applyAlignment="1">
      <alignment horizontal="center" vertical="center" wrapText="1"/>
    </xf>
    <xf numFmtId="0" fontId="15" fillId="5" borderId="32" xfId="3" applyFont="1" applyFill="1" applyBorder="1" applyAlignment="1">
      <alignment horizontal="center" vertical="center" wrapText="1"/>
    </xf>
    <xf numFmtId="0" fontId="1" fillId="5" borderId="33" xfId="3" applyFont="1" applyFill="1" applyBorder="1" applyAlignment="1">
      <alignment vertical="center"/>
    </xf>
    <xf numFmtId="0" fontId="7" fillId="5" borderId="20" xfId="3" applyFill="1" applyBorder="1" applyAlignment="1">
      <alignment vertical="center"/>
    </xf>
    <xf numFmtId="0" fontId="15" fillId="5" borderId="7" xfId="3" applyFont="1" applyFill="1" applyBorder="1" applyAlignment="1">
      <alignment horizontal="center" vertical="center"/>
    </xf>
    <xf numFmtId="0" fontId="15" fillId="5" borderId="21" xfId="3" applyFont="1" applyFill="1" applyBorder="1" applyAlignment="1">
      <alignment horizontal="center" vertical="center"/>
    </xf>
    <xf numFmtId="0" fontId="17" fillId="0" borderId="3" xfId="3" applyFont="1" applyBorder="1" applyAlignment="1">
      <alignment horizontal="center"/>
    </xf>
    <xf numFmtId="9" fontId="17" fillId="0" borderId="3" xfId="3" applyNumberFormat="1" applyFont="1" applyBorder="1" applyAlignment="1">
      <alignment horizontal="center"/>
    </xf>
    <xf numFmtId="0" fontId="4" fillId="6" borderId="35" xfId="3" applyFont="1" applyFill="1" applyBorder="1" applyAlignment="1">
      <alignment vertical="center"/>
    </xf>
    <xf numFmtId="0" fontId="4" fillId="6" borderId="36" xfId="3" applyFont="1" applyFill="1" applyBorder="1" applyAlignment="1">
      <alignment vertical="center"/>
    </xf>
    <xf numFmtId="0" fontId="1" fillId="0" borderId="37" xfId="3" applyFont="1" applyBorder="1" applyAlignment="1">
      <alignment horizontal="center" vertical="center"/>
    </xf>
    <xf numFmtId="0" fontId="1" fillId="0" borderId="38" xfId="3" applyFont="1" applyBorder="1" applyAlignment="1">
      <alignment horizontal="center" vertical="center"/>
    </xf>
    <xf numFmtId="0" fontId="4" fillId="7" borderId="6" xfId="3" applyFont="1" applyFill="1" applyBorder="1"/>
    <xf numFmtId="0" fontId="16" fillId="6" borderId="23" xfId="3" applyFont="1" applyFill="1" applyBorder="1" applyAlignment="1">
      <alignment vertical="top"/>
    </xf>
    <xf numFmtId="0" fontId="15" fillId="5" borderId="39" xfId="3" applyFont="1" applyFill="1" applyBorder="1" applyAlignment="1">
      <alignment horizontal="center" vertical="center"/>
    </xf>
    <xf numFmtId="0" fontId="1" fillId="0" borderId="3" xfId="3" applyFont="1" applyBorder="1" applyAlignment="1">
      <alignment horizontal="center" vertical="center"/>
    </xf>
    <xf numFmtId="0" fontId="1" fillId="0" borderId="3" xfId="3" applyFont="1" applyBorder="1" applyAlignment="1">
      <alignment horizontal="center" vertical="center" wrapText="1"/>
    </xf>
    <xf numFmtId="0" fontId="7" fillId="6" borderId="8" xfId="3" applyFill="1" applyBorder="1"/>
    <xf numFmtId="0" fontId="1" fillId="6" borderId="11" xfId="3" applyFont="1" applyFill="1" applyBorder="1"/>
    <xf numFmtId="0" fontId="1" fillId="0" borderId="22" xfId="3" applyFont="1" applyBorder="1"/>
    <xf numFmtId="2" fontId="4" fillId="0" borderId="6" xfId="3" applyNumberFormat="1" applyFont="1" applyBorder="1" applyAlignment="1">
      <alignment horizontal="center"/>
    </xf>
    <xf numFmtId="0" fontId="7" fillId="6" borderId="25" xfId="3" applyFill="1" applyBorder="1"/>
    <xf numFmtId="0" fontId="7" fillId="6" borderId="26" xfId="3" applyFill="1" applyBorder="1"/>
    <xf numFmtId="0" fontId="18" fillId="11" borderId="3" xfId="10" applyFont="1" applyFill="1" applyBorder="1" applyAlignment="1" applyProtection="1">
      <alignment wrapText="1"/>
    </xf>
    <xf numFmtId="0" fontId="18" fillId="11" borderId="6" xfId="10" applyFont="1" applyFill="1" applyBorder="1" applyAlignment="1" applyProtection="1">
      <alignment wrapText="1"/>
    </xf>
    <xf numFmtId="0" fontId="8" fillId="0" borderId="0" xfId="10"/>
    <xf numFmtId="0" fontId="19" fillId="12" borderId="39" xfId="10" applyFont="1" applyFill="1" applyBorder="1" applyAlignment="1" applyProtection="1">
      <alignment wrapText="1"/>
    </xf>
    <xf numFmtId="0" fontId="19" fillId="12" borderId="26" xfId="10" applyFont="1" applyFill="1" applyBorder="1" applyAlignment="1" applyProtection="1">
      <alignment wrapText="1"/>
    </xf>
    <xf numFmtId="0" fontId="1" fillId="6" borderId="0" xfId="4" applyFill="1"/>
    <xf numFmtId="0" fontId="1" fillId="0" borderId="0" xfId="4"/>
    <xf numFmtId="0" fontId="1" fillId="8" borderId="9" xfId="0" applyFont="1" applyFill="1" applyBorder="1" applyAlignment="1">
      <alignment horizontal="left" vertical="top" wrapText="1"/>
    </xf>
    <xf numFmtId="0" fontId="1" fillId="0" borderId="9" xfId="0" applyFont="1" applyBorder="1" applyAlignment="1">
      <alignment horizontal="left" vertical="top" wrapText="1"/>
    </xf>
    <xf numFmtId="0" fontId="4" fillId="4" borderId="4" xfId="3" applyFont="1" applyFill="1" applyBorder="1" applyAlignment="1">
      <alignment wrapText="1"/>
    </xf>
    <xf numFmtId="0" fontId="4" fillId="4" borderId="5" xfId="3" applyFont="1" applyFill="1" applyBorder="1" applyAlignment="1">
      <alignment wrapText="1"/>
    </xf>
    <xf numFmtId="49" fontId="4" fillId="4" borderId="5" xfId="3" applyNumberFormat="1" applyFont="1" applyFill="1" applyBorder="1" applyAlignment="1">
      <alignment wrapText="1"/>
    </xf>
    <xf numFmtId="0" fontId="7" fillId="6" borderId="0" xfId="3" applyFill="1" applyAlignment="1">
      <alignment wrapText="1"/>
    </xf>
    <xf numFmtId="0" fontId="7" fillId="0" borderId="0" xfId="3" applyAlignment="1">
      <alignment wrapText="1"/>
    </xf>
    <xf numFmtId="0" fontId="4" fillId="5" borderId="7" xfId="3" applyFont="1" applyFill="1" applyBorder="1" applyAlignment="1">
      <alignment horizontal="left" vertical="center" wrapText="1"/>
    </xf>
    <xf numFmtId="49" fontId="4" fillId="5" borderId="7" xfId="3" applyNumberFormat="1" applyFont="1" applyFill="1" applyBorder="1" applyAlignment="1">
      <alignment horizontal="left" vertical="center" wrapText="1"/>
    </xf>
    <xf numFmtId="0" fontId="7" fillId="0" borderId="0" xfId="3" applyFill="1" applyAlignment="1">
      <alignment wrapText="1"/>
    </xf>
    <xf numFmtId="166" fontId="1" fillId="0" borderId="2" xfId="4" applyNumberFormat="1" applyBorder="1" applyAlignment="1">
      <alignment horizontal="left" vertical="top" wrapText="1"/>
    </xf>
    <xf numFmtId="14" fontId="1" fillId="0" borderId="3" xfId="4" applyNumberFormat="1" applyBorder="1" applyAlignment="1">
      <alignment horizontal="left" vertical="top" wrapText="1"/>
    </xf>
    <xf numFmtId="49" fontId="1" fillId="0" borderId="2" xfId="4" applyNumberFormat="1" applyBorder="1" applyAlignment="1">
      <alignment horizontal="left" vertical="top" wrapText="1"/>
    </xf>
    <xf numFmtId="0" fontId="1" fillId="0" borderId="7" xfId="3" applyFont="1" applyBorder="1" applyAlignment="1">
      <alignment horizontal="left" vertical="top" wrapText="1"/>
    </xf>
    <xf numFmtId="49" fontId="1" fillId="0" borderId="3" xfId="3" applyNumberFormat="1" applyFont="1" applyBorder="1" applyAlignment="1">
      <alignment vertical="top" wrapText="1"/>
    </xf>
    <xf numFmtId="49" fontId="7" fillId="6" borderId="0" xfId="3" applyNumberFormat="1" applyFill="1" applyAlignment="1">
      <alignment wrapText="1"/>
    </xf>
    <xf numFmtId="49" fontId="7" fillId="0" borderId="0" xfId="3" applyNumberFormat="1" applyAlignment="1">
      <alignment wrapText="1"/>
    </xf>
    <xf numFmtId="0" fontId="4" fillId="4" borderId="4" xfId="12" applyFont="1" applyFill="1" applyBorder="1"/>
    <xf numFmtId="0" fontId="4" fillId="4" borderId="5" xfId="12" applyFont="1" applyFill="1" applyBorder="1"/>
    <xf numFmtId="0" fontId="1" fillId="0" borderId="0" xfId="12"/>
    <xf numFmtId="0" fontId="4" fillId="5" borderId="7" xfId="12" applyFont="1" applyFill="1" applyBorder="1" applyAlignment="1">
      <alignment horizontal="left" vertical="center" wrapText="1"/>
    </xf>
    <xf numFmtId="166" fontId="1" fillId="0" borderId="4" xfId="12" applyNumberFormat="1" applyBorder="1" applyAlignment="1">
      <alignment horizontal="left" vertical="top"/>
    </xf>
    <xf numFmtId="0" fontId="1" fillId="0" borderId="3" xfId="12" applyBorder="1"/>
    <xf numFmtId="14" fontId="1" fillId="0" borderId="3" xfId="12" applyNumberFormat="1" applyBorder="1"/>
    <xf numFmtId="0" fontId="4" fillId="6" borderId="0" xfId="3" applyFont="1" applyFill="1" applyAlignment="1">
      <alignment vertical="center"/>
    </xf>
    <xf numFmtId="0" fontId="1" fillId="6" borderId="0" xfId="3" applyFont="1" applyFill="1" applyAlignment="1">
      <alignment vertical="top"/>
    </xf>
    <xf numFmtId="0" fontId="7" fillId="6" borderId="40" xfId="3" applyFill="1" applyBorder="1"/>
    <xf numFmtId="0" fontId="7" fillId="6" borderId="0" xfId="3" applyFill="1"/>
    <xf numFmtId="0" fontId="16" fillId="6" borderId="0" xfId="3" applyFont="1" applyFill="1" applyAlignment="1">
      <alignment vertical="top" wrapText="1"/>
    </xf>
    <xf numFmtId="0" fontId="15" fillId="6" borderId="0" xfId="3" applyFont="1" applyFill="1" applyAlignment="1">
      <alignment horizontal="center" vertical="center"/>
    </xf>
    <xf numFmtId="0" fontId="16" fillId="6" borderId="0" xfId="3" applyFont="1" applyFill="1" applyAlignment="1">
      <alignment vertical="top"/>
    </xf>
    <xf numFmtId="0" fontId="7" fillId="6" borderId="24" xfId="3" applyFill="1" applyBorder="1"/>
    <xf numFmtId="10" fontId="1" fillId="8" borderId="10" xfId="5" applyNumberFormat="1" applyFont="1" applyFill="1" applyBorder="1" applyAlignment="1">
      <alignment horizontal="left" vertical="top" wrapText="1"/>
    </xf>
    <xf numFmtId="0" fontId="1" fillId="0" borderId="0" xfId="0" applyFont="1" applyAlignment="1">
      <alignment vertical="top"/>
    </xf>
    <xf numFmtId="0" fontId="9" fillId="0" borderId="0" xfId="0" applyFont="1" applyProtection="1">
      <protection locked="0"/>
    </xf>
    <xf numFmtId="0" fontId="10" fillId="0" borderId="41" xfId="0" applyFont="1" applyBorder="1" applyAlignment="1">
      <alignment horizontal="left" vertical="top" wrapText="1"/>
    </xf>
    <xf numFmtId="0" fontId="2" fillId="2" borderId="1" xfId="1" applyFont="1" applyFill="1" applyBorder="1" applyAlignment="1">
      <alignment horizontal="center" vertical="center" wrapText="1"/>
    </xf>
    <xf numFmtId="0" fontId="1" fillId="8" borderId="9" xfId="5" applyFont="1" applyFill="1" applyBorder="1" applyAlignment="1">
      <alignment horizontal="left" vertical="top" wrapText="1"/>
    </xf>
    <xf numFmtId="0" fontId="1" fillId="0" borderId="9" xfId="5" applyFont="1" applyBorder="1" applyAlignment="1">
      <alignment horizontal="left" vertical="top" wrapText="1"/>
    </xf>
    <xf numFmtId="10" fontId="1" fillId="0" borderId="10" xfId="5" applyNumberFormat="1" applyFont="1" applyBorder="1" applyAlignment="1">
      <alignment horizontal="left" vertical="top" wrapText="1"/>
    </xf>
    <xf numFmtId="0" fontId="1" fillId="8" borderId="9" xfId="9" applyFill="1" applyBorder="1" applyAlignment="1">
      <alignment vertical="top" wrapText="1"/>
    </xf>
    <xf numFmtId="0" fontId="1" fillId="0" borderId="9" xfId="9" applyBorder="1" applyAlignment="1">
      <alignment vertical="top" wrapText="1"/>
    </xf>
    <xf numFmtId="0" fontId="20" fillId="0" borderId="9" xfId="0" applyFont="1" applyBorder="1" applyAlignment="1">
      <alignment horizontal="left" vertical="top" wrapText="1"/>
    </xf>
    <xf numFmtId="0" fontId="1" fillId="0" borderId="42" xfId="0" applyFont="1" applyBorder="1" applyAlignment="1">
      <alignment horizontal="left" vertical="top" wrapText="1"/>
    </xf>
    <xf numFmtId="0" fontId="1" fillId="0" borderId="42" xfId="9" applyBorder="1" applyAlignment="1">
      <alignment vertical="top" wrapText="1"/>
    </xf>
    <xf numFmtId="0" fontId="2" fillId="2" borderId="7" xfId="1" applyFont="1" applyFill="1" applyBorder="1" applyAlignment="1">
      <alignment horizontal="center" vertical="center" wrapText="1"/>
    </xf>
    <xf numFmtId="0" fontId="1" fillId="8" borderId="7" xfId="5" applyFont="1" applyFill="1" applyBorder="1" applyAlignment="1">
      <alignment horizontal="left" vertical="top" wrapText="1"/>
    </xf>
    <xf numFmtId="10" fontId="1" fillId="8" borderId="7" xfId="5" applyNumberFormat="1" applyFont="1" applyFill="1" applyBorder="1" applyAlignment="1">
      <alignment horizontal="left" vertical="top" wrapText="1"/>
    </xf>
    <xf numFmtId="0" fontId="1" fillId="8" borderId="7" xfId="0" applyFont="1" applyFill="1" applyBorder="1" applyAlignment="1">
      <alignment vertical="top"/>
    </xf>
    <xf numFmtId="0" fontId="1" fillId="8" borderId="7" xfId="0" applyFont="1" applyFill="1" applyBorder="1" applyAlignment="1">
      <alignment horizontal="left" vertical="top" wrapText="1"/>
    </xf>
    <xf numFmtId="0" fontId="1" fillId="8" borderId="7" xfId="7" applyFill="1" applyBorder="1" applyAlignment="1">
      <alignment horizontal="left" vertical="top" wrapText="1"/>
    </xf>
    <xf numFmtId="0" fontId="1" fillId="8" borderId="7" xfId="4" applyFill="1" applyBorder="1" applyAlignment="1">
      <alignment vertical="top" wrapText="1"/>
    </xf>
    <xf numFmtId="0" fontId="1" fillId="8" borderId="7" xfId="9" applyFill="1" applyBorder="1" applyAlignment="1">
      <alignment vertical="top" wrapText="1"/>
    </xf>
    <xf numFmtId="0" fontId="1" fillId="8" borderId="7" xfId="4" applyFill="1" applyBorder="1" applyAlignment="1">
      <alignment horizontal="left" vertical="top" wrapText="1"/>
    </xf>
    <xf numFmtId="0" fontId="1" fillId="0" borderId="7" xfId="5" applyFont="1" applyBorder="1" applyAlignment="1">
      <alignment horizontal="left" vertical="top" wrapText="1"/>
    </xf>
    <xf numFmtId="10" fontId="1" fillId="0" borderId="7" xfId="5" applyNumberFormat="1"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horizontal="left" vertical="top" wrapText="1"/>
    </xf>
    <xf numFmtId="0" fontId="1" fillId="0" borderId="7" xfId="7" applyBorder="1" applyAlignment="1">
      <alignment horizontal="left" vertical="top" wrapText="1"/>
    </xf>
    <xf numFmtId="0" fontId="1" fillId="0" borderId="7" xfId="4" applyBorder="1" applyAlignment="1">
      <alignment vertical="top" wrapText="1"/>
    </xf>
    <xf numFmtId="0" fontId="1" fillId="0" borderId="7" xfId="9" applyBorder="1" applyAlignment="1">
      <alignment vertical="top" wrapText="1"/>
    </xf>
    <xf numFmtId="0" fontId="1" fillId="0" borderId="7" xfId="4" applyBorder="1" applyAlignment="1">
      <alignment horizontal="left" vertical="top" wrapText="1"/>
    </xf>
    <xf numFmtId="0" fontId="10" fillId="0" borderId="7" xfId="0" applyFont="1" applyBorder="1" applyAlignment="1">
      <alignment horizontal="left" vertical="top" wrapText="1"/>
    </xf>
    <xf numFmtId="0" fontId="10" fillId="0" borderId="7" xfId="0" applyFont="1" applyBorder="1" applyAlignment="1">
      <alignment vertical="top" wrapText="1"/>
    </xf>
    <xf numFmtId="0" fontId="1" fillId="0" borderId="7" xfId="9" applyBorder="1" applyAlignment="1">
      <alignment horizontal="left" vertical="top" wrapText="1"/>
    </xf>
    <xf numFmtId="0" fontId="2" fillId="13" borderId="7" xfId="1" applyFont="1" applyFill="1" applyBorder="1" applyAlignment="1">
      <alignment horizontal="center" vertical="center" wrapText="1"/>
    </xf>
    <xf numFmtId="0" fontId="1" fillId="7" borderId="15" xfId="5" applyFont="1" applyFill="1" applyBorder="1" applyAlignment="1" applyProtection="1">
      <alignment horizontal="left" vertical="top" wrapText="1"/>
    </xf>
    <xf numFmtId="0" fontId="1" fillId="7" borderId="0" xfId="5" applyFont="1" applyFill="1" applyAlignment="1" applyProtection="1">
      <alignment horizontal="left" vertical="top" wrapText="1"/>
    </xf>
    <xf numFmtId="0" fontId="1" fillId="7" borderId="8" xfId="5" applyFont="1" applyFill="1" applyBorder="1" applyAlignment="1" applyProtection="1">
      <alignment horizontal="left" vertical="top" wrapText="1"/>
    </xf>
    <xf numFmtId="0" fontId="16" fillId="6" borderId="34" xfId="3" applyFont="1" applyFill="1" applyBorder="1" applyAlignment="1">
      <alignment horizontal="left" vertical="top" wrapText="1"/>
    </xf>
    <xf numFmtId="0" fontId="16" fillId="6" borderId="34" xfId="3" applyFont="1" applyFill="1" applyBorder="1" applyAlignment="1">
      <alignment horizontal="left" vertical="top"/>
    </xf>
    <xf numFmtId="0" fontId="16" fillId="6" borderId="23" xfId="3" applyFont="1" applyFill="1" applyBorder="1" applyAlignment="1">
      <alignment horizontal="left" vertical="top"/>
    </xf>
  </cellXfs>
  <cellStyles count="13">
    <cellStyle name="Normal" xfId="0" builtinId="0"/>
    <cellStyle name="Normal 2" xfId="2" xr:uid="{AD3E71C3-F9DC-4786-AB6D-F3DE55660EE0}"/>
    <cellStyle name="Normal 2 2" xfId="4" xr:uid="{BDA18312-B0FB-4239-B273-0118FDCA82FF}"/>
    <cellStyle name="Normal 2 3" xfId="10" xr:uid="{3AE2E327-F1B0-44D7-B471-8BF23CA15F77}"/>
    <cellStyle name="Normal 257" xfId="6" xr:uid="{E83EEF68-56AA-42D2-A1B2-A93ED34DF02C}"/>
    <cellStyle name="Normal 257 2" xfId="8" xr:uid="{B7D0D3D6-4238-47B2-ACBB-E26E629D3B01}"/>
    <cellStyle name="Normal 257 2 2" xfId="11" xr:uid="{33DA3113-EE3D-40CA-A887-5FC9D35F1D3A}"/>
    <cellStyle name="Normal 3" xfId="3" xr:uid="{DB9D730D-215C-4B3C-822B-281B0DEF1364}"/>
    <cellStyle name="Normal 3 2" xfId="7" xr:uid="{B9548DC9-2CA5-4831-9272-2434AD002BC9}"/>
    <cellStyle name="Normal 4" xfId="9" xr:uid="{6A849775-4405-43BC-A592-6CAC18CC2202}"/>
    <cellStyle name="Normal 5" xfId="5" xr:uid="{E22D3AF3-AF52-4471-AD8B-FCF955DB35AE}"/>
    <cellStyle name="Normal 6 2" xfId="1" xr:uid="{7D751F86-9431-4612-AFA2-D6E519E7A726}"/>
    <cellStyle name="Normal 7" xfId="12" xr:uid="{9C7F865F-7950-4A65-924D-7B624C570411}"/>
  </cellStyles>
  <dxfs count="23">
    <dxf>
      <font>
        <color theme="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fill>
        <patternFill>
          <bgColor rgb="FFFF00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58057</xdr:rowOff>
    </xdr:from>
    <xdr:ext cx="0" cy="1142638"/>
    <xdr:pic>
      <xdr:nvPicPr>
        <xdr:cNvPr id="2" name="Picture 1" descr="The official logo of the IRS" title="IRS Logo">
          <a:extLst>
            <a:ext uri="{FF2B5EF4-FFF2-40B4-BE49-F238E27FC236}">
              <a16:creationId xmlns:a16="http://schemas.microsoft.com/office/drawing/2014/main" id="{8068AEDE-88B7-4E19-AD9E-286917DACA9E}"/>
            </a:ext>
          </a:extLst>
        </xdr:cNvPr>
        <xdr:cNvPicPr>
          <a:picLocks noChangeAspect="1"/>
        </xdr:cNvPicPr>
      </xdr:nvPicPr>
      <xdr:blipFill>
        <a:blip xmlns:r="http://schemas.openxmlformats.org/officeDocument/2006/relationships" r:embed="rId1"/>
        <a:srcRect/>
        <a:stretch>
          <a:fillRect/>
        </a:stretch>
      </xdr:blipFill>
      <xdr:spPr bwMode="auto">
        <a:xfrm>
          <a:off x="9156700" y="58057"/>
          <a:ext cx="0" cy="1142638"/>
        </a:xfrm>
        <a:prstGeom prst="rect">
          <a:avLst/>
        </a:prstGeom>
        <a:noFill/>
        <a:ln>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6C52B-A7A4-4310-8196-0090A5A04F69}">
  <dimension ref="A1:Q54"/>
  <sheetViews>
    <sheetView tabSelected="1" zoomScale="115" zoomScaleNormal="115" workbookViewId="0"/>
  </sheetViews>
  <sheetFormatPr defaultColWidth="0" defaultRowHeight="12.75" customHeight="1" zeroHeight="1" x14ac:dyDescent="0.35"/>
  <cols>
    <col min="1" max="2" width="11.453125" style="7" customWidth="1"/>
    <col min="3" max="3" width="108.1796875" style="7" customWidth="1"/>
    <col min="4" max="17" width="0" style="7" hidden="1" customWidth="1"/>
    <col min="18" max="16384" width="11.453125" style="7" hidden="1"/>
  </cols>
  <sheetData>
    <row r="1" spans="1:3" ht="15.5" x14ac:dyDescent="0.35">
      <c r="A1" s="4" t="s">
        <v>0</v>
      </c>
      <c r="B1" s="5"/>
      <c r="C1" s="6"/>
    </row>
    <row r="2" spans="1:3" ht="15.5" x14ac:dyDescent="0.35">
      <c r="A2" s="8" t="s">
        <v>1</v>
      </c>
      <c r="B2" s="9"/>
      <c r="C2" s="10"/>
    </row>
    <row r="3" spans="1:3" ht="14.5" x14ac:dyDescent="0.35">
      <c r="A3" s="11"/>
      <c r="B3" s="12"/>
      <c r="C3" s="13"/>
    </row>
    <row r="4" spans="1:3" ht="14.5" x14ac:dyDescent="0.35">
      <c r="A4" s="14" t="s">
        <v>2</v>
      </c>
      <c r="B4" s="12"/>
      <c r="C4" s="13"/>
    </row>
    <row r="5" spans="1:3" ht="14.5" x14ac:dyDescent="0.35">
      <c r="A5" s="14" t="s">
        <v>3</v>
      </c>
      <c r="B5" s="12"/>
      <c r="C5" s="13"/>
    </row>
    <row r="6" spans="1:3" ht="14.5" x14ac:dyDescent="0.35">
      <c r="A6" s="14" t="s">
        <v>4</v>
      </c>
      <c r="B6" s="12"/>
      <c r="C6" s="13"/>
    </row>
    <row r="7" spans="1:3" ht="14.5" x14ac:dyDescent="0.35">
      <c r="A7" s="15"/>
      <c r="B7" s="16"/>
      <c r="C7" s="17"/>
    </row>
    <row r="8" spans="1:3" ht="18" customHeight="1" x14ac:dyDescent="0.35">
      <c r="A8" s="18" t="s">
        <v>5</v>
      </c>
      <c r="B8" s="19"/>
      <c r="C8" s="20"/>
    </row>
    <row r="9" spans="1:3" ht="12.75" customHeight="1" x14ac:dyDescent="0.35">
      <c r="A9" s="168" t="s">
        <v>6</v>
      </c>
      <c r="B9" s="169"/>
      <c r="C9" s="170"/>
    </row>
    <row r="10" spans="1:3" ht="14.5" x14ac:dyDescent="0.35">
      <c r="A10" s="168"/>
      <c r="B10" s="169"/>
      <c r="C10" s="170"/>
    </row>
    <row r="11" spans="1:3" ht="14.5" x14ac:dyDescent="0.35">
      <c r="A11" s="168"/>
      <c r="B11" s="169"/>
      <c r="C11" s="170"/>
    </row>
    <row r="12" spans="1:3" ht="14.5" x14ac:dyDescent="0.35">
      <c r="A12" s="168"/>
      <c r="B12" s="169"/>
      <c r="C12" s="170"/>
    </row>
    <row r="13" spans="1:3" ht="14.5" x14ac:dyDescent="0.35">
      <c r="A13" s="168"/>
      <c r="B13" s="169"/>
      <c r="C13" s="170"/>
    </row>
    <row r="14" spans="1:3" ht="14.5" x14ac:dyDescent="0.35">
      <c r="A14" s="21"/>
      <c r="B14" s="21"/>
      <c r="C14" s="22"/>
    </row>
    <row r="15" spans="1:3" ht="14.5" x14ac:dyDescent="0.35">
      <c r="A15" s="23" t="s">
        <v>7</v>
      </c>
      <c r="B15" s="24"/>
      <c r="C15" s="25"/>
    </row>
    <row r="16" spans="1:3" ht="14.5" x14ac:dyDescent="0.35">
      <c r="A16" s="26" t="s">
        <v>8</v>
      </c>
      <c r="B16" s="27"/>
      <c r="C16" s="28"/>
    </row>
    <row r="17" spans="1:3" ht="14.5" x14ac:dyDescent="0.35">
      <c r="A17" s="26" t="s">
        <v>9</v>
      </c>
      <c r="B17" s="27"/>
      <c r="C17" s="29"/>
    </row>
    <row r="18" spans="1:3" ht="14.5" x14ac:dyDescent="0.35">
      <c r="A18" s="26" t="s">
        <v>10</v>
      </c>
      <c r="B18" s="27"/>
      <c r="C18" s="28"/>
    </row>
    <row r="19" spans="1:3" ht="14.5" x14ac:dyDescent="0.35">
      <c r="A19" s="26" t="s">
        <v>11</v>
      </c>
      <c r="B19" s="27"/>
      <c r="C19" s="30"/>
    </row>
    <row r="20" spans="1:3" ht="14.5" x14ac:dyDescent="0.35">
      <c r="A20" s="26" t="s">
        <v>12</v>
      </c>
      <c r="B20" s="27"/>
      <c r="C20" s="31"/>
    </row>
    <row r="21" spans="1:3" ht="14.5" x14ac:dyDescent="0.35">
      <c r="A21" s="26" t="s">
        <v>13</v>
      </c>
      <c r="B21" s="27"/>
      <c r="C21" s="28"/>
    </row>
    <row r="22" spans="1:3" ht="14.5" x14ac:dyDescent="0.35">
      <c r="A22" s="26" t="s">
        <v>14</v>
      </c>
      <c r="B22" s="27"/>
      <c r="C22" s="28"/>
    </row>
    <row r="23" spans="1:3" ht="14.5" x14ac:dyDescent="0.35">
      <c r="A23" s="26" t="s">
        <v>15</v>
      </c>
      <c r="B23" s="27"/>
      <c r="C23" s="28"/>
    </row>
    <row r="24" spans="1:3" ht="14.5" x14ac:dyDescent="0.35">
      <c r="A24" s="26" t="s">
        <v>16</v>
      </c>
      <c r="B24" s="27"/>
      <c r="C24" s="28"/>
    </row>
    <row r="25" spans="1:3" ht="14.5" x14ac:dyDescent="0.35">
      <c r="A25" s="32" t="s">
        <v>17</v>
      </c>
      <c r="B25" s="27"/>
      <c r="C25" s="28"/>
    </row>
    <row r="26" spans="1:3" ht="14.5" x14ac:dyDescent="0.35">
      <c r="A26" s="32" t="s">
        <v>18</v>
      </c>
      <c r="B26" s="27"/>
      <c r="C26" s="28"/>
    </row>
    <row r="27" spans="1:3" ht="14.5" x14ac:dyDescent="0.35">
      <c r="A27" s="33"/>
      <c r="B27" s="21"/>
      <c r="C27" s="22"/>
    </row>
    <row r="28" spans="1:3" ht="14.5" x14ac:dyDescent="0.35">
      <c r="A28" s="23" t="s">
        <v>19</v>
      </c>
      <c r="B28" s="24"/>
      <c r="C28" s="25"/>
    </row>
    <row r="29" spans="1:3" ht="14.5" x14ac:dyDescent="0.35">
      <c r="A29" s="34"/>
      <c r="B29" s="35"/>
      <c r="C29" s="36"/>
    </row>
    <row r="30" spans="1:3" ht="14.5" x14ac:dyDescent="0.35">
      <c r="A30" s="26" t="s">
        <v>20</v>
      </c>
      <c r="B30" s="37"/>
      <c r="C30" s="38"/>
    </row>
    <row r="31" spans="1:3" ht="14.5" x14ac:dyDescent="0.35">
      <c r="A31" s="26" t="s">
        <v>21</v>
      </c>
      <c r="B31" s="37"/>
      <c r="C31" s="38"/>
    </row>
    <row r="32" spans="1:3" ht="12.75" customHeight="1" x14ac:dyDescent="0.35">
      <c r="A32" s="26" t="s">
        <v>22</v>
      </c>
      <c r="B32" s="37"/>
      <c r="C32" s="38"/>
    </row>
    <row r="33" spans="1:3" ht="12.75" customHeight="1" x14ac:dyDescent="0.35">
      <c r="A33" s="26" t="s">
        <v>23</v>
      </c>
      <c r="B33" s="39"/>
      <c r="C33" s="40"/>
    </row>
    <row r="34" spans="1:3" ht="14.5" x14ac:dyDescent="0.35">
      <c r="A34" s="26" t="s">
        <v>24</v>
      </c>
      <c r="B34" s="37"/>
      <c r="C34" s="38"/>
    </row>
    <row r="35" spans="1:3" ht="14.5" x14ac:dyDescent="0.35">
      <c r="A35" s="41"/>
      <c r="B35" s="35"/>
      <c r="C35" s="42"/>
    </row>
    <row r="36" spans="1:3" ht="14.5" x14ac:dyDescent="0.35">
      <c r="A36" s="26" t="s">
        <v>20</v>
      </c>
      <c r="B36" s="37"/>
      <c r="C36" s="43"/>
    </row>
    <row r="37" spans="1:3" ht="14.5" x14ac:dyDescent="0.35">
      <c r="A37" s="26" t="s">
        <v>21</v>
      </c>
      <c r="B37" s="37"/>
      <c r="C37" s="43"/>
    </row>
    <row r="38" spans="1:3" ht="14.5" x14ac:dyDescent="0.35">
      <c r="A38" s="26" t="s">
        <v>22</v>
      </c>
      <c r="B38" s="37"/>
      <c r="C38" s="43"/>
    </row>
    <row r="39" spans="1:3" ht="14.5" x14ac:dyDescent="0.35">
      <c r="A39" s="26" t="s">
        <v>23</v>
      </c>
      <c r="B39" s="39"/>
      <c r="C39" s="44"/>
    </row>
    <row r="40" spans="1:3" ht="14.5" x14ac:dyDescent="0.35">
      <c r="A40" s="26" t="s">
        <v>24</v>
      </c>
      <c r="B40" s="37"/>
      <c r="C40" s="43"/>
    </row>
    <row r="41" spans="1:3" ht="14.5" x14ac:dyDescent="0.35">
      <c r="A41" s="21"/>
      <c r="B41" s="21"/>
      <c r="C41" s="21"/>
    </row>
    <row r="42" spans="1:3" ht="14.5" x14ac:dyDescent="0.35">
      <c r="A42" s="45" t="s">
        <v>25</v>
      </c>
      <c r="B42" s="21"/>
      <c r="C42" s="21"/>
    </row>
    <row r="43" spans="1:3" ht="14.5" x14ac:dyDescent="0.35">
      <c r="A43" s="45" t="s">
        <v>26</v>
      </c>
      <c r="B43" s="21"/>
      <c r="C43" s="21"/>
    </row>
    <row r="44" spans="1:3" ht="14.5" x14ac:dyDescent="0.35">
      <c r="A44" s="45" t="s">
        <v>27</v>
      </c>
      <c r="B44" s="21"/>
      <c r="C44" s="21"/>
    </row>
    <row r="45" spans="1:3" ht="14.5" x14ac:dyDescent="0.35">
      <c r="A45" s="21"/>
      <c r="B45" s="21"/>
      <c r="C45" s="21"/>
    </row>
    <row r="46" spans="1:3" ht="12.75" hidden="1" customHeight="1" x14ac:dyDescent="0.35">
      <c r="A46" s="21" t="s">
        <v>28</v>
      </c>
      <c r="B46" s="21"/>
      <c r="C46" s="21"/>
    </row>
    <row r="47" spans="1:3" ht="12.75" hidden="1" customHeight="1" x14ac:dyDescent="0.35">
      <c r="A47" s="21" t="s">
        <v>29</v>
      </c>
      <c r="B47" s="21"/>
      <c r="C47" s="21"/>
    </row>
    <row r="48" spans="1:3" ht="12.75" hidden="1" customHeight="1" x14ac:dyDescent="0.35">
      <c r="A48" s="21" t="s">
        <v>30</v>
      </c>
      <c r="B48" s="21"/>
      <c r="C48" s="21"/>
    </row>
    <row r="49" spans="1:3" ht="12.65" hidden="1" customHeight="1" x14ac:dyDescent="0.35">
      <c r="A49" s="21"/>
      <c r="B49" s="21"/>
      <c r="C49" s="21"/>
    </row>
    <row r="50" spans="1:3" ht="12.75" hidden="1" customHeight="1" x14ac:dyDescent="0.35">
      <c r="A50" s="21"/>
      <c r="B50" s="21"/>
      <c r="C50" s="21"/>
    </row>
    <row r="51" spans="1:3" ht="12.75" hidden="1" customHeight="1" x14ac:dyDescent="0.35">
      <c r="A51" s="21"/>
      <c r="B51" s="21"/>
      <c r="C51" s="21"/>
    </row>
    <row r="52" spans="1:3" ht="12.75" hidden="1" customHeight="1" x14ac:dyDescent="0.35">
      <c r="A52" s="21"/>
      <c r="B52" s="21"/>
      <c r="C52" s="21"/>
    </row>
    <row r="53" spans="1:3" ht="12.75" hidden="1" customHeight="1" x14ac:dyDescent="0.35">
      <c r="A53" s="21"/>
      <c r="B53" s="21"/>
      <c r="C53" s="21"/>
    </row>
    <row r="54" spans="1:3" ht="12.75" customHeight="1" x14ac:dyDescent="0.35"/>
  </sheetData>
  <mergeCells count="1">
    <mergeCell ref="A9:C13"/>
  </mergeCells>
  <dataValidations count="10">
    <dataValidation allowBlank="1" showInputMessage="1" showErrorMessage="1" prompt="Insert tester name and organization" sqref="C22" xr:uid="{58A6941D-FD43-4D18-AE5B-763D5939C898}"/>
    <dataValidation allowBlank="1" showInputMessage="1" showErrorMessage="1" prompt="Insert device function" sqref="C26" xr:uid="{EEEBABCF-FBF0-4041-8979-49EB227D5BF7}"/>
    <dataValidation type="list" allowBlank="1" showInputMessage="1" showErrorMessage="1" prompt="Select logical network location of device" sqref="C25" xr:uid="{BB100402-D306-4115-9C15-B00985F95084}">
      <formula1>$A$46:$A$48</formula1>
    </dataValidation>
    <dataValidation allowBlank="1" showInputMessage="1" showErrorMessage="1" prompt="Insert operating system version (major and minor release/version)" sqref="C24" xr:uid="{A34DF67D-0DD5-459C-BD5F-C0C81F2129D0}"/>
    <dataValidation allowBlank="1" showInputMessage="1" showErrorMessage="1" prompt="Insert device/host name" sqref="C23" xr:uid="{0AC613BC-307E-4180-A70A-43C1A4C453AF}"/>
    <dataValidation allowBlank="1" showInputMessage="1" showErrorMessage="1" prompt="Insert agency code(s) for all shared agencies" sqref="C21" xr:uid="{1CE9FC0B-0BB5-4B34-9368-B0117A7BC586}"/>
    <dataValidation allowBlank="1" showInputMessage="1" showErrorMessage="1" prompt="Insert date of closing conference" sqref="C20" xr:uid="{56539A28-6EE0-45F3-8979-579BB0119968}"/>
    <dataValidation allowBlank="1" showInputMessage="1" showErrorMessage="1" prompt="Insert date testing occurred" sqref="C19" xr:uid="{EBCFE5B7-E276-43A0-8363-93532F14E689}"/>
    <dataValidation allowBlank="1" showInputMessage="1" showErrorMessage="1" prompt="Insert city, state and address or building number" sqref="C18" xr:uid="{A1EB0425-012B-427C-AC8D-F440FD6E0B73}"/>
    <dataValidation allowBlank="1" showInputMessage="1" showErrorMessage="1" prompt="Insert complete agency name" sqref="C16" xr:uid="{432103C6-21D3-4FBD-86D3-C84A2CF402F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8CC6-CE33-4328-8D6C-71E362BD691F}">
  <dimension ref="A1:P25"/>
  <sheetViews>
    <sheetView workbookViewId="0">
      <selection activeCell="N12" sqref="N12"/>
    </sheetView>
  </sheetViews>
  <sheetFormatPr defaultColWidth="0" defaultRowHeight="14.5" zeroHeight="1" x14ac:dyDescent="0.35"/>
  <cols>
    <col min="1" max="7" width="8.81640625" style="49" customWidth="1"/>
    <col min="8" max="9" width="0" style="49" hidden="1" customWidth="1"/>
    <col min="10" max="16" width="8.81640625" style="49" customWidth="1"/>
    <col min="17" max="16384" width="8.81640625" style="49" hidden="1"/>
  </cols>
  <sheetData>
    <row r="1" spans="1:16" x14ac:dyDescent="0.35">
      <c r="A1" s="46" t="s">
        <v>31</v>
      </c>
      <c r="B1" s="47"/>
      <c r="C1" s="47"/>
      <c r="D1" s="47"/>
      <c r="E1" s="47"/>
      <c r="F1" s="47"/>
      <c r="G1" s="47"/>
      <c r="H1" s="47"/>
      <c r="I1" s="47"/>
      <c r="J1" s="47"/>
      <c r="K1" s="47"/>
      <c r="L1" s="47"/>
      <c r="M1" s="47"/>
      <c r="N1" s="47"/>
      <c r="O1" s="47"/>
      <c r="P1" s="48"/>
    </row>
    <row r="2" spans="1:16" x14ac:dyDescent="0.35">
      <c r="A2" s="50" t="s">
        <v>32</v>
      </c>
      <c r="B2" s="126"/>
      <c r="C2" s="126"/>
      <c r="D2" s="126"/>
      <c r="E2" s="126"/>
      <c r="F2" s="126"/>
      <c r="G2" s="126"/>
      <c r="H2" s="126"/>
      <c r="I2" s="126"/>
      <c r="J2" s="126"/>
      <c r="K2" s="126"/>
      <c r="L2" s="126"/>
      <c r="M2" s="126"/>
      <c r="N2" s="126"/>
      <c r="O2" s="126"/>
      <c r="P2" s="51"/>
    </row>
    <row r="3" spans="1:16" x14ac:dyDescent="0.35">
      <c r="A3" s="52" t="s">
        <v>33</v>
      </c>
      <c r="B3" s="127"/>
      <c r="C3" s="127"/>
      <c r="D3" s="127"/>
      <c r="E3" s="127"/>
      <c r="F3" s="127"/>
      <c r="G3" s="127"/>
      <c r="H3" s="127"/>
      <c r="I3" s="127"/>
      <c r="J3" s="127"/>
      <c r="K3" s="127"/>
      <c r="L3" s="127"/>
      <c r="M3" s="127"/>
      <c r="N3" s="127"/>
      <c r="O3" s="127"/>
      <c r="P3" s="53"/>
    </row>
    <row r="4" spans="1:16" x14ac:dyDescent="0.35">
      <c r="A4" s="52"/>
      <c r="B4" s="127"/>
      <c r="C4" s="127"/>
      <c r="D4" s="127"/>
      <c r="E4" s="127"/>
      <c r="F4" s="127"/>
      <c r="G4" s="127"/>
      <c r="H4" s="127"/>
      <c r="I4" s="127"/>
      <c r="J4" s="127"/>
      <c r="K4" s="127"/>
      <c r="L4" s="127"/>
      <c r="M4" s="127"/>
      <c r="N4" s="127"/>
      <c r="O4" s="127"/>
      <c r="P4" s="53"/>
    </row>
    <row r="5" spans="1:16" x14ac:dyDescent="0.35">
      <c r="A5" s="52" t="s">
        <v>34</v>
      </c>
      <c r="B5" s="127"/>
      <c r="C5" s="127"/>
      <c r="D5" s="127"/>
      <c r="E5" s="127"/>
      <c r="F5" s="127"/>
      <c r="G5" s="127"/>
      <c r="H5" s="127"/>
      <c r="I5" s="127"/>
      <c r="J5" s="127"/>
      <c r="K5" s="127"/>
      <c r="L5" s="127"/>
      <c r="M5" s="127"/>
      <c r="N5" s="127"/>
      <c r="O5" s="127"/>
      <c r="P5" s="53"/>
    </row>
    <row r="6" spans="1:16" x14ac:dyDescent="0.35">
      <c r="A6" s="52" t="s">
        <v>35</v>
      </c>
      <c r="B6" s="127"/>
      <c r="C6" s="127"/>
      <c r="D6" s="127"/>
      <c r="E6" s="127"/>
      <c r="F6" s="127"/>
      <c r="G6" s="127"/>
      <c r="H6" s="127"/>
      <c r="I6" s="127"/>
      <c r="J6" s="127"/>
      <c r="K6" s="127"/>
      <c r="L6" s="127"/>
      <c r="M6" s="127"/>
      <c r="N6" s="127"/>
      <c r="O6" s="127"/>
      <c r="P6" s="53"/>
    </row>
    <row r="7" spans="1:16" x14ac:dyDescent="0.35">
      <c r="A7" s="54"/>
      <c r="B7" s="55"/>
      <c r="C7" s="55"/>
      <c r="D7" s="55"/>
      <c r="E7" s="55"/>
      <c r="F7" s="55"/>
      <c r="G7" s="55"/>
      <c r="H7" s="55"/>
      <c r="I7" s="55"/>
      <c r="J7" s="55"/>
      <c r="K7" s="55"/>
      <c r="L7" s="55"/>
      <c r="M7" s="55"/>
      <c r="N7" s="55"/>
      <c r="O7" s="55"/>
      <c r="P7" s="56"/>
    </row>
    <row r="8" spans="1:16" x14ac:dyDescent="0.35">
      <c r="A8" s="57"/>
      <c r="B8" s="58"/>
      <c r="C8" s="58"/>
      <c r="D8" s="58"/>
      <c r="E8" s="58"/>
      <c r="F8" s="58"/>
      <c r="G8" s="58"/>
      <c r="H8" s="58"/>
      <c r="I8" s="58"/>
      <c r="J8" s="58"/>
      <c r="K8" s="58"/>
      <c r="L8" s="58"/>
      <c r="M8" s="58"/>
      <c r="N8" s="58"/>
      <c r="O8" s="58"/>
      <c r="P8" s="128"/>
    </row>
    <row r="9" spans="1:16" x14ac:dyDescent="0.35">
      <c r="A9" s="59"/>
      <c r="B9" s="60" t="s">
        <v>36</v>
      </c>
      <c r="C9" s="61"/>
      <c r="D9" s="61"/>
      <c r="E9" s="61"/>
      <c r="F9" s="61"/>
      <c r="G9" s="62"/>
      <c r="H9" s="129"/>
      <c r="I9" s="129"/>
      <c r="J9" s="129"/>
      <c r="K9" s="129"/>
      <c r="L9" s="129"/>
      <c r="M9" s="129"/>
      <c r="N9" s="129"/>
      <c r="O9" s="129"/>
      <c r="P9" s="89"/>
    </row>
    <row r="10" spans="1:16" x14ac:dyDescent="0.35">
      <c r="A10" s="63"/>
      <c r="B10" s="64" t="s">
        <v>37</v>
      </c>
      <c r="C10" s="65"/>
      <c r="D10" s="66"/>
      <c r="E10" s="66"/>
      <c r="F10" s="66"/>
      <c r="G10" s="67"/>
      <c r="H10" s="129"/>
      <c r="I10" s="129"/>
      <c r="J10" s="129"/>
      <c r="K10" s="68" t="s">
        <v>38</v>
      </c>
      <c r="L10" s="69"/>
      <c r="M10" s="69"/>
      <c r="N10" s="69"/>
      <c r="O10" s="70"/>
      <c r="P10" s="89"/>
    </row>
    <row r="11" spans="1:16" ht="60" x14ac:dyDescent="0.35">
      <c r="A11" s="63"/>
      <c r="B11" s="71" t="s">
        <v>39</v>
      </c>
      <c r="C11" s="72" t="s">
        <v>40</v>
      </c>
      <c r="D11" s="72" t="s">
        <v>41</v>
      </c>
      <c r="E11" s="72" t="s">
        <v>42</v>
      </c>
      <c r="F11" s="72" t="s">
        <v>43</v>
      </c>
      <c r="G11" s="73" t="s">
        <v>44</v>
      </c>
      <c r="H11" s="129"/>
      <c r="I11" s="129"/>
      <c r="J11" s="129"/>
      <c r="K11" s="74" t="s">
        <v>45</v>
      </c>
      <c r="L11" s="75"/>
      <c r="M11" s="76" t="s">
        <v>46</v>
      </c>
      <c r="N11" s="76" t="s">
        <v>47</v>
      </c>
      <c r="O11" s="77" t="s">
        <v>48</v>
      </c>
      <c r="P11" s="89"/>
    </row>
    <row r="12" spans="1:16" x14ac:dyDescent="0.35">
      <c r="A12" s="171" t="s">
        <v>49</v>
      </c>
      <c r="B12" s="78">
        <f>COUNTIF('Fortigate Test Cases'!J:J,"Pass")</f>
        <v>0</v>
      </c>
      <c r="C12" s="78">
        <f>COUNTIF('Fortigate Test Cases'!J:J,"Fail")</f>
        <v>0</v>
      </c>
      <c r="D12" s="78">
        <f>COUNTIF('Fortigate Test Cases'!J:J,"Info")</f>
        <v>0</v>
      </c>
      <c r="E12" s="78">
        <f>COUNTIF('Fortigate Test Cases'!J:J,"N/A")</f>
        <v>0</v>
      </c>
      <c r="F12" s="78">
        <f>B12+C12</f>
        <v>0</v>
      </c>
      <c r="G12" s="79">
        <f>D24/100</f>
        <v>0</v>
      </c>
      <c r="H12" s="129"/>
      <c r="I12" s="129"/>
      <c r="J12" s="129"/>
      <c r="K12" s="80" t="s">
        <v>50</v>
      </c>
      <c r="L12" s="81"/>
      <c r="M12" s="82">
        <f>COUNTA('Fortigate Test Cases'!J5:J117)</f>
        <v>0</v>
      </c>
      <c r="N12" s="82">
        <f>O12-M12</f>
        <v>75</v>
      </c>
      <c r="O12" s="83">
        <f>COUNTA('Fortigate Test Cases'!A5:A117)</f>
        <v>75</v>
      </c>
      <c r="P12" s="89"/>
    </row>
    <row r="13" spans="1:16" x14ac:dyDescent="0.35">
      <c r="A13" s="172"/>
      <c r="B13" s="129"/>
      <c r="C13" s="129"/>
      <c r="D13" s="129"/>
      <c r="E13" s="129"/>
      <c r="F13" s="129"/>
      <c r="G13" s="129"/>
      <c r="H13" s="129"/>
      <c r="I13" s="129"/>
      <c r="J13" s="129"/>
      <c r="K13" s="129"/>
      <c r="L13" s="129"/>
      <c r="M13" s="129"/>
      <c r="N13" s="129"/>
      <c r="O13" s="129"/>
      <c r="P13" s="89"/>
    </row>
    <row r="14" spans="1:16" x14ac:dyDescent="0.35">
      <c r="A14" s="173"/>
      <c r="B14" s="64" t="s">
        <v>51</v>
      </c>
      <c r="C14" s="66"/>
      <c r="D14" s="66"/>
      <c r="E14" s="66"/>
      <c r="F14" s="66"/>
      <c r="G14" s="84"/>
      <c r="H14" s="129"/>
      <c r="I14" s="129"/>
      <c r="J14" s="129"/>
      <c r="K14" s="129"/>
      <c r="L14" s="129"/>
      <c r="M14" s="129"/>
      <c r="N14" s="129"/>
      <c r="O14" s="130"/>
      <c r="P14" s="89"/>
    </row>
    <row r="15" spans="1:16" x14ac:dyDescent="0.35">
      <c r="A15" s="85"/>
      <c r="B15" s="86" t="s">
        <v>52</v>
      </c>
      <c r="C15" s="86" t="s">
        <v>53</v>
      </c>
      <c r="D15" s="86" t="s">
        <v>54</v>
      </c>
      <c r="E15" s="86" t="s">
        <v>55</v>
      </c>
      <c r="F15" s="86" t="s">
        <v>42</v>
      </c>
      <c r="G15" s="86" t="s">
        <v>56</v>
      </c>
      <c r="H15" s="131" t="s">
        <v>57</v>
      </c>
      <c r="I15" s="131" t="s">
        <v>58</v>
      </c>
      <c r="J15" s="129"/>
      <c r="K15" s="129"/>
      <c r="L15" s="129"/>
      <c r="M15" s="129"/>
      <c r="N15" s="129"/>
      <c r="O15" s="132"/>
      <c r="P15" s="89"/>
    </row>
    <row r="16" spans="1:16" x14ac:dyDescent="0.35">
      <c r="A16" s="85"/>
      <c r="B16" s="87">
        <v>8</v>
      </c>
      <c r="C16" s="87">
        <f>COUNTIF('Fortigate Test Cases'!AB:AB,B16)</f>
        <v>0</v>
      </c>
      <c r="D16" s="87">
        <f>COUNTIFS('Fortigate Test Cases'!AB:AB,B16,'Fortigate Test Cases'!J:J,$D$15)</f>
        <v>0</v>
      </c>
      <c r="E16" s="87">
        <f>COUNTIFS('Fortigate Test Cases'!AC:AC,B16,'Fortigate Test Cases'!K:K,$E$15)</f>
        <v>0</v>
      </c>
      <c r="F16" s="87">
        <f>COUNTIFS('Fortigate Test Cases'!AD:AD,B16,'Fortigate Test Cases'!L:L,$F$15)</f>
        <v>0</v>
      </c>
      <c r="G16" s="88">
        <v>1500</v>
      </c>
      <c r="H16" s="129">
        <f>(C16-F16)*(G16)</f>
        <v>0</v>
      </c>
      <c r="I16" s="129">
        <f t="shared" ref="I16:I23" si="0">D16*G16</f>
        <v>0</v>
      </c>
      <c r="J16" s="129"/>
      <c r="K16" s="129"/>
      <c r="L16" s="129"/>
      <c r="M16" s="129"/>
      <c r="N16" s="129"/>
      <c r="O16" s="132"/>
      <c r="P16" s="89"/>
    </row>
    <row r="17" spans="1:16" x14ac:dyDescent="0.35">
      <c r="A17" s="59"/>
      <c r="B17" s="87">
        <v>7</v>
      </c>
      <c r="C17" s="87">
        <f>COUNTIF('Fortigate Test Cases'!AB:AB,B17)</f>
        <v>0</v>
      </c>
      <c r="D17" s="87">
        <f>COUNTIFS('Fortigate Test Cases'!AB:AB,B17,'Fortigate Test Cases'!J:J,$D$15)</f>
        <v>0</v>
      </c>
      <c r="E17" s="87">
        <f>COUNTIFS('Fortigate Test Cases'!AC:AC,B17,'Fortigate Test Cases'!K:K,$E$15)</f>
        <v>0</v>
      </c>
      <c r="F17" s="87">
        <f>COUNTIFS('Fortigate Test Cases'!AD:AD,B17,'Fortigate Test Cases'!L:L,$F$15)</f>
        <v>0</v>
      </c>
      <c r="G17" s="88">
        <v>750</v>
      </c>
      <c r="H17" s="129">
        <f t="shared" ref="H17:H23" si="1">(C17-F17)*(G17)</f>
        <v>0</v>
      </c>
      <c r="I17" s="129">
        <f t="shared" si="0"/>
        <v>0</v>
      </c>
      <c r="J17" s="129"/>
      <c r="K17" s="129"/>
      <c r="L17" s="129"/>
      <c r="M17" s="129"/>
      <c r="N17" s="129"/>
      <c r="O17" s="132"/>
      <c r="P17" s="89"/>
    </row>
    <row r="18" spans="1:16" x14ac:dyDescent="0.35">
      <c r="A18" s="59"/>
      <c r="B18" s="87">
        <v>6</v>
      </c>
      <c r="C18" s="87">
        <f>COUNTIF('Fortigate Test Cases'!AB:AB,B18)</f>
        <v>19</v>
      </c>
      <c r="D18" s="87">
        <f>COUNTIFS('Fortigate Test Cases'!AB:AB,B18,'Fortigate Test Cases'!J:J,$D$15)</f>
        <v>0</v>
      </c>
      <c r="E18" s="87">
        <f>COUNTIFS('Fortigate Test Cases'!AC:AC,B18,'Fortigate Test Cases'!K:K,$E$15)</f>
        <v>0</v>
      </c>
      <c r="F18" s="87">
        <f>COUNTIFS('Fortigate Test Cases'!AD:AD,B18,'Fortigate Test Cases'!L:L,$F$15)</f>
        <v>0</v>
      </c>
      <c r="G18" s="88">
        <v>100</v>
      </c>
      <c r="H18" s="129">
        <f t="shared" si="1"/>
        <v>1900</v>
      </c>
      <c r="I18" s="129">
        <f t="shared" si="0"/>
        <v>0</v>
      </c>
      <c r="J18" s="129"/>
      <c r="K18" s="129"/>
      <c r="L18" s="129"/>
      <c r="M18" s="129"/>
      <c r="N18" s="129"/>
      <c r="O18" s="132"/>
      <c r="P18" s="89"/>
    </row>
    <row r="19" spans="1:16" x14ac:dyDescent="0.35">
      <c r="A19" s="59"/>
      <c r="B19" s="87">
        <v>5</v>
      </c>
      <c r="C19" s="87">
        <f>COUNTIF('Fortigate Test Cases'!AB:AB,B19)</f>
        <v>20</v>
      </c>
      <c r="D19" s="87">
        <f>COUNTIFS('Fortigate Test Cases'!AB:AB,B19,'Fortigate Test Cases'!J:J,$D$15)</f>
        <v>0</v>
      </c>
      <c r="E19" s="87">
        <f>COUNTIFS('Fortigate Test Cases'!AC:AC,B19,'Fortigate Test Cases'!K:K,$E$15)</f>
        <v>0</v>
      </c>
      <c r="F19" s="87">
        <f>COUNTIFS('Fortigate Test Cases'!AD:AD,B19,'Fortigate Test Cases'!L:L,$F$15)</f>
        <v>0</v>
      </c>
      <c r="G19" s="88">
        <v>50</v>
      </c>
      <c r="H19" s="129">
        <f t="shared" si="1"/>
        <v>1000</v>
      </c>
      <c r="I19" s="129">
        <f t="shared" si="0"/>
        <v>0</v>
      </c>
      <c r="J19" s="129"/>
      <c r="K19" s="129"/>
      <c r="L19" s="129"/>
      <c r="M19" s="129"/>
      <c r="N19" s="129"/>
      <c r="O19" s="132"/>
      <c r="P19" s="89"/>
    </row>
    <row r="20" spans="1:16" x14ac:dyDescent="0.35">
      <c r="A20" s="59"/>
      <c r="B20" s="87">
        <v>4</v>
      </c>
      <c r="C20" s="87">
        <f>COUNTIF('Fortigate Test Cases'!AB:AB,B20)</f>
        <v>23</v>
      </c>
      <c r="D20" s="87">
        <f>COUNTIFS('Fortigate Test Cases'!AB:AB,B20,'Fortigate Test Cases'!J:J,$D$15)</f>
        <v>0</v>
      </c>
      <c r="E20" s="87">
        <f>COUNTIFS('Fortigate Test Cases'!AC:AC,B20,'Fortigate Test Cases'!K:K,$E$15)</f>
        <v>0</v>
      </c>
      <c r="F20" s="87">
        <f>COUNTIFS('Fortigate Test Cases'!AD:AD,B20,'Fortigate Test Cases'!L:L,$F$15)</f>
        <v>0</v>
      </c>
      <c r="G20" s="88">
        <v>10</v>
      </c>
      <c r="H20" s="129">
        <f t="shared" si="1"/>
        <v>230</v>
      </c>
      <c r="I20" s="129">
        <f t="shared" si="0"/>
        <v>0</v>
      </c>
      <c r="J20" s="129"/>
      <c r="K20" s="129"/>
      <c r="L20" s="129"/>
      <c r="M20" s="129"/>
      <c r="N20" s="129"/>
      <c r="O20" s="132"/>
      <c r="P20" s="89"/>
    </row>
    <row r="21" spans="1:16" x14ac:dyDescent="0.35">
      <c r="A21" s="59"/>
      <c r="B21" s="87">
        <v>3</v>
      </c>
      <c r="C21" s="87">
        <f>COUNTIF('Fortigate Test Cases'!AB:AB,B21)</f>
        <v>3</v>
      </c>
      <c r="D21" s="87">
        <f>COUNTIFS('Fortigate Test Cases'!AB:AB,B21,'Fortigate Test Cases'!J:J,$D$15)</f>
        <v>0</v>
      </c>
      <c r="E21" s="87">
        <f>COUNTIFS('Fortigate Test Cases'!AC:AC,B21,'Fortigate Test Cases'!K:K,$E$15)</f>
        <v>0</v>
      </c>
      <c r="F21" s="87">
        <f>COUNTIFS('Fortigate Test Cases'!AD:AD,B21,'Fortigate Test Cases'!L:L,$F$15)</f>
        <v>0</v>
      </c>
      <c r="G21" s="88">
        <v>5</v>
      </c>
      <c r="H21" s="129">
        <f t="shared" si="1"/>
        <v>15</v>
      </c>
      <c r="I21" s="129">
        <f t="shared" si="0"/>
        <v>0</v>
      </c>
      <c r="J21" s="129"/>
      <c r="K21" s="129"/>
      <c r="L21" s="129"/>
      <c r="M21" s="129"/>
      <c r="N21" s="129"/>
      <c r="O21" s="129"/>
      <c r="P21" s="89"/>
    </row>
    <row r="22" spans="1:16" x14ac:dyDescent="0.35">
      <c r="A22" s="59"/>
      <c r="B22" s="87">
        <v>2</v>
      </c>
      <c r="C22" s="87">
        <f>COUNTIF('Fortigate Test Cases'!AB:AB,B22)</f>
        <v>2</v>
      </c>
      <c r="D22" s="87">
        <f>COUNTIFS('Fortigate Test Cases'!AB:AB,B22,'Fortigate Test Cases'!J:J,$D$15)</f>
        <v>0</v>
      </c>
      <c r="E22" s="87">
        <f>COUNTIFS('Fortigate Test Cases'!AC:AC,B22,'Fortigate Test Cases'!K:K,$E$15)</f>
        <v>0</v>
      </c>
      <c r="F22" s="87">
        <f>COUNTIFS('Fortigate Test Cases'!AD:AD,B22,'Fortigate Test Cases'!L:L,$F$15)</f>
        <v>0</v>
      </c>
      <c r="G22" s="88">
        <v>2</v>
      </c>
      <c r="H22" s="129">
        <f t="shared" si="1"/>
        <v>4</v>
      </c>
      <c r="I22" s="129">
        <f t="shared" si="0"/>
        <v>0</v>
      </c>
      <c r="J22" s="129"/>
      <c r="K22" s="129"/>
      <c r="L22" s="129"/>
      <c r="M22" s="129"/>
      <c r="N22" s="129"/>
      <c r="O22" s="129"/>
      <c r="P22" s="89"/>
    </row>
    <row r="23" spans="1:16" x14ac:dyDescent="0.35">
      <c r="A23" s="59"/>
      <c r="B23" s="87">
        <v>1</v>
      </c>
      <c r="C23" s="87">
        <f>COUNTIF('Fortigate Test Cases'!AB:AB,B23)</f>
        <v>0</v>
      </c>
      <c r="D23" s="87">
        <f>COUNTIFS('Fortigate Test Cases'!AB:AB,B23,'Fortigate Test Cases'!J:J,$D$15)</f>
        <v>0</v>
      </c>
      <c r="E23" s="87">
        <f>COUNTIFS('Fortigate Test Cases'!AC:AC,B23,'Fortigate Test Cases'!K:K,$E$15)</f>
        <v>0</v>
      </c>
      <c r="F23" s="87">
        <f>COUNTIFS('Fortigate Test Cases'!AD:AD,B23,'Fortigate Test Cases'!L:L,$F$15)</f>
        <v>0</v>
      </c>
      <c r="G23" s="88">
        <v>1</v>
      </c>
      <c r="H23" s="129">
        <f t="shared" si="1"/>
        <v>0</v>
      </c>
      <c r="I23" s="129">
        <f t="shared" si="0"/>
        <v>0</v>
      </c>
      <c r="J23" s="129"/>
      <c r="K23" s="129"/>
      <c r="L23" s="129"/>
      <c r="M23" s="129"/>
      <c r="N23" s="129"/>
      <c r="O23" s="129"/>
      <c r="P23" s="89"/>
    </row>
    <row r="24" spans="1:16" hidden="1" x14ac:dyDescent="0.35">
      <c r="A24" s="59"/>
      <c r="B24" s="90" t="s">
        <v>59</v>
      </c>
      <c r="C24" s="91"/>
      <c r="D24" s="92">
        <f>SUM(I16:I23)/SUM(H16:H23)*100</f>
        <v>0</v>
      </c>
      <c r="E24" s="87"/>
      <c r="F24" s="93"/>
      <c r="G24" s="93"/>
      <c r="H24" s="93"/>
      <c r="I24" s="93"/>
      <c r="J24" s="93"/>
      <c r="K24" s="93"/>
      <c r="L24" s="93"/>
      <c r="M24" s="93"/>
      <c r="N24" s="93"/>
      <c r="O24" s="93"/>
      <c r="P24" s="89"/>
    </row>
    <row r="25" spans="1:16" x14ac:dyDescent="0.35">
      <c r="A25" s="133"/>
      <c r="B25" s="93"/>
      <c r="C25" s="93"/>
      <c r="D25" s="93"/>
      <c r="E25" s="93"/>
      <c r="F25" s="93"/>
      <c r="G25" s="93"/>
      <c r="H25" s="93"/>
      <c r="I25" s="93"/>
      <c r="J25" s="93"/>
      <c r="K25" s="93"/>
      <c r="L25" s="93"/>
      <c r="M25" s="93"/>
      <c r="N25" s="93"/>
      <c r="O25" s="93"/>
      <c r="P25" s="94"/>
    </row>
  </sheetData>
  <mergeCells count="1">
    <mergeCell ref="A12:A14"/>
  </mergeCells>
  <conditionalFormatting sqref="D12">
    <cfRule type="cellIs" dxfId="22" priority="1" stopIfTrue="1" operator="greaterThan">
      <formula>0</formula>
    </cfRule>
  </conditionalFormatting>
  <conditionalFormatting sqref="N12">
    <cfRule type="cellIs" dxfId="21" priority="2" stopIfTrue="1" operator="greaterThan">
      <formula>0</formula>
    </cfRule>
    <cfRule type="cellIs" dxfId="20" priority="3"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A947-DEE3-4B63-A731-A896E656D2B6}">
  <sheetPr>
    <tabColor rgb="FF002060"/>
  </sheetPr>
  <dimension ref="A1:AB90"/>
  <sheetViews>
    <sheetView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2.81640625" customWidth="1"/>
    <col min="2" max="2" width="9.453125" customWidth="1"/>
    <col min="3" max="3" width="33.81640625" customWidth="1"/>
    <col min="4" max="4" width="14.54296875" customWidth="1"/>
    <col min="5" max="5" width="28.453125" bestFit="1" customWidth="1"/>
    <col min="6" max="6" width="54.1796875" customWidth="1"/>
    <col min="7" max="7" width="53.54296875" customWidth="1"/>
    <col min="8" max="8" width="53.1796875" customWidth="1"/>
    <col min="9" max="9" width="15.453125" customWidth="1"/>
    <col min="11" max="11" width="36" customWidth="1"/>
    <col min="12" max="12" width="33.81640625" customWidth="1"/>
    <col min="13" max="13" width="12.81640625" customWidth="1"/>
    <col min="14" max="14" width="12.54296875" customWidth="1"/>
    <col min="15" max="15" width="64.81640625" customWidth="1"/>
    <col min="16" max="16" width="4.453125" customWidth="1"/>
    <col min="17" max="17" width="25.453125" customWidth="1"/>
    <col min="18" max="18" width="20" customWidth="1"/>
    <col min="19" max="19" width="60.81640625" style="1" customWidth="1"/>
    <col min="20" max="20" width="44.81640625" customWidth="1"/>
    <col min="21" max="21" width="62" customWidth="1"/>
    <col min="22" max="22" width="48.81640625" customWidth="1"/>
    <col min="23" max="23" width="47.54296875" customWidth="1"/>
    <col min="24" max="24" width="3.81640625" customWidth="1"/>
    <col min="25" max="25" width="2.54296875" customWidth="1"/>
    <col min="26" max="26" width="2.453125" customWidth="1"/>
    <col min="27" max="27" width="4" customWidth="1"/>
    <col min="28" max="28" width="12.54296875" customWidth="1"/>
  </cols>
  <sheetData>
    <row r="1" spans="1:28" ht="39.65" customHeight="1" x14ac:dyDescent="0.35">
      <c r="A1" s="138" t="s">
        <v>60</v>
      </c>
      <c r="B1" s="138" t="s">
        <v>61</v>
      </c>
      <c r="C1" s="138" t="s">
        <v>62</v>
      </c>
      <c r="D1" s="138" t="s">
        <v>63</v>
      </c>
      <c r="E1" s="138" t="s">
        <v>64</v>
      </c>
      <c r="F1" s="138" t="s">
        <v>65</v>
      </c>
      <c r="G1" s="147" t="s">
        <v>66</v>
      </c>
      <c r="H1" s="147" t="s">
        <v>67</v>
      </c>
      <c r="I1" s="147" t="s">
        <v>68</v>
      </c>
      <c r="J1" s="147" t="s">
        <v>69</v>
      </c>
      <c r="K1" s="167" t="s">
        <v>70</v>
      </c>
      <c r="L1" s="147" t="s">
        <v>71</v>
      </c>
      <c r="M1" s="147" t="s">
        <v>72</v>
      </c>
      <c r="N1" s="147" t="s">
        <v>73</v>
      </c>
      <c r="O1" s="147" t="s">
        <v>74</v>
      </c>
      <c r="P1" s="147"/>
      <c r="Q1" s="147" t="s">
        <v>75</v>
      </c>
      <c r="R1" s="147" t="s">
        <v>76</v>
      </c>
      <c r="S1" s="147" t="s">
        <v>77</v>
      </c>
      <c r="T1" s="147" t="s">
        <v>78</v>
      </c>
      <c r="U1" s="147" t="s">
        <v>79</v>
      </c>
      <c r="V1" s="167" t="s">
        <v>80</v>
      </c>
      <c r="W1" s="167" t="s">
        <v>81</v>
      </c>
      <c r="X1" s="147"/>
      <c r="Y1" s="147"/>
      <c r="Z1" s="147"/>
      <c r="AA1" s="147"/>
      <c r="AB1" s="147" t="s">
        <v>82</v>
      </c>
    </row>
    <row r="2" spans="1:28" ht="100" x14ac:dyDescent="0.35">
      <c r="A2" s="139" t="s">
        <v>83</v>
      </c>
      <c r="B2" s="139" t="s">
        <v>84</v>
      </c>
      <c r="C2" s="134" t="s">
        <v>85</v>
      </c>
      <c r="D2" s="139" t="s">
        <v>86</v>
      </c>
      <c r="E2" s="139" t="s">
        <v>87</v>
      </c>
      <c r="F2" s="134" t="s">
        <v>88</v>
      </c>
      <c r="G2" s="148" t="s">
        <v>89</v>
      </c>
      <c r="H2" s="148" t="s">
        <v>90</v>
      </c>
      <c r="I2" s="149"/>
      <c r="J2" s="148"/>
      <c r="K2" s="148" t="s">
        <v>91</v>
      </c>
      <c r="L2" s="149"/>
      <c r="M2" s="148" t="s">
        <v>92</v>
      </c>
      <c r="N2" s="148" t="s">
        <v>93</v>
      </c>
      <c r="O2" s="149" t="s">
        <v>94</v>
      </c>
      <c r="P2" s="150"/>
      <c r="Q2" s="151"/>
      <c r="R2" s="148"/>
      <c r="S2" s="149"/>
      <c r="T2" s="152"/>
      <c r="U2" s="153" t="s">
        <v>95</v>
      </c>
      <c r="V2" s="151" t="s">
        <v>96</v>
      </c>
      <c r="W2" s="148" t="s">
        <v>97</v>
      </c>
      <c r="X2" s="154"/>
      <c r="Y2" s="152"/>
      <c r="Z2" s="153"/>
      <c r="AA2" s="152"/>
      <c r="AB2" s="155" t="e">
        <f>IF(OR(I2="Fail",ISBLANK(I2)),INDEX('Issue Code Table'!C:C,MATCH(N:N,'Issue Code Table'!A:A,0)),IF(M2="Critical",6,IF(M2="Significant",5,IF(M2="Moderate",3,2))))</f>
        <v>#N/A</v>
      </c>
    </row>
    <row r="3" spans="1:28" ht="150" x14ac:dyDescent="0.35">
      <c r="A3" s="140" t="s">
        <v>98</v>
      </c>
      <c r="B3" s="140" t="s">
        <v>99</v>
      </c>
      <c r="C3" s="141" t="s">
        <v>100</v>
      </c>
      <c r="D3" s="140" t="s">
        <v>86</v>
      </c>
      <c r="E3" s="140" t="s">
        <v>101</v>
      </c>
      <c r="F3" s="141" t="s">
        <v>102</v>
      </c>
      <c r="G3" s="156" t="s">
        <v>103</v>
      </c>
      <c r="H3" s="156" t="s">
        <v>104</v>
      </c>
      <c r="I3" s="157"/>
      <c r="J3" s="156"/>
      <c r="K3" s="156" t="s">
        <v>105</v>
      </c>
      <c r="L3" s="157"/>
      <c r="M3" s="156" t="s">
        <v>106</v>
      </c>
      <c r="N3" s="156" t="s">
        <v>107</v>
      </c>
      <c r="O3" s="157" t="s">
        <v>108</v>
      </c>
      <c r="P3" s="158"/>
      <c r="Q3" s="159"/>
      <c r="R3" s="156"/>
      <c r="S3" s="157"/>
      <c r="T3" s="160"/>
      <c r="U3" s="161" t="s">
        <v>95</v>
      </c>
      <c r="V3" s="159" t="s">
        <v>109</v>
      </c>
      <c r="W3" s="156" t="s">
        <v>110</v>
      </c>
      <c r="X3" s="162"/>
      <c r="Y3" s="160"/>
      <c r="Z3" s="161"/>
      <c r="AA3" s="160"/>
      <c r="AB3" s="163" t="e">
        <f>IF(OR(I3="Fail",ISBLANK(I3)),INDEX('Issue Code Table'!C:C,MATCH(N:N,'Issue Code Table'!A:A,0)),IF(M3="Critical",6,IF(M3="Significant",5,IF(M3="Moderate",3,2))))</f>
        <v>#N/A</v>
      </c>
    </row>
    <row r="4" spans="1:28" ht="187.5" x14ac:dyDescent="0.35">
      <c r="A4" s="102" t="s">
        <v>111</v>
      </c>
      <c r="B4" s="142" t="s">
        <v>112</v>
      </c>
      <c r="C4" s="142" t="s">
        <v>113</v>
      </c>
      <c r="D4" s="102" t="s">
        <v>114</v>
      </c>
      <c r="E4" s="142" t="s">
        <v>115</v>
      </c>
      <c r="F4" s="142" t="s">
        <v>116</v>
      </c>
      <c r="G4" s="151" t="s">
        <v>117</v>
      </c>
      <c r="H4" s="154" t="s">
        <v>118</v>
      </c>
      <c r="I4" s="154"/>
      <c r="J4" s="151"/>
      <c r="K4" s="154" t="s">
        <v>119</v>
      </c>
      <c r="L4" s="154"/>
      <c r="M4" s="151" t="s">
        <v>106</v>
      </c>
      <c r="N4" s="154" t="s">
        <v>120</v>
      </c>
      <c r="O4" s="154" t="s">
        <v>121</v>
      </c>
      <c r="P4" s="150"/>
      <c r="Q4" s="151">
        <v>1</v>
      </c>
      <c r="R4" s="154" t="s">
        <v>122</v>
      </c>
      <c r="S4" s="154" t="s">
        <v>123</v>
      </c>
      <c r="T4" s="152"/>
      <c r="U4" s="153" t="s">
        <v>124</v>
      </c>
      <c r="V4" s="151" t="s">
        <v>125</v>
      </c>
      <c r="W4" s="154" t="s">
        <v>126</v>
      </c>
      <c r="X4" s="154"/>
      <c r="Y4" s="152"/>
      <c r="Z4" s="153"/>
      <c r="AA4" s="152"/>
      <c r="AB4" s="155">
        <f>IF(OR(I4="Fail",ISBLANK(I4)),INDEX('Issue Code Table'!C:C,MATCH(N:N,'Issue Code Table'!A:A,0)),IF(M4="Critical",6,IF(M4="Significant",5,IF(M4="Moderate",3,2))))</f>
        <v>5</v>
      </c>
    </row>
    <row r="5" spans="1:28" ht="250" x14ac:dyDescent="0.35">
      <c r="A5" s="140" t="s">
        <v>127</v>
      </c>
      <c r="B5" s="140" t="s">
        <v>128</v>
      </c>
      <c r="C5" s="141" t="s">
        <v>129</v>
      </c>
      <c r="D5" s="140" t="s">
        <v>114</v>
      </c>
      <c r="E5" s="140" t="s">
        <v>130</v>
      </c>
      <c r="F5" s="141" t="s">
        <v>131</v>
      </c>
      <c r="G5" s="156" t="s">
        <v>132</v>
      </c>
      <c r="H5" s="156" t="s">
        <v>133</v>
      </c>
      <c r="I5" s="157"/>
      <c r="J5" s="156"/>
      <c r="K5" s="156" t="s">
        <v>134</v>
      </c>
      <c r="L5" s="157"/>
      <c r="M5" s="156" t="s">
        <v>106</v>
      </c>
      <c r="N5" s="156" t="s">
        <v>135</v>
      </c>
      <c r="O5" s="157" t="s">
        <v>136</v>
      </c>
      <c r="P5" s="158"/>
      <c r="Q5" s="159">
        <v>1</v>
      </c>
      <c r="R5" s="156" t="s">
        <v>137</v>
      </c>
      <c r="S5" s="157" t="s">
        <v>138</v>
      </c>
      <c r="T5" s="160"/>
      <c r="U5" s="161" t="s">
        <v>139</v>
      </c>
      <c r="V5" s="159" t="s">
        <v>140</v>
      </c>
      <c r="W5" s="156" t="s">
        <v>141</v>
      </c>
      <c r="X5" s="157"/>
      <c r="Y5" s="160"/>
      <c r="Z5" s="161"/>
      <c r="AA5" s="160"/>
      <c r="AB5" s="163">
        <f>IF(OR(I5="Fail",ISBLANK(I5)),INDEX('Issue Code Table'!C:C,MATCH(N:N,'Issue Code Table'!A:A,0)),IF(M5="Critical",6,IF(M5="Significant",5,IF(M5="Moderate",3,2))))</f>
        <v>6</v>
      </c>
    </row>
    <row r="6" spans="1:28" ht="275" x14ac:dyDescent="0.35">
      <c r="A6" s="102" t="s">
        <v>142</v>
      </c>
      <c r="B6" s="142" t="s">
        <v>143</v>
      </c>
      <c r="C6" s="142" t="s">
        <v>144</v>
      </c>
      <c r="D6" s="102" t="s">
        <v>114</v>
      </c>
      <c r="E6" s="142" t="s">
        <v>145</v>
      </c>
      <c r="F6" s="142" t="s">
        <v>146</v>
      </c>
      <c r="G6" s="151" t="s">
        <v>147</v>
      </c>
      <c r="H6" s="154" t="s">
        <v>148</v>
      </c>
      <c r="I6" s="154"/>
      <c r="J6" s="151"/>
      <c r="K6" s="154" t="s">
        <v>149</v>
      </c>
      <c r="L6" s="154"/>
      <c r="M6" s="151" t="s">
        <v>106</v>
      </c>
      <c r="N6" s="154" t="s">
        <v>120</v>
      </c>
      <c r="O6" s="154" t="s">
        <v>121</v>
      </c>
      <c r="P6" s="150"/>
      <c r="Q6" s="151">
        <v>1</v>
      </c>
      <c r="R6" s="154" t="s">
        <v>150</v>
      </c>
      <c r="S6" s="154" t="s">
        <v>151</v>
      </c>
      <c r="T6" s="152" t="s">
        <v>152</v>
      </c>
      <c r="U6" s="153" t="s">
        <v>153</v>
      </c>
      <c r="V6" s="151" t="s">
        <v>154</v>
      </c>
      <c r="W6" s="154" t="s">
        <v>155</v>
      </c>
      <c r="X6" s="149"/>
      <c r="Y6" s="152"/>
      <c r="Z6" s="153"/>
      <c r="AA6" s="152"/>
      <c r="AB6" s="155">
        <f>IF(OR(I6="Fail",ISBLANK(I6)),INDEX('Issue Code Table'!C:C,MATCH(N:N,'Issue Code Table'!A:A,0)),IF(M6="Critical",6,IF(M6="Significant",5,IF(M6="Moderate",3,2))))</f>
        <v>5</v>
      </c>
    </row>
    <row r="7" spans="1:28" ht="212.5" x14ac:dyDescent="0.35">
      <c r="A7" s="140" t="s">
        <v>156</v>
      </c>
      <c r="B7" s="140" t="s">
        <v>157</v>
      </c>
      <c r="C7" s="141" t="s">
        <v>158</v>
      </c>
      <c r="D7" s="140" t="s">
        <v>114</v>
      </c>
      <c r="E7" s="140" t="s">
        <v>159</v>
      </c>
      <c r="F7" s="141" t="s">
        <v>160</v>
      </c>
      <c r="G7" s="156" t="s">
        <v>161</v>
      </c>
      <c r="H7" s="156" t="s">
        <v>162</v>
      </c>
      <c r="I7" s="157"/>
      <c r="J7" s="156"/>
      <c r="K7" s="156" t="s">
        <v>163</v>
      </c>
      <c r="L7" s="157"/>
      <c r="M7" s="156" t="s">
        <v>164</v>
      </c>
      <c r="N7" s="156" t="s">
        <v>165</v>
      </c>
      <c r="O7" s="157" t="s">
        <v>166</v>
      </c>
      <c r="P7" s="158"/>
      <c r="Q7" s="159">
        <v>2.1</v>
      </c>
      <c r="R7" s="156" t="s">
        <v>167</v>
      </c>
      <c r="S7" s="157" t="s">
        <v>168</v>
      </c>
      <c r="T7" s="160" t="s">
        <v>169</v>
      </c>
      <c r="U7" s="161" t="s">
        <v>170</v>
      </c>
      <c r="V7" s="159" t="s">
        <v>171</v>
      </c>
      <c r="W7" s="156"/>
      <c r="X7" s="162"/>
      <c r="Y7" s="160"/>
      <c r="Z7" s="161"/>
      <c r="AA7" s="160"/>
      <c r="AB7" s="163" t="e">
        <f>IF(OR(I7="Fail",ISBLANK(I7)),INDEX('Issue Code Table'!C:C,MATCH(N:N,'Issue Code Table'!A:A,0)),IF(M7="Critical",6,IF(M7="Significant",5,IF(M7="Moderate",3,2))))</f>
        <v>#N/A</v>
      </c>
    </row>
    <row r="8" spans="1:28" ht="287.5" x14ac:dyDescent="0.35">
      <c r="A8" s="102" t="s">
        <v>172</v>
      </c>
      <c r="B8" s="142" t="s">
        <v>157</v>
      </c>
      <c r="C8" s="142" t="s">
        <v>158</v>
      </c>
      <c r="D8" s="102" t="s">
        <v>114</v>
      </c>
      <c r="E8" s="142" t="s">
        <v>173</v>
      </c>
      <c r="F8" s="142" t="s">
        <v>174</v>
      </c>
      <c r="G8" s="151" t="s">
        <v>175</v>
      </c>
      <c r="H8" s="154" t="s">
        <v>176</v>
      </c>
      <c r="I8" s="154"/>
      <c r="J8" s="151"/>
      <c r="K8" s="154" t="s">
        <v>177</v>
      </c>
      <c r="L8" s="154"/>
      <c r="M8" s="151" t="s">
        <v>164</v>
      </c>
      <c r="N8" s="154" t="s">
        <v>178</v>
      </c>
      <c r="O8" s="154" t="s">
        <v>179</v>
      </c>
      <c r="P8" s="150"/>
      <c r="Q8" s="151">
        <v>2.1</v>
      </c>
      <c r="R8" s="154" t="s">
        <v>180</v>
      </c>
      <c r="S8" s="154" t="s">
        <v>181</v>
      </c>
      <c r="T8" s="152" t="s">
        <v>182</v>
      </c>
      <c r="U8" s="153" t="s">
        <v>183</v>
      </c>
      <c r="V8" s="151" t="s">
        <v>184</v>
      </c>
      <c r="W8" s="154"/>
      <c r="X8" s="149"/>
      <c r="Y8" s="152"/>
      <c r="Z8" s="153"/>
      <c r="AA8" s="152"/>
      <c r="AB8" s="155">
        <f>IF(OR(I8="Fail",ISBLANK(I8)),INDEX('Issue Code Table'!C:C,MATCH(N:N,'Issue Code Table'!A:A,0)),IF(M8="Critical",6,IF(M8="Significant",5,IF(M8="Moderate",3,2))))</f>
        <v>2</v>
      </c>
    </row>
    <row r="9" spans="1:28" ht="237.5" x14ac:dyDescent="0.35">
      <c r="A9" s="140" t="s">
        <v>185</v>
      </c>
      <c r="B9" s="140" t="s">
        <v>186</v>
      </c>
      <c r="C9" s="141" t="s">
        <v>187</v>
      </c>
      <c r="D9" s="140" t="s">
        <v>114</v>
      </c>
      <c r="E9" s="140" t="s">
        <v>188</v>
      </c>
      <c r="F9" s="141" t="s">
        <v>189</v>
      </c>
      <c r="G9" s="156" t="s">
        <v>190</v>
      </c>
      <c r="H9" s="156" t="s">
        <v>191</v>
      </c>
      <c r="I9" s="157"/>
      <c r="J9" s="156"/>
      <c r="K9" s="156" t="s">
        <v>192</v>
      </c>
      <c r="L9" s="157"/>
      <c r="M9" s="156" t="s">
        <v>193</v>
      </c>
      <c r="N9" s="156" t="s">
        <v>194</v>
      </c>
      <c r="O9" s="157" t="s">
        <v>195</v>
      </c>
      <c r="P9" s="158"/>
      <c r="Q9" s="159">
        <v>2.1</v>
      </c>
      <c r="R9" s="156" t="s">
        <v>196</v>
      </c>
      <c r="S9" s="157" t="s">
        <v>197</v>
      </c>
      <c r="T9" s="160" t="s">
        <v>198</v>
      </c>
      <c r="U9" s="161" t="s">
        <v>199</v>
      </c>
      <c r="V9" s="159" t="s">
        <v>200</v>
      </c>
      <c r="W9" s="156"/>
      <c r="X9" s="162"/>
      <c r="Y9" s="160"/>
      <c r="Z9" s="161"/>
      <c r="AA9" s="160"/>
      <c r="AB9" s="163">
        <f>IF(OR(I9="Fail",ISBLANK(I9)),INDEX('Issue Code Table'!C:C,MATCH(N:N,'Issue Code Table'!A:A,0)),IF(M9="Critical",6,IF(M9="Significant",5,IF(M9="Moderate",3,2))))</f>
        <v>3</v>
      </c>
    </row>
    <row r="10" spans="1:28" ht="409.5" x14ac:dyDescent="0.35">
      <c r="A10" s="102" t="s">
        <v>201</v>
      </c>
      <c r="B10" s="142" t="s">
        <v>186</v>
      </c>
      <c r="C10" s="142" t="s">
        <v>187</v>
      </c>
      <c r="D10" s="102" t="s">
        <v>114</v>
      </c>
      <c r="E10" s="142" t="s">
        <v>202</v>
      </c>
      <c r="F10" s="142" t="s">
        <v>203</v>
      </c>
      <c r="G10" s="151" t="s">
        <v>204</v>
      </c>
      <c r="H10" s="154" t="s">
        <v>205</v>
      </c>
      <c r="I10" s="154"/>
      <c r="J10" s="151"/>
      <c r="K10" s="154" t="s">
        <v>206</v>
      </c>
      <c r="L10" s="154"/>
      <c r="M10" s="151" t="s">
        <v>193</v>
      </c>
      <c r="N10" s="154" t="s">
        <v>194</v>
      </c>
      <c r="O10" s="154" t="s">
        <v>195</v>
      </c>
      <c r="P10" s="150"/>
      <c r="Q10" s="151">
        <v>2.1</v>
      </c>
      <c r="R10" s="154" t="s">
        <v>207</v>
      </c>
      <c r="S10" s="154" t="s">
        <v>208</v>
      </c>
      <c r="T10" s="152" t="s">
        <v>198</v>
      </c>
      <c r="U10" s="153" t="s">
        <v>209</v>
      </c>
      <c r="V10" s="151" t="s">
        <v>210</v>
      </c>
      <c r="W10" s="154"/>
      <c r="X10" s="149"/>
      <c r="Y10" s="152"/>
      <c r="Z10" s="153"/>
      <c r="AA10" s="152"/>
      <c r="AB10" s="155">
        <f>IF(OR(I10="Fail",ISBLANK(I10)),INDEX('Issue Code Table'!C:C,MATCH(N:N,'Issue Code Table'!A:A,0)),IF(M10="Critical",6,IF(M10="Significant",5,IF(M10="Moderate",3,2))))</f>
        <v>3</v>
      </c>
    </row>
    <row r="11" spans="1:28" ht="175" x14ac:dyDescent="0.35">
      <c r="A11" s="140" t="s">
        <v>211</v>
      </c>
      <c r="B11" s="140" t="s">
        <v>212</v>
      </c>
      <c r="C11" s="141" t="s">
        <v>213</v>
      </c>
      <c r="D11" s="140" t="s">
        <v>114</v>
      </c>
      <c r="E11" s="140" t="s">
        <v>214</v>
      </c>
      <c r="F11" s="141" t="s">
        <v>215</v>
      </c>
      <c r="G11" s="156" t="s">
        <v>216</v>
      </c>
      <c r="H11" s="156" t="s">
        <v>217</v>
      </c>
      <c r="I11" s="157"/>
      <c r="J11" s="156"/>
      <c r="K11" s="156" t="s">
        <v>218</v>
      </c>
      <c r="L11" s="157"/>
      <c r="M11" s="156" t="s">
        <v>106</v>
      </c>
      <c r="N11" s="156" t="s">
        <v>219</v>
      </c>
      <c r="O11" s="157" t="s">
        <v>220</v>
      </c>
      <c r="P11" s="158"/>
      <c r="Q11" s="159">
        <v>2.1</v>
      </c>
      <c r="R11" s="156" t="s">
        <v>221</v>
      </c>
      <c r="S11" s="157" t="s">
        <v>222</v>
      </c>
      <c r="T11" s="160"/>
      <c r="U11" s="161" t="s">
        <v>223</v>
      </c>
      <c r="V11" s="159" t="s">
        <v>224</v>
      </c>
      <c r="W11" s="156" t="s">
        <v>225</v>
      </c>
      <c r="X11" s="162"/>
      <c r="Y11" s="160"/>
      <c r="Z11" s="161"/>
      <c r="AA11" s="160"/>
      <c r="AB11" s="163">
        <f>IF(OR(I11="Fail",ISBLANK(I11)),INDEX('Issue Code Table'!C:C,MATCH(N:N,'Issue Code Table'!A:A,0)),IF(M11="Critical",6,IF(M11="Significant",5,IF(M11="Moderate",3,2))))</f>
        <v>6</v>
      </c>
    </row>
    <row r="12" spans="1:28" ht="387.5" x14ac:dyDescent="0.35">
      <c r="A12" s="102" t="s">
        <v>226</v>
      </c>
      <c r="B12" s="142" t="s">
        <v>227</v>
      </c>
      <c r="C12" s="142" t="s">
        <v>228</v>
      </c>
      <c r="D12" s="102" t="s">
        <v>114</v>
      </c>
      <c r="E12" s="142" t="s">
        <v>229</v>
      </c>
      <c r="F12" s="142" t="s">
        <v>230</v>
      </c>
      <c r="G12" s="151" t="s">
        <v>231</v>
      </c>
      <c r="H12" s="154" t="s">
        <v>232</v>
      </c>
      <c r="I12" s="154"/>
      <c r="J12" s="151"/>
      <c r="K12" s="154" t="s">
        <v>233</v>
      </c>
      <c r="L12" s="154" t="s">
        <v>234</v>
      </c>
      <c r="M12" s="151" t="s">
        <v>106</v>
      </c>
      <c r="N12" s="154" t="s">
        <v>235</v>
      </c>
      <c r="O12" s="154" t="s">
        <v>236</v>
      </c>
      <c r="P12" s="150"/>
      <c r="Q12" s="151">
        <v>2.2000000000000002</v>
      </c>
      <c r="R12" s="154" t="s">
        <v>237</v>
      </c>
      <c r="S12" s="154" t="s">
        <v>238</v>
      </c>
      <c r="T12" s="152" t="s">
        <v>239</v>
      </c>
      <c r="U12" s="153" t="s">
        <v>240</v>
      </c>
      <c r="V12" s="151" t="s">
        <v>241</v>
      </c>
      <c r="W12" s="154" t="s">
        <v>242</v>
      </c>
      <c r="X12" s="149"/>
      <c r="Y12" s="152"/>
      <c r="Z12" s="153"/>
      <c r="AA12" s="152"/>
      <c r="AB12" s="155">
        <f>IF(OR(I12="Fail",ISBLANK(I12)),INDEX('Issue Code Table'!C:C,MATCH(N:N,'Issue Code Table'!A:A,0)),IF(M12="Critical",6,IF(M12="Significant",5,IF(M12="Moderate",3,2))))</f>
        <v>6</v>
      </c>
    </row>
    <row r="13" spans="1:28" ht="125" x14ac:dyDescent="0.35">
      <c r="A13" s="140" t="s">
        <v>243</v>
      </c>
      <c r="B13" s="140" t="s">
        <v>244</v>
      </c>
      <c r="C13" s="141" t="s">
        <v>245</v>
      </c>
      <c r="D13" s="140" t="s">
        <v>114</v>
      </c>
      <c r="E13" s="140" t="s">
        <v>246</v>
      </c>
      <c r="F13" s="141" t="s">
        <v>247</v>
      </c>
      <c r="G13" s="156" t="s">
        <v>248</v>
      </c>
      <c r="H13" s="156" t="s">
        <v>249</v>
      </c>
      <c r="I13" s="157"/>
      <c r="J13" s="156"/>
      <c r="K13" s="156" t="s">
        <v>250</v>
      </c>
      <c r="L13" s="157" t="s">
        <v>251</v>
      </c>
      <c r="M13" s="156" t="s">
        <v>106</v>
      </c>
      <c r="N13" s="156" t="s">
        <v>252</v>
      </c>
      <c r="O13" s="157" t="s">
        <v>253</v>
      </c>
      <c r="P13" s="158"/>
      <c r="Q13" s="159">
        <v>2.2000000000000002</v>
      </c>
      <c r="R13" s="156" t="s">
        <v>254</v>
      </c>
      <c r="S13" s="157" t="s">
        <v>255</v>
      </c>
      <c r="T13" s="160" t="s">
        <v>256</v>
      </c>
      <c r="U13" s="161" t="s">
        <v>257</v>
      </c>
      <c r="V13" s="159" t="s">
        <v>258</v>
      </c>
      <c r="W13" s="156" t="s">
        <v>259</v>
      </c>
      <c r="X13" s="162"/>
      <c r="Y13" s="160"/>
      <c r="Z13" s="161"/>
      <c r="AA13" s="160"/>
      <c r="AB13" s="163">
        <f>IF(OR(I13="Fail",ISBLANK(I13)),INDEX('Issue Code Table'!C:C,MATCH(N:N,'Issue Code Table'!A:A,0)),IF(M13="Critical",6,IF(M13="Significant",5,IF(M13="Moderate",3,2))))</f>
        <v>5</v>
      </c>
    </row>
    <row r="14" spans="1:28" ht="87.5" x14ac:dyDescent="0.35">
      <c r="A14" s="102" t="s">
        <v>260</v>
      </c>
      <c r="B14" s="142" t="s">
        <v>227</v>
      </c>
      <c r="C14" s="142" t="s">
        <v>228</v>
      </c>
      <c r="D14" s="102" t="s">
        <v>114</v>
      </c>
      <c r="E14" s="142" t="s">
        <v>261</v>
      </c>
      <c r="F14" s="142" t="s">
        <v>262</v>
      </c>
      <c r="G14" s="151" t="s">
        <v>263</v>
      </c>
      <c r="H14" s="154" t="s">
        <v>264</v>
      </c>
      <c r="I14" s="154"/>
      <c r="J14" s="151"/>
      <c r="K14" s="154" t="s">
        <v>265</v>
      </c>
      <c r="L14" s="154"/>
      <c r="M14" s="151" t="s">
        <v>106</v>
      </c>
      <c r="N14" s="154" t="s">
        <v>219</v>
      </c>
      <c r="O14" s="154" t="s">
        <v>220</v>
      </c>
      <c r="P14" s="150"/>
      <c r="Q14" s="151" t="s">
        <v>266</v>
      </c>
      <c r="R14" s="154" t="s">
        <v>267</v>
      </c>
      <c r="S14" s="154" t="s">
        <v>268</v>
      </c>
      <c r="T14" s="152" t="s">
        <v>269</v>
      </c>
      <c r="U14" s="153" t="s">
        <v>270</v>
      </c>
      <c r="V14" s="151" t="s">
        <v>263</v>
      </c>
      <c r="W14" s="154" t="s">
        <v>264</v>
      </c>
      <c r="X14" s="149"/>
      <c r="Y14" s="152"/>
      <c r="Z14" s="153"/>
      <c r="AA14" s="152"/>
      <c r="AB14" s="155">
        <f>IF(OR(I14="Fail",ISBLANK(I14)),INDEX('Issue Code Table'!C:C,MATCH(N:N,'Issue Code Table'!A:A,0)),IF(M14="Critical",6,IF(M14="Significant",5,IF(M14="Moderate",3,2))))</f>
        <v>6</v>
      </c>
    </row>
    <row r="15" spans="1:28" ht="409.5" x14ac:dyDescent="0.35">
      <c r="A15" s="140" t="s">
        <v>271</v>
      </c>
      <c r="B15" s="140" t="s">
        <v>212</v>
      </c>
      <c r="C15" s="141" t="s">
        <v>213</v>
      </c>
      <c r="D15" s="140" t="s">
        <v>114</v>
      </c>
      <c r="E15" s="140" t="s">
        <v>272</v>
      </c>
      <c r="F15" s="141" t="s">
        <v>273</v>
      </c>
      <c r="G15" s="156" t="s">
        <v>274</v>
      </c>
      <c r="H15" s="156" t="s">
        <v>275</v>
      </c>
      <c r="I15" s="157"/>
      <c r="J15" s="156"/>
      <c r="K15" s="156" t="s">
        <v>276</v>
      </c>
      <c r="L15" s="157"/>
      <c r="M15" s="156" t="s">
        <v>106</v>
      </c>
      <c r="N15" s="156" t="s">
        <v>277</v>
      </c>
      <c r="O15" s="157" t="s">
        <v>278</v>
      </c>
      <c r="P15" s="158"/>
      <c r="Q15" s="159">
        <v>2.4</v>
      </c>
      <c r="R15" s="156" t="s">
        <v>279</v>
      </c>
      <c r="S15" s="157" t="s">
        <v>280</v>
      </c>
      <c r="T15" s="160" t="s">
        <v>281</v>
      </c>
      <c r="U15" s="161" t="s">
        <v>282</v>
      </c>
      <c r="V15" s="159" t="s">
        <v>283</v>
      </c>
      <c r="W15" s="156" t="s">
        <v>284</v>
      </c>
      <c r="X15" s="162"/>
      <c r="Y15" s="160"/>
      <c r="Z15" s="161"/>
      <c r="AA15" s="160"/>
      <c r="AB15" s="163">
        <f>IF(OR(I15="Fail",ISBLANK(I15)),INDEX('Issue Code Table'!C:C,MATCH(N:N,'Issue Code Table'!A:A,0)),IF(M15="Critical",6,IF(M15="Significant",5,IF(M15="Moderate",3,2))))</f>
        <v>5</v>
      </c>
    </row>
    <row r="16" spans="1:28" ht="409.5" x14ac:dyDescent="0.35">
      <c r="A16" s="102" t="s">
        <v>285</v>
      </c>
      <c r="B16" s="142" t="s">
        <v>286</v>
      </c>
      <c r="C16" s="142" t="s">
        <v>287</v>
      </c>
      <c r="D16" s="102" t="s">
        <v>114</v>
      </c>
      <c r="E16" s="142" t="s">
        <v>288</v>
      </c>
      <c r="F16" s="142" t="s">
        <v>289</v>
      </c>
      <c r="G16" s="151" t="s">
        <v>290</v>
      </c>
      <c r="H16" s="154" t="s">
        <v>291</v>
      </c>
      <c r="I16" s="154"/>
      <c r="J16" s="151"/>
      <c r="K16" s="154" t="s">
        <v>292</v>
      </c>
      <c r="L16" s="154"/>
      <c r="M16" s="151" t="s">
        <v>106</v>
      </c>
      <c r="N16" s="154" t="s">
        <v>277</v>
      </c>
      <c r="O16" s="154" t="s">
        <v>278</v>
      </c>
      <c r="P16" s="150"/>
      <c r="Q16" s="151">
        <v>2.4</v>
      </c>
      <c r="R16" s="154" t="s">
        <v>293</v>
      </c>
      <c r="S16" s="154" t="s">
        <v>294</v>
      </c>
      <c r="T16" s="152"/>
      <c r="U16" s="153" t="s">
        <v>295</v>
      </c>
      <c r="V16" s="151" t="s">
        <v>296</v>
      </c>
      <c r="W16" s="154" t="s">
        <v>297</v>
      </c>
      <c r="X16" s="149"/>
      <c r="Y16" s="152"/>
      <c r="Z16" s="153"/>
      <c r="AA16" s="152"/>
      <c r="AB16" s="155">
        <f>IF(OR(I16="Fail",ISBLANK(I16)),INDEX('Issue Code Table'!C:C,MATCH(N:N,'Issue Code Table'!A:A,0)),IF(M16="Critical",6,IF(M16="Significant",5,IF(M16="Moderate",3,2))))</f>
        <v>5</v>
      </c>
    </row>
    <row r="17" spans="1:28" ht="175" x14ac:dyDescent="0.35">
      <c r="A17" s="140" t="s">
        <v>298</v>
      </c>
      <c r="B17" s="140" t="s">
        <v>299</v>
      </c>
      <c r="C17" s="141" t="s">
        <v>300</v>
      </c>
      <c r="D17" s="140" t="s">
        <v>114</v>
      </c>
      <c r="E17" s="140" t="s">
        <v>301</v>
      </c>
      <c r="F17" s="141" t="s">
        <v>302</v>
      </c>
      <c r="G17" s="156" t="s">
        <v>303</v>
      </c>
      <c r="H17" s="156" t="s">
        <v>304</v>
      </c>
      <c r="I17" s="157"/>
      <c r="J17" s="156"/>
      <c r="K17" s="156" t="s">
        <v>305</v>
      </c>
      <c r="L17" s="157" t="s">
        <v>306</v>
      </c>
      <c r="M17" s="156" t="s">
        <v>193</v>
      </c>
      <c r="N17" s="156" t="s">
        <v>307</v>
      </c>
      <c r="O17" s="157" t="s">
        <v>308</v>
      </c>
      <c r="P17" s="158"/>
      <c r="Q17" s="159">
        <v>2.4</v>
      </c>
      <c r="R17" s="156" t="s">
        <v>309</v>
      </c>
      <c r="S17" s="157" t="s">
        <v>310</v>
      </c>
      <c r="T17" s="160" t="s">
        <v>311</v>
      </c>
      <c r="U17" s="161" t="s">
        <v>312</v>
      </c>
      <c r="V17" s="159" t="s">
        <v>313</v>
      </c>
      <c r="W17" s="156"/>
      <c r="X17" s="162"/>
      <c r="Y17" s="160"/>
      <c r="Z17" s="161"/>
      <c r="AA17" s="160"/>
      <c r="AB17" s="163">
        <f>IF(OR(I17="Fail",ISBLANK(I17)),INDEX('Issue Code Table'!C:C,MATCH(N:N,'Issue Code Table'!A:A,0)),IF(M17="Critical",6,IF(M17="Significant",5,IF(M17="Moderate",3,2))))</f>
        <v>4</v>
      </c>
    </row>
    <row r="18" spans="1:28" ht="275" x14ac:dyDescent="0.35">
      <c r="A18" s="102" t="s">
        <v>314</v>
      </c>
      <c r="B18" s="142" t="s">
        <v>315</v>
      </c>
      <c r="C18" s="142" t="s">
        <v>316</v>
      </c>
      <c r="D18" s="102" t="s">
        <v>114</v>
      </c>
      <c r="E18" s="142" t="s">
        <v>317</v>
      </c>
      <c r="F18" s="142" t="s">
        <v>318</v>
      </c>
      <c r="G18" s="151" t="s">
        <v>319</v>
      </c>
      <c r="H18" s="154" t="s">
        <v>320</v>
      </c>
      <c r="I18" s="154"/>
      <c r="J18" s="151"/>
      <c r="K18" s="154" t="s">
        <v>321</v>
      </c>
      <c r="L18" s="154"/>
      <c r="M18" s="151" t="s">
        <v>106</v>
      </c>
      <c r="N18" s="154" t="s">
        <v>322</v>
      </c>
      <c r="O18" s="154" t="s">
        <v>323</v>
      </c>
      <c r="P18" s="150"/>
      <c r="Q18" s="151">
        <v>2.4</v>
      </c>
      <c r="R18" s="154" t="s">
        <v>324</v>
      </c>
      <c r="S18" s="154" t="s">
        <v>325</v>
      </c>
      <c r="T18" s="152"/>
      <c r="U18" s="153" t="s">
        <v>326</v>
      </c>
      <c r="V18" s="151" t="s">
        <v>327</v>
      </c>
      <c r="W18" s="154" t="s">
        <v>328</v>
      </c>
      <c r="X18" s="149"/>
      <c r="Y18" s="152"/>
      <c r="Z18" s="153"/>
      <c r="AA18" s="152"/>
      <c r="AB18" s="155">
        <f>IF(OR(I18="Fail",ISBLANK(I18)),INDEX('Issue Code Table'!C:C,MATCH(N:N,'Issue Code Table'!A:A,0)),IF(M18="Critical",6,IF(M18="Significant",5,IF(M18="Moderate",3,2))))</f>
        <v>6</v>
      </c>
    </row>
    <row r="19" spans="1:28" ht="409.5" x14ac:dyDescent="0.35">
      <c r="A19" s="140" t="s">
        <v>329</v>
      </c>
      <c r="B19" s="140" t="s">
        <v>330</v>
      </c>
      <c r="C19" s="141" t="s">
        <v>331</v>
      </c>
      <c r="D19" s="140" t="s">
        <v>114</v>
      </c>
      <c r="E19" s="140" t="s">
        <v>332</v>
      </c>
      <c r="F19" s="141" t="s">
        <v>333</v>
      </c>
      <c r="G19" s="156" t="s">
        <v>334</v>
      </c>
      <c r="H19" s="156" t="s">
        <v>335</v>
      </c>
      <c r="I19" s="157"/>
      <c r="J19" s="156"/>
      <c r="K19" s="156" t="s">
        <v>336</v>
      </c>
      <c r="L19" s="157"/>
      <c r="M19" s="156" t="s">
        <v>106</v>
      </c>
      <c r="N19" s="156" t="s">
        <v>135</v>
      </c>
      <c r="O19" s="157" t="s">
        <v>136</v>
      </c>
      <c r="P19" s="158"/>
      <c r="Q19" s="159">
        <v>2.4</v>
      </c>
      <c r="R19" s="156" t="s">
        <v>337</v>
      </c>
      <c r="S19" s="157" t="s">
        <v>338</v>
      </c>
      <c r="T19" s="160" t="s">
        <v>339</v>
      </c>
      <c r="U19" s="161" t="s">
        <v>340</v>
      </c>
      <c r="V19" s="159" t="s">
        <v>341</v>
      </c>
      <c r="W19" s="156" t="s">
        <v>342</v>
      </c>
      <c r="X19" s="162"/>
      <c r="Y19" s="160"/>
      <c r="Z19" s="161"/>
      <c r="AA19" s="160"/>
      <c r="AB19" s="163">
        <f>IF(OR(I19="Fail",ISBLANK(I19)),INDEX('Issue Code Table'!C:C,MATCH(N:N,'Issue Code Table'!A:A,0)),IF(M19="Critical",6,IF(M19="Significant",5,IF(M19="Moderate",3,2))))</f>
        <v>6</v>
      </c>
    </row>
    <row r="20" spans="1:28" ht="325" x14ac:dyDescent="0.35">
      <c r="A20" s="102" t="s">
        <v>343</v>
      </c>
      <c r="B20" s="142" t="s">
        <v>344</v>
      </c>
      <c r="C20" s="142" t="s">
        <v>345</v>
      </c>
      <c r="D20" s="102" t="s">
        <v>114</v>
      </c>
      <c r="E20" s="142" t="s">
        <v>346</v>
      </c>
      <c r="F20" s="142" t="s">
        <v>347</v>
      </c>
      <c r="G20" s="151" t="s">
        <v>348</v>
      </c>
      <c r="H20" s="154" t="s">
        <v>349</v>
      </c>
      <c r="I20" s="154"/>
      <c r="J20" s="151"/>
      <c r="K20" s="154" t="s">
        <v>349</v>
      </c>
      <c r="L20" s="154"/>
      <c r="M20" s="151" t="s">
        <v>106</v>
      </c>
      <c r="N20" s="154" t="s">
        <v>120</v>
      </c>
      <c r="O20" s="154" t="s">
        <v>121</v>
      </c>
      <c r="P20" s="150"/>
      <c r="Q20" s="151">
        <v>2.5</v>
      </c>
      <c r="R20" s="154" t="s">
        <v>350</v>
      </c>
      <c r="S20" s="154" t="s">
        <v>351</v>
      </c>
      <c r="T20" s="152" t="s">
        <v>352</v>
      </c>
      <c r="U20" s="153" t="s">
        <v>353</v>
      </c>
      <c r="V20" s="151" t="s">
        <v>354</v>
      </c>
      <c r="W20" s="154" t="s">
        <v>355</v>
      </c>
      <c r="X20" s="149"/>
      <c r="Y20" s="152"/>
      <c r="Z20" s="153"/>
      <c r="AA20" s="152"/>
      <c r="AB20" s="155">
        <f>IF(OR(I20="Fail",ISBLANK(I20)),INDEX('Issue Code Table'!C:C,MATCH(N:N,'Issue Code Table'!A:A,0)),IF(M20="Critical",6,IF(M20="Significant",5,IF(M20="Moderate",3,2))))</f>
        <v>5</v>
      </c>
    </row>
    <row r="21" spans="1:28" ht="409.5" x14ac:dyDescent="0.35">
      <c r="A21" s="140" t="s">
        <v>356</v>
      </c>
      <c r="B21" s="140" t="s">
        <v>212</v>
      </c>
      <c r="C21" s="141" t="s">
        <v>213</v>
      </c>
      <c r="D21" s="140" t="s">
        <v>114</v>
      </c>
      <c r="E21" s="140" t="s">
        <v>357</v>
      </c>
      <c r="F21" s="141" t="s">
        <v>358</v>
      </c>
      <c r="G21" s="156" t="s">
        <v>359</v>
      </c>
      <c r="H21" s="156" t="s">
        <v>360</v>
      </c>
      <c r="I21" s="157"/>
      <c r="J21" s="156"/>
      <c r="K21" s="156" t="s">
        <v>361</v>
      </c>
      <c r="L21" s="157"/>
      <c r="M21" s="156" t="s">
        <v>106</v>
      </c>
      <c r="N21" s="156" t="s">
        <v>120</v>
      </c>
      <c r="O21" s="157" t="s">
        <v>121</v>
      </c>
      <c r="P21" s="158"/>
      <c r="Q21" s="159">
        <v>2.5</v>
      </c>
      <c r="R21" s="156" t="s">
        <v>362</v>
      </c>
      <c r="S21" s="157" t="s">
        <v>363</v>
      </c>
      <c r="T21" s="160" t="s">
        <v>364</v>
      </c>
      <c r="U21" s="161" t="s">
        <v>365</v>
      </c>
      <c r="V21" s="159" t="s">
        <v>366</v>
      </c>
      <c r="W21" s="156" t="s">
        <v>367</v>
      </c>
      <c r="X21" s="162"/>
      <c r="Y21" s="160"/>
      <c r="Z21" s="161"/>
      <c r="AA21" s="160"/>
      <c r="AB21" s="163">
        <f>IF(OR(I21="Fail",ISBLANK(I21)),INDEX('Issue Code Table'!C:C,MATCH(N:N,'Issue Code Table'!A:A,0)),IF(M21="Critical",6,IF(M21="Significant",5,IF(M21="Moderate",3,2))))</f>
        <v>5</v>
      </c>
    </row>
    <row r="22" spans="1:28" ht="350" x14ac:dyDescent="0.35">
      <c r="A22" s="102" t="s">
        <v>368</v>
      </c>
      <c r="B22" s="142" t="s">
        <v>212</v>
      </c>
      <c r="C22" s="142" t="s">
        <v>213</v>
      </c>
      <c r="D22" s="102" t="s">
        <v>114</v>
      </c>
      <c r="E22" s="142" t="s">
        <v>369</v>
      </c>
      <c r="F22" s="142" t="s">
        <v>370</v>
      </c>
      <c r="G22" s="151" t="s">
        <v>371</v>
      </c>
      <c r="H22" s="154" t="s">
        <v>372</v>
      </c>
      <c r="I22" s="154"/>
      <c r="J22" s="151"/>
      <c r="K22" s="154" t="s">
        <v>373</v>
      </c>
      <c r="L22" s="154"/>
      <c r="M22" s="151" t="s">
        <v>106</v>
      </c>
      <c r="N22" s="154" t="s">
        <v>120</v>
      </c>
      <c r="O22" s="154" t="s">
        <v>121</v>
      </c>
      <c r="P22" s="150"/>
      <c r="Q22" s="151">
        <v>2.5</v>
      </c>
      <c r="R22" s="154" t="s">
        <v>374</v>
      </c>
      <c r="S22" s="154" t="s">
        <v>375</v>
      </c>
      <c r="T22" s="152"/>
      <c r="U22" s="153" t="s">
        <v>376</v>
      </c>
      <c r="V22" s="151" t="s">
        <v>377</v>
      </c>
      <c r="W22" s="154" t="s">
        <v>378</v>
      </c>
      <c r="X22" s="149"/>
      <c r="Y22" s="152"/>
      <c r="Z22" s="153"/>
      <c r="AA22" s="152"/>
      <c r="AB22" s="155">
        <f>IF(OR(I22="Fail",ISBLANK(I22)),INDEX('Issue Code Table'!C:C,MATCH(N:N,'Issue Code Table'!A:A,0)),IF(M22="Critical",6,IF(M22="Significant",5,IF(M22="Moderate",3,2))))</f>
        <v>5</v>
      </c>
    </row>
    <row r="23" spans="1:28" ht="409.5" x14ac:dyDescent="0.35">
      <c r="A23" s="140" t="s">
        <v>379</v>
      </c>
      <c r="B23" s="140" t="s">
        <v>330</v>
      </c>
      <c r="C23" s="141" t="s">
        <v>331</v>
      </c>
      <c r="D23" s="140" t="s">
        <v>114</v>
      </c>
      <c r="E23" s="140" t="s">
        <v>380</v>
      </c>
      <c r="F23" s="141" t="s">
        <v>381</v>
      </c>
      <c r="G23" s="156" t="s">
        <v>382</v>
      </c>
      <c r="H23" s="156" t="s">
        <v>383</v>
      </c>
      <c r="I23" s="157"/>
      <c r="J23" s="156"/>
      <c r="K23" s="156" t="s">
        <v>384</v>
      </c>
      <c r="L23" s="157"/>
      <c r="M23" s="156" t="s">
        <v>106</v>
      </c>
      <c r="N23" s="156" t="s">
        <v>135</v>
      </c>
      <c r="O23" s="157" t="s">
        <v>385</v>
      </c>
      <c r="P23" s="158"/>
      <c r="Q23" s="159">
        <v>3</v>
      </c>
      <c r="R23" s="156" t="s">
        <v>386</v>
      </c>
      <c r="S23" s="157" t="s">
        <v>387</v>
      </c>
      <c r="T23" s="160"/>
      <c r="U23" s="161" t="s">
        <v>388</v>
      </c>
      <c r="V23" s="159" t="s">
        <v>389</v>
      </c>
      <c r="W23" s="156" t="s">
        <v>390</v>
      </c>
      <c r="X23" s="162"/>
      <c r="Y23" s="160"/>
      <c r="Z23" s="161"/>
      <c r="AA23" s="160"/>
      <c r="AB23" s="163">
        <f>IF(OR(I23="Fail",ISBLANK(I23)),INDEX('Issue Code Table'!C:C,MATCH(N:N,'Issue Code Table'!A:A,0)),IF(M23="Critical",6,IF(M23="Significant",5,IF(M23="Moderate",3,2))))</f>
        <v>6</v>
      </c>
    </row>
    <row r="24" spans="1:28" ht="100" x14ac:dyDescent="0.35">
      <c r="A24" s="102" t="s">
        <v>391</v>
      </c>
      <c r="B24" s="142" t="s">
        <v>392</v>
      </c>
      <c r="C24" s="142" t="s">
        <v>393</v>
      </c>
      <c r="D24" s="102" t="s">
        <v>114</v>
      </c>
      <c r="E24" s="142" t="s">
        <v>394</v>
      </c>
      <c r="F24" s="142" t="s">
        <v>395</v>
      </c>
      <c r="G24" s="151" t="s">
        <v>396</v>
      </c>
      <c r="H24" s="151" t="s">
        <v>397</v>
      </c>
      <c r="I24" s="154"/>
      <c r="J24" s="151"/>
      <c r="K24" s="154" t="s">
        <v>373</v>
      </c>
      <c r="L24" s="154"/>
      <c r="M24" s="151" t="s">
        <v>106</v>
      </c>
      <c r="N24" s="154" t="s">
        <v>120</v>
      </c>
      <c r="O24" s="154" t="s">
        <v>121</v>
      </c>
      <c r="P24" s="150"/>
      <c r="Q24" s="151">
        <v>3</v>
      </c>
      <c r="R24" s="154" t="s">
        <v>398</v>
      </c>
      <c r="S24" s="154" t="s">
        <v>399</v>
      </c>
      <c r="T24" s="152" t="s">
        <v>400</v>
      </c>
      <c r="U24" s="153" t="s">
        <v>401</v>
      </c>
      <c r="V24" s="151" t="s">
        <v>402</v>
      </c>
      <c r="W24" s="154" t="s">
        <v>403</v>
      </c>
      <c r="X24" s="149"/>
      <c r="Y24" s="152"/>
      <c r="Z24" s="153"/>
      <c r="AA24" s="152"/>
      <c r="AB24" s="155">
        <f>IF(OR(I24="Fail",ISBLANK(I24)),INDEX('Issue Code Table'!C:C,MATCH(N:N,'Issue Code Table'!A:A,0)),IF(M24="Critical",6,IF(M24="Significant",5,IF(M24="Moderate",3,2))))</f>
        <v>5</v>
      </c>
    </row>
    <row r="25" spans="1:28" ht="187.5" x14ac:dyDescent="0.35">
      <c r="A25" s="140" t="s">
        <v>404</v>
      </c>
      <c r="B25" s="140" t="s">
        <v>392</v>
      </c>
      <c r="C25" s="141" t="s">
        <v>393</v>
      </c>
      <c r="D25" s="140" t="s">
        <v>114</v>
      </c>
      <c r="E25" s="140" t="s">
        <v>405</v>
      </c>
      <c r="F25" s="141" t="s">
        <v>406</v>
      </c>
      <c r="G25" s="156" t="s">
        <v>407</v>
      </c>
      <c r="H25" s="156" t="s">
        <v>408</v>
      </c>
      <c r="I25" s="157"/>
      <c r="J25" s="156"/>
      <c r="K25" s="156" t="s">
        <v>409</v>
      </c>
      <c r="L25" s="157"/>
      <c r="M25" s="156" t="s">
        <v>193</v>
      </c>
      <c r="N25" s="156" t="s">
        <v>410</v>
      </c>
      <c r="O25" s="157" t="s">
        <v>411</v>
      </c>
      <c r="P25" s="158"/>
      <c r="Q25" s="159">
        <v>4.3</v>
      </c>
      <c r="R25" s="156" t="s">
        <v>412</v>
      </c>
      <c r="S25" s="157" t="s">
        <v>413</v>
      </c>
      <c r="T25" s="160" t="s">
        <v>414</v>
      </c>
      <c r="U25" s="161" t="s">
        <v>415</v>
      </c>
      <c r="V25" s="159" t="s">
        <v>416</v>
      </c>
      <c r="W25" s="156"/>
      <c r="X25" s="162"/>
      <c r="Y25" s="160"/>
      <c r="Z25" s="161"/>
      <c r="AA25" s="160"/>
      <c r="AB25" s="163">
        <f>IF(OR(I25="Fail",ISBLANK(I25)),INDEX('Issue Code Table'!C:C,MATCH(N:N,'Issue Code Table'!A:A,0)),IF(M25="Critical",6,IF(M25="Significant",5,IF(M25="Moderate",3,2))))</f>
        <v>5</v>
      </c>
    </row>
    <row r="26" spans="1:28" ht="125" x14ac:dyDescent="0.35">
      <c r="A26" s="102" t="s">
        <v>417</v>
      </c>
      <c r="B26" s="142" t="s">
        <v>418</v>
      </c>
      <c r="C26" s="142" t="s">
        <v>419</v>
      </c>
      <c r="D26" s="102" t="s">
        <v>114</v>
      </c>
      <c r="E26" s="142" t="s">
        <v>420</v>
      </c>
      <c r="F26" s="142" t="s">
        <v>421</v>
      </c>
      <c r="G26" s="151" t="s">
        <v>422</v>
      </c>
      <c r="H26" s="154" t="s">
        <v>423</v>
      </c>
      <c r="I26" s="154"/>
      <c r="J26" s="151"/>
      <c r="K26" s="154" t="s">
        <v>424</v>
      </c>
      <c r="L26" s="154"/>
      <c r="M26" s="151" t="s">
        <v>106</v>
      </c>
      <c r="N26" s="154" t="s">
        <v>120</v>
      </c>
      <c r="O26" s="154" t="s">
        <v>121</v>
      </c>
      <c r="P26" s="150"/>
      <c r="Q26" s="151">
        <v>4.4000000000000004</v>
      </c>
      <c r="R26" s="154" t="s">
        <v>425</v>
      </c>
      <c r="S26" s="154" t="s">
        <v>426</v>
      </c>
      <c r="T26" s="152"/>
      <c r="U26" s="153" t="s">
        <v>427</v>
      </c>
      <c r="V26" s="151" t="s">
        <v>428</v>
      </c>
      <c r="W26" s="154" t="s">
        <v>429</v>
      </c>
      <c r="X26" s="149"/>
      <c r="Y26" s="152"/>
      <c r="Z26" s="153"/>
      <c r="AA26" s="152"/>
      <c r="AB26" s="155">
        <f>IF(OR(I26="Fail",ISBLANK(I26)),INDEX('Issue Code Table'!C:C,MATCH(N:N,'Issue Code Table'!A:A,0)),IF(M26="Critical",6,IF(M26="Significant",5,IF(M26="Moderate",3,2))))</f>
        <v>5</v>
      </c>
    </row>
    <row r="27" spans="1:28" ht="75" x14ac:dyDescent="0.35">
      <c r="A27" s="140" t="s">
        <v>430</v>
      </c>
      <c r="B27" s="140" t="s">
        <v>431</v>
      </c>
      <c r="C27" s="141" t="s">
        <v>432</v>
      </c>
      <c r="D27" s="140" t="s">
        <v>114</v>
      </c>
      <c r="E27" s="140" t="s">
        <v>433</v>
      </c>
      <c r="F27" s="141" t="s">
        <v>434</v>
      </c>
      <c r="G27" s="156" t="s">
        <v>435</v>
      </c>
      <c r="H27" s="156" t="s">
        <v>436</v>
      </c>
      <c r="I27" s="157"/>
      <c r="J27" s="156"/>
      <c r="K27" s="156" t="s">
        <v>437</v>
      </c>
      <c r="L27" s="157"/>
      <c r="M27" s="156" t="s">
        <v>193</v>
      </c>
      <c r="N27" s="156" t="s">
        <v>410</v>
      </c>
      <c r="O27" s="157" t="s">
        <v>411</v>
      </c>
      <c r="P27" s="158"/>
      <c r="Q27" s="159">
        <v>4.4000000000000004</v>
      </c>
      <c r="R27" s="156" t="s">
        <v>438</v>
      </c>
      <c r="S27" s="157" t="s">
        <v>439</v>
      </c>
      <c r="T27" s="160" t="s">
        <v>440</v>
      </c>
      <c r="U27" s="161" t="s">
        <v>441</v>
      </c>
      <c r="V27" s="159" t="s">
        <v>442</v>
      </c>
      <c r="W27" s="156"/>
      <c r="X27" s="162"/>
      <c r="Y27" s="160"/>
      <c r="Z27" s="161"/>
      <c r="AA27" s="160"/>
      <c r="AB27" s="163">
        <f>IF(OR(I27="Fail",ISBLANK(I27)),INDEX('Issue Code Table'!C:C,MATCH(N:N,'Issue Code Table'!A:A,0)),IF(M27="Critical",6,IF(M27="Significant",5,IF(M27="Moderate",3,2))))</f>
        <v>5</v>
      </c>
    </row>
    <row r="28" spans="1:28" ht="409.5" x14ac:dyDescent="0.35">
      <c r="A28" s="102" t="s">
        <v>443</v>
      </c>
      <c r="B28" s="142" t="s">
        <v>330</v>
      </c>
      <c r="C28" s="142" t="s">
        <v>331</v>
      </c>
      <c r="D28" s="102" t="s">
        <v>114</v>
      </c>
      <c r="E28" s="142" t="s">
        <v>444</v>
      </c>
      <c r="F28" s="142" t="s">
        <v>445</v>
      </c>
      <c r="G28" s="151" t="s">
        <v>446</v>
      </c>
      <c r="H28" s="154" t="s">
        <v>447</v>
      </c>
      <c r="I28" s="154"/>
      <c r="J28" s="151"/>
      <c r="K28" s="154" t="s">
        <v>448</v>
      </c>
      <c r="L28" s="154"/>
      <c r="M28" s="151" t="s">
        <v>106</v>
      </c>
      <c r="N28" s="154" t="s">
        <v>120</v>
      </c>
      <c r="O28" s="154" t="s">
        <v>121</v>
      </c>
      <c r="P28" s="150"/>
      <c r="Q28" s="151">
        <v>5.0999999999999996</v>
      </c>
      <c r="R28" s="154" t="s">
        <v>449</v>
      </c>
      <c r="S28" s="154" t="s">
        <v>450</v>
      </c>
      <c r="T28" s="152"/>
      <c r="U28" s="153" t="s">
        <v>451</v>
      </c>
      <c r="V28" s="151" t="s">
        <v>452</v>
      </c>
      <c r="W28" s="154" t="s">
        <v>453</v>
      </c>
      <c r="X28" s="149"/>
      <c r="Y28" s="152"/>
      <c r="Z28" s="153"/>
      <c r="AA28" s="152"/>
      <c r="AB28" s="155">
        <f>IF(OR(I28="Fail",ISBLANK(I28)),INDEX('Issue Code Table'!C:C,MATCH(N:N,'Issue Code Table'!A:A,0)),IF(M28="Critical",6,IF(M28="Significant",5,IF(M28="Moderate",3,2))))</f>
        <v>5</v>
      </c>
    </row>
    <row r="29" spans="1:28" ht="75" x14ac:dyDescent="0.35">
      <c r="A29" s="103" t="s">
        <v>454</v>
      </c>
      <c r="B29" s="143" t="s">
        <v>330</v>
      </c>
      <c r="C29" s="143" t="s">
        <v>331</v>
      </c>
      <c r="D29" s="103" t="s">
        <v>114</v>
      </c>
      <c r="E29" s="143" t="s">
        <v>455</v>
      </c>
      <c r="F29" s="143" t="s">
        <v>456</v>
      </c>
      <c r="G29" s="159" t="s">
        <v>457</v>
      </c>
      <c r="H29" s="159" t="s">
        <v>455</v>
      </c>
      <c r="I29" s="162"/>
      <c r="J29" s="159"/>
      <c r="K29" s="162" t="s">
        <v>458</v>
      </c>
      <c r="L29" s="162"/>
      <c r="M29" s="159" t="s">
        <v>106</v>
      </c>
      <c r="N29" s="162" t="s">
        <v>135</v>
      </c>
      <c r="O29" s="162" t="s">
        <v>136</v>
      </c>
      <c r="P29" s="158"/>
      <c r="Q29" s="159">
        <v>2.4</v>
      </c>
      <c r="R29" s="162" t="s">
        <v>459</v>
      </c>
      <c r="S29" s="162" t="s">
        <v>460</v>
      </c>
      <c r="T29" s="160" t="s">
        <v>461</v>
      </c>
      <c r="U29" s="161" t="s">
        <v>462</v>
      </c>
      <c r="V29" s="161" t="s">
        <v>463</v>
      </c>
      <c r="W29" s="162" t="s">
        <v>464</v>
      </c>
      <c r="X29" s="157"/>
      <c r="Y29" s="160"/>
      <c r="Z29" s="161"/>
      <c r="AA29" s="160"/>
      <c r="AB29" s="163">
        <f>IF(OR(I29="Fail",ISBLANK(I29)),INDEX('Issue Code Table'!C:C,MATCH(N:N,'Issue Code Table'!A:A,0)),IF(M29="Critical",6,IF(M29="Significant",5,IF(M29="Moderate",3,2))))</f>
        <v>6</v>
      </c>
    </row>
    <row r="30" spans="1:28" ht="325" x14ac:dyDescent="0.35">
      <c r="A30" s="102" t="s">
        <v>465</v>
      </c>
      <c r="B30" s="139" t="s">
        <v>330</v>
      </c>
      <c r="C30" s="134" t="s">
        <v>331</v>
      </c>
      <c r="D30" s="139" t="s">
        <v>114</v>
      </c>
      <c r="E30" s="139" t="s">
        <v>466</v>
      </c>
      <c r="F30" s="134" t="s">
        <v>467</v>
      </c>
      <c r="G30" s="148" t="s">
        <v>468</v>
      </c>
      <c r="H30" s="148" t="s">
        <v>466</v>
      </c>
      <c r="I30" s="149"/>
      <c r="J30" s="148"/>
      <c r="K30" s="148" t="s">
        <v>336</v>
      </c>
      <c r="L30" s="149"/>
      <c r="M30" s="148" t="s">
        <v>106</v>
      </c>
      <c r="N30" s="148" t="s">
        <v>135</v>
      </c>
      <c r="O30" s="149" t="s">
        <v>136</v>
      </c>
      <c r="P30" s="150"/>
      <c r="Q30" s="151">
        <v>2.4</v>
      </c>
      <c r="R30" s="148" t="s">
        <v>469</v>
      </c>
      <c r="S30" s="149" t="s">
        <v>470</v>
      </c>
      <c r="T30" s="152"/>
      <c r="U30" s="153" t="s">
        <v>471</v>
      </c>
      <c r="V30" s="151" t="s">
        <v>354</v>
      </c>
      <c r="W30" s="148" t="s">
        <v>355</v>
      </c>
      <c r="X30" s="154"/>
      <c r="Y30" s="152"/>
      <c r="Z30" s="153"/>
      <c r="AA30" s="152"/>
      <c r="AB30" s="155">
        <f>IF(OR(I30="Fail",ISBLANK(I30)),INDEX('Issue Code Table'!C:C,MATCH(N:N,'Issue Code Table'!A:A,0)),IF(M30="Critical",6,IF(M30="Significant",5,IF(M30="Moderate",3,2))))</f>
        <v>6</v>
      </c>
    </row>
    <row r="31" spans="1:28" ht="409.5" x14ac:dyDescent="0.35">
      <c r="A31" s="103" t="s">
        <v>472</v>
      </c>
      <c r="B31" s="143" t="s">
        <v>212</v>
      </c>
      <c r="C31" s="143" t="s">
        <v>213</v>
      </c>
      <c r="D31" s="103" t="s">
        <v>114</v>
      </c>
      <c r="E31" s="143" t="s">
        <v>473</v>
      </c>
      <c r="F31" s="143" t="s">
        <v>474</v>
      </c>
      <c r="G31" s="159" t="s">
        <v>475</v>
      </c>
      <c r="H31" s="162" t="s">
        <v>476</v>
      </c>
      <c r="I31" s="162"/>
      <c r="J31" s="159"/>
      <c r="K31" s="162" t="s">
        <v>477</v>
      </c>
      <c r="L31" s="162"/>
      <c r="M31" s="159" t="s">
        <v>106</v>
      </c>
      <c r="N31" s="162" t="s">
        <v>478</v>
      </c>
      <c r="O31" s="162" t="s">
        <v>479</v>
      </c>
      <c r="P31" s="158"/>
      <c r="Q31" s="159">
        <v>4.0999999999999996</v>
      </c>
      <c r="R31" s="162" t="s">
        <v>480</v>
      </c>
      <c r="S31" s="162" t="s">
        <v>481</v>
      </c>
      <c r="T31" s="160"/>
      <c r="U31" s="161" t="s">
        <v>482</v>
      </c>
      <c r="V31" s="159" t="s">
        <v>402</v>
      </c>
      <c r="W31" s="162" t="s">
        <v>403</v>
      </c>
      <c r="X31" s="157"/>
      <c r="Y31" s="160"/>
      <c r="Z31" s="161"/>
      <c r="AA31" s="160"/>
      <c r="AB31" s="163">
        <f>IF(OR(I31="Fail",ISBLANK(I31)),INDEX('Issue Code Table'!C:C,MATCH(N:N,'Issue Code Table'!A:A,0)),IF(M31="Critical",6,IF(M31="Significant",5,IF(M31="Moderate",3,2))))</f>
        <v>6</v>
      </c>
    </row>
    <row r="32" spans="1:28" ht="409.5" x14ac:dyDescent="0.35">
      <c r="A32" s="102" t="s">
        <v>483</v>
      </c>
      <c r="B32" s="139" t="s">
        <v>212</v>
      </c>
      <c r="C32" s="134" t="s">
        <v>213</v>
      </c>
      <c r="D32" s="139" t="s">
        <v>114</v>
      </c>
      <c r="E32" s="139" t="s">
        <v>484</v>
      </c>
      <c r="F32" s="134" t="s">
        <v>485</v>
      </c>
      <c r="G32" s="148" t="s">
        <v>486</v>
      </c>
      <c r="H32" s="148" t="s">
        <v>487</v>
      </c>
      <c r="I32" s="149"/>
      <c r="J32" s="148"/>
      <c r="K32" s="148" t="s">
        <v>488</v>
      </c>
      <c r="L32" s="149"/>
      <c r="M32" s="148" t="s">
        <v>106</v>
      </c>
      <c r="N32" s="148" t="s">
        <v>478</v>
      </c>
      <c r="O32" s="149" t="s">
        <v>479</v>
      </c>
      <c r="P32" s="150"/>
      <c r="Q32" s="151">
        <v>4.2</v>
      </c>
      <c r="R32" s="148" t="s">
        <v>489</v>
      </c>
      <c r="S32" s="149" t="s">
        <v>490</v>
      </c>
      <c r="T32" s="152"/>
      <c r="U32" s="153" t="s">
        <v>415</v>
      </c>
      <c r="V32" s="151" t="s">
        <v>416</v>
      </c>
      <c r="W32" s="148" t="s">
        <v>491</v>
      </c>
      <c r="X32" s="154"/>
      <c r="Y32" s="152"/>
      <c r="Z32" s="153"/>
      <c r="AA32" s="152"/>
      <c r="AB32" s="155">
        <f>IF(OR(I32="Fail",ISBLANK(I32)),INDEX('Issue Code Table'!C:C,MATCH(N:N,'Issue Code Table'!A:A,0)),IF(M32="Critical",6,IF(M32="Significant",5,IF(M32="Moderate",3,2))))</f>
        <v>6</v>
      </c>
    </row>
    <row r="33" spans="1:28" ht="75" x14ac:dyDescent="0.35">
      <c r="A33" s="103" t="s">
        <v>492</v>
      </c>
      <c r="B33" s="143" t="s">
        <v>212</v>
      </c>
      <c r="C33" s="143" t="s">
        <v>213</v>
      </c>
      <c r="D33" s="103" t="s">
        <v>114</v>
      </c>
      <c r="E33" s="143" t="s">
        <v>493</v>
      </c>
      <c r="F33" s="143" t="s">
        <v>494</v>
      </c>
      <c r="G33" s="159" t="s">
        <v>495</v>
      </c>
      <c r="H33" s="162" t="s">
        <v>496</v>
      </c>
      <c r="I33" s="162"/>
      <c r="J33" s="159"/>
      <c r="K33" s="162" t="s">
        <v>497</v>
      </c>
      <c r="L33" s="162"/>
      <c r="M33" s="159" t="s">
        <v>193</v>
      </c>
      <c r="N33" s="162" t="s">
        <v>410</v>
      </c>
      <c r="O33" s="162" t="s">
        <v>411</v>
      </c>
      <c r="P33" s="158"/>
      <c r="Q33" s="159">
        <v>4.3</v>
      </c>
      <c r="R33" s="162" t="s">
        <v>498</v>
      </c>
      <c r="S33" s="162" t="s">
        <v>499</v>
      </c>
      <c r="T33" s="160"/>
      <c r="U33" s="161" t="s">
        <v>427</v>
      </c>
      <c r="V33" s="159" t="s">
        <v>428</v>
      </c>
      <c r="W33" s="162" t="s">
        <v>429</v>
      </c>
      <c r="X33" s="157"/>
      <c r="Y33" s="160"/>
      <c r="Z33" s="161"/>
      <c r="AA33" s="160"/>
      <c r="AB33" s="163">
        <f>IF(OR(I33="Fail",ISBLANK(I33)),INDEX('Issue Code Table'!C:C,MATCH(N:N,'Issue Code Table'!A:A,0)),IF(M33="Critical",6,IF(M33="Significant",5,IF(M33="Moderate",3,2))))</f>
        <v>5</v>
      </c>
    </row>
    <row r="34" spans="1:28" ht="409.5" x14ac:dyDescent="0.35">
      <c r="A34" s="102" t="s">
        <v>500</v>
      </c>
      <c r="B34" s="139" t="s">
        <v>212</v>
      </c>
      <c r="C34" s="134" t="s">
        <v>213</v>
      </c>
      <c r="D34" s="139" t="s">
        <v>114</v>
      </c>
      <c r="E34" s="139" t="s">
        <v>501</v>
      </c>
      <c r="F34" s="134" t="s">
        <v>502</v>
      </c>
      <c r="G34" s="148" t="s">
        <v>503</v>
      </c>
      <c r="H34" s="148" t="s">
        <v>504</v>
      </c>
      <c r="I34" s="149"/>
      <c r="J34" s="148"/>
      <c r="K34" s="148" t="s">
        <v>505</v>
      </c>
      <c r="L34" s="149"/>
      <c r="M34" s="148" t="s">
        <v>106</v>
      </c>
      <c r="N34" s="148" t="s">
        <v>410</v>
      </c>
      <c r="O34" s="149" t="s">
        <v>411</v>
      </c>
      <c r="P34" s="150"/>
      <c r="Q34" s="151">
        <v>4.4000000000000004</v>
      </c>
      <c r="R34" s="148" t="s">
        <v>506</v>
      </c>
      <c r="S34" s="149" t="s">
        <v>507</v>
      </c>
      <c r="T34" s="152"/>
      <c r="U34" s="153" t="s">
        <v>508</v>
      </c>
      <c r="V34" s="151" t="s">
        <v>452</v>
      </c>
      <c r="W34" s="148" t="s">
        <v>453</v>
      </c>
      <c r="X34" s="154"/>
      <c r="Y34" s="152"/>
      <c r="Z34" s="153"/>
      <c r="AA34" s="152"/>
      <c r="AB34" s="155">
        <f>IF(OR(I34="Fail",ISBLANK(I34)),INDEX('Issue Code Table'!C:C,MATCH(N:N,'Issue Code Table'!A:A,0)),IF(M34="Critical",6,IF(M34="Significant",5,IF(M34="Moderate",3,2))))</f>
        <v>5</v>
      </c>
    </row>
    <row r="35" spans="1:28" ht="154.4" customHeight="1" x14ac:dyDescent="0.35">
      <c r="A35" s="103" t="s">
        <v>509</v>
      </c>
      <c r="B35" s="143" t="s">
        <v>330</v>
      </c>
      <c r="C35" s="143" t="s">
        <v>331</v>
      </c>
      <c r="D35" s="103" t="s">
        <v>114</v>
      </c>
      <c r="E35" s="143" t="s">
        <v>510</v>
      </c>
      <c r="F35" s="143" t="s">
        <v>511</v>
      </c>
      <c r="G35" s="159" t="s">
        <v>512</v>
      </c>
      <c r="H35" s="162" t="s">
        <v>513</v>
      </c>
      <c r="I35" s="162"/>
      <c r="J35" s="159"/>
      <c r="K35" s="162" t="s">
        <v>514</v>
      </c>
      <c r="L35" s="162"/>
      <c r="M35" s="159" t="s">
        <v>106</v>
      </c>
      <c r="N35" s="162" t="s">
        <v>120</v>
      </c>
      <c r="O35" s="162" t="s">
        <v>121</v>
      </c>
      <c r="P35" s="158"/>
      <c r="Q35" s="159">
        <v>7.2</v>
      </c>
      <c r="R35" s="162" t="s">
        <v>515</v>
      </c>
      <c r="S35" s="162" t="s">
        <v>516</v>
      </c>
      <c r="T35" s="160"/>
      <c r="U35" s="161" t="s">
        <v>517</v>
      </c>
      <c r="V35" s="159" t="s">
        <v>518</v>
      </c>
      <c r="W35" s="162" t="s">
        <v>519</v>
      </c>
      <c r="X35" s="157"/>
      <c r="Y35" s="160"/>
      <c r="Z35" s="161"/>
      <c r="AA35" s="160"/>
      <c r="AB35" s="163">
        <f>IF(OR(I35="Fail",ISBLANK(I35)),INDEX('Issue Code Table'!C:C,MATCH(N:N,'Issue Code Table'!A:A,0)),IF(M35="Critical",6,IF(M35="Significant",5,IF(M35="Moderate",3,2))))</f>
        <v>5</v>
      </c>
    </row>
    <row r="36" spans="1:28" ht="237.5" x14ac:dyDescent="0.35">
      <c r="A36" s="102" t="s">
        <v>520</v>
      </c>
      <c r="B36" s="142" t="s">
        <v>521</v>
      </c>
      <c r="C36" s="142" t="s">
        <v>522</v>
      </c>
      <c r="D36" s="102" t="s">
        <v>86</v>
      </c>
      <c r="E36" s="142" t="s">
        <v>523</v>
      </c>
      <c r="F36" s="142" t="s">
        <v>524</v>
      </c>
      <c r="G36" s="151" t="s">
        <v>525</v>
      </c>
      <c r="H36" s="154" t="s">
        <v>526</v>
      </c>
      <c r="I36" s="154"/>
      <c r="J36" s="151"/>
      <c r="K36" s="154" t="s">
        <v>527</v>
      </c>
      <c r="L36" s="154" t="s">
        <v>528</v>
      </c>
      <c r="M36" s="151" t="s">
        <v>106</v>
      </c>
      <c r="N36" s="154" t="s">
        <v>529</v>
      </c>
      <c r="O36" s="154" t="s">
        <v>530</v>
      </c>
      <c r="P36" s="150"/>
      <c r="Q36" s="151"/>
      <c r="R36" s="154"/>
      <c r="S36" s="154"/>
      <c r="T36" s="152"/>
      <c r="U36" s="153" t="s">
        <v>531</v>
      </c>
      <c r="V36" s="151" t="s">
        <v>532</v>
      </c>
      <c r="W36" s="154" t="s">
        <v>533</v>
      </c>
      <c r="X36" s="149"/>
      <c r="Y36" s="152"/>
      <c r="Z36" s="153"/>
      <c r="AA36" s="152"/>
      <c r="AB36" s="155" t="e">
        <f>IF(OR(I36="Fail",ISBLANK(I36)),INDEX('Issue Code Table'!C:C,MATCH(N:N,'Issue Code Table'!A:A,0)),IF(M36="Critical",6,IF(M36="Significant",5,IF(M36="Moderate",3,2))))</f>
        <v>#N/A</v>
      </c>
    </row>
    <row r="37" spans="1:28" ht="125" x14ac:dyDescent="0.35">
      <c r="A37" s="103" t="s">
        <v>534</v>
      </c>
      <c r="B37" s="140" t="s">
        <v>535</v>
      </c>
      <c r="C37" s="141" t="s">
        <v>536</v>
      </c>
      <c r="D37" s="140" t="s">
        <v>86</v>
      </c>
      <c r="E37" s="140" t="s">
        <v>537</v>
      </c>
      <c r="F37" s="141" t="s">
        <v>538</v>
      </c>
      <c r="G37" s="156" t="s">
        <v>539</v>
      </c>
      <c r="H37" s="156" t="s">
        <v>540</v>
      </c>
      <c r="I37" s="157"/>
      <c r="J37" s="156"/>
      <c r="K37" s="156" t="s">
        <v>541</v>
      </c>
      <c r="L37" s="157"/>
      <c r="M37" s="156" t="s">
        <v>106</v>
      </c>
      <c r="N37" s="156" t="s">
        <v>542</v>
      </c>
      <c r="O37" s="157" t="s">
        <v>543</v>
      </c>
      <c r="P37" s="158"/>
      <c r="Q37" s="159"/>
      <c r="R37" s="156"/>
      <c r="S37" s="157"/>
      <c r="T37" s="160"/>
      <c r="U37" s="161" t="s">
        <v>544</v>
      </c>
      <c r="V37" s="159" t="s">
        <v>545</v>
      </c>
      <c r="W37" s="156" t="s">
        <v>546</v>
      </c>
      <c r="X37" s="162"/>
      <c r="Y37" s="160"/>
      <c r="Z37" s="161"/>
      <c r="AA37" s="160"/>
      <c r="AB37" s="163">
        <f>IF(OR(I37="Fail",ISBLANK(I37)),INDEX('Issue Code Table'!C:C,MATCH(N:N,'Issue Code Table'!A:A,0)),IF(M37="Critical",6,IF(M37="Significant",5,IF(M37="Moderate",3,2))))</f>
        <v>5</v>
      </c>
    </row>
    <row r="38" spans="1:28" ht="162.5" x14ac:dyDescent="0.35">
      <c r="A38" s="102" t="s">
        <v>547</v>
      </c>
      <c r="B38" s="142" t="s">
        <v>535</v>
      </c>
      <c r="C38" s="142" t="s">
        <v>536</v>
      </c>
      <c r="D38" s="102" t="s">
        <v>548</v>
      </c>
      <c r="E38" s="142" t="s">
        <v>549</v>
      </c>
      <c r="F38" s="142" t="s">
        <v>550</v>
      </c>
      <c r="G38" s="151" t="s">
        <v>551</v>
      </c>
      <c r="H38" s="154" t="s">
        <v>552</v>
      </c>
      <c r="I38" s="154"/>
      <c r="J38" s="151"/>
      <c r="K38" s="154" t="s">
        <v>553</v>
      </c>
      <c r="L38" s="154"/>
      <c r="M38" s="151" t="s">
        <v>106</v>
      </c>
      <c r="N38" s="154" t="s">
        <v>554</v>
      </c>
      <c r="O38" s="154" t="s">
        <v>555</v>
      </c>
      <c r="P38" s="150"/>
      <c r="Q38" s="151"/>
      <c r="R38" s="154"/>
      <c r="S38" s="154"/>
      <c r="T38" s="152"/>
      <c r="U38" s="153" t="s">
        <v>556</v>
      </c>
      <c r="V38" s="151" t="s">
        <v>556</v>
      </c>
      <c r="W38" s="154" t="s">
        <v>557</v>
      </c>
      <c r="X38" s="149"/>
      <c r="Y38" s="152"/>
      <c r="Z38" s="153"/>
      <c r="AA38" s="152"/>
      <c r="AB38" s="155" t="e">
        <f>IF(OR(I38="Fail",ISBLANK(I38)),INDEX('Issue Code Table'!C:C,MATCH(N:N,'Issue Code Table'!A:A,0)),IF(M38="Critical",6,IF(M38="Significant",5,IF(M38="Moderate",3,2))))</f>
        <v>#N/A</v>
      </c>
    </row>
    <row r="39" spans="1:28" ht="128.5" customHeight="1" x14ac:dyDescent="0.35">
      <c r="A39" s="103" t="s">
        <v>558</v>
      </c>
      <c r="B39" s="140" t="s">
        <v>521</v>
      </c>
      <c r="C39" s="141" t="s">
        <v>522</v>
      </c>
      <c r="D39" s="140" t="s">
        <v>86</v>
      </c>
      <c r="E39" s="140" t="s">
        <v>559</v>
      </c>
      <c r="F39" s="141" t="s">
        <v>560</v>
      </c>
      <c r="G39" s="156" t="s">
        <v>561</v>
      </c>
      <c r="H39" s="156" t="s">
        <v>562</v>
      </c>
      <c r="I39" s="157"/>
      <c r="J39" s="156"/>
      <c r="K39" s="156" t="s">
        <v>563</v>
      </c>
      <c r="L39" s="157"/>
      <c r="M39" s="156" t="s">
        <v>106</v>
      </c>
      <c r="N39" s="156" t="s">
        <v>564</v>
      </c>
      <c r="O39" s="157" t="s">
        <v>565</v>
      </c>
      <c r="P39" s="158"/>
      <c r="Q39" s="159"/>
      <c r="R39" s="156"/>
      <c r="S39" s="157"/>
      <c r="T39" s="160"/>
      <c r="U39" s="161" t="s">
        <v>566</v>
      </c>
      <c r="V39" s="159" t="s">
        <v>566</v>
      </c>
      <c r="W39" s="156" t="s">
        <v>567</v>
      </c>
      <c r="X39" s="162"/>
      <c r="Y39" s="160"/>
      <c r="Z39" s="161"/>
      <c r="AA39" s="160"/>
      <c r="AB39" s="163" t="e">
        <f>IF(OR(I39="Fail",ISBLANK(I39)),INDEX('Issue Code Table'!C:C,MATCH(N:N,'Issue Code Table'!A:A,0)),IF(M39="Critical",6,IF(M39="Significant",5,IF(M39="Moderate",3,2))))</f>
        <v>#N/A</v>
      </c>
    </row>
    <row r="40" spans="1:28" ht="37.5" x14ac:dyDescent="0.35">
      <c r="A40" s="102" t="s">
        <v>568</v>
      </c>
      <c r="B40" s="142" t="s">
        <v>227</v>
      </c>
      <c r="C40" s="142" t="s">
        <v>569</v>
      </c>
      <c r="D40" s="102" t="s">
        <v>570</v>
      </c>
      <c r="E40" s="142" t="s">
        <v>571</v>
      </c>
      <c r="F40" s="142" t="s">
        <v>572</v>
      </c>
      <c r="G40" s="151" t="s">
        <v>573</v>
      </c>
      <c r="H40" s="154" t="s">
        <v>574</v>
      </c>
      <c r="I40" s="154"/>
      <c r="J40" s="151"/>
      <c r="K40" s="154" t="s">
        <v>575</v>
      </c>
      <c r="L40" s="154"/>
      <c r="M40" s="151" t="s">
        <v>106</v>
      </c>
      <c r="N40" s="154" t="s">
        <v>576</v>
      </c>
      <c r="O40" s="154" t="s">
        <v>577</v>
      </c>
      <c r="P40" s="150"/>
      <c r="Q40" s="151"/>
      <c r="R40" s="154"/>
      <c r="S40" s="154"/>
      <c r="T40" s="152"/>
      <c r="U40" s="153" t="s">
        <v>578</v>
      </c>
      <c r="V40" s="151" t="s">
        <v>579</v>
      </c>
      <c r="W40" s="154" t="s">
        <v>580</v>
      </c>
      <c r="X40" s="149"/>
      <c r="Y40" s="152"/>
      <c r="Z40" s="153"/>
      <c r="AA40" s="152"/>
      <c r="AB40" s="155">
        <f>IF(OR(I40="Fail",ISBLANK(I40)),INDEX('Issue Code Table'!C:C,MATCH(N:N,'Issue Code Table'!A:A,0)),IF(M40="Critical",6,IF(M40="Significant",5,IF(M40="Moderate",3,2))))</f>
        <v>6</v>
      </c>
    </row>
    <row r="41" spans="1:28" ht="387.5" x14ac:dyDescent="0.35">
      <c r="A41" s="103" t="s">
        <v>581</v>
      </c>
      <c r="B41" s="103" t="s">
        <v>582</v>
      </c>
      <c r="C41" s="103" t="s">
        <v>583</v>
      </c>
      <c r="D41" s="137" t="s">
        <v>114</v>
      </c>
      <c r="E41" s="144" t="s">
        <v>584</v>
      </c>
      <c r="F41" s="103" t="s">
        <v>585</v>
      </c>
      <c r="G41" s="164" t="s">
        <v>586</v>
      </c>
      <c r="H41" s="164" t="s">
        <v>587</v>
      </c>
      <c r="I41" s="164"/>
      <c r="J41" s="165"/>
      <c r="K41" s="164" t="s">
        <v>588</v>
      </c>
      <c r="L41" s="164" t="s">
        <v>589</v>
      </c>
      <c r="M41" s="159" t="s">
        <v>106</v>
      </c>
      <c r="N41" s="164" t="s">
        <v>590</v>
      </c>
      <c r="O41" s="164" t="s">
        <v>591</v>
      </c>
      <c r="P41" s="158"/>
      <c r="Q41" s="159"/>
      <c r="R41" s="162"/>
      <c r="S41" s="159" t="s">
        <v>592</v>
      </c>
      <c r="T41" s="159" t="s">
        <v>593</v>
      </c>
      <c r="U41" s="166" t="s">
        <v>594</v>
      </c>
      <c r="V41" s="166" t="s">
        <v>595</v>
      </c>
      <c r="W41" s="166" t="s">
        <v>596</v>
      </c>
      <c r="X41" s="157"/>
      <c r="Y41" s="160"/>
      <c r="Z41" s="161"/>
      <c r="AA41" s="160"/>
      <c r="AB41" s="163">
        <f>IF(OR(I41="Fail",ISBLANK(I41)),INDEX('Issue Code Table'!C:C,MATCH(N:N,'Issue Code Table'!A:A,0)),IF(M41="Critical",6,IF(M41="Significant",5,IF(M41="Moderate",3,2))))</f>
        <v>6</v>
      </c>
    </row>
    <row r="42" spans="1:28" ht="137.5" x14ac:dyDescent="0.35">
      <c r="A42" s="102" t="s">
        <v>597</v>
      </c>
      <c r="B42" s="139" t="s">
        <v>521</v>
      </c>
      <c r="C42" s="134" t="s">
        <v>522</v>
      </c>
      <c r="D42" s="139" t="s">
        <v>570</v>
      </c>
      <c r="E42" s="139" t="s">
        <v>598</v>
      </c>
      <c r="F42" s="134" t="s">
        <v>599</v>
      </c>
      <c r="G42" s="148" t="s">
        <v>600</v>
      </c>
      <c r="H42" s="148" t="s">
        <v>601</v>
      </c>
      <c r="I42" s="149"/>
      <c r="J42" s="148"/>
      <c r="K42" s="148" t="s">
        <v>602</v>
      </c>
      <c r="L42" s="149"/>
      <c r="M42" s="148" t="s">
        <v>106</v>
      </c>
      <c r="N42" s="148" t="s">
        <v>603</v>
      </c>
      <c r="O42" s="149" t="s">
        <v>604</v>
      </c>
      <c r="P42" s="150"/>
      <c r="Q42" s="151"/>
      <c r="R42" s="148"/>
      <c r="S42" s="149"/>
      <c r="T42" s="152"/>
      <c r="U42" s="153" t="s">
        <v>605</v>
      </c>
      <c r="V42" s="151" t="s">
        <v>606</v>
      </c>
      <c r="W42" s="148" t="s">
        <v>607</v>
      </c>
      <c r="X42" s="154"/>
      <c r="Y42" s="152"/>
      <c r="Z42" s="153"/>
      <c r="AA42" s="152"/>
      <c r="AB42" s="155" t="e">
        <f>IF(OR(I42="Fail",ISBLANK(I42)),INDEX('Issue Code Table'!C:C,MATCH(N:N,'Issue Code Table'!A:A,0)),IF(M42="Critical",6,IF(M42="Significant",5,IF(M42="Moderate",3,2))))</f>
        <v>#N/A</v>
      </c>
    </row>
    <row r="43" spans="1:28" ht="409.5" x14ac:dyDescent="0.35">
      <c r="A43" s="103" t="s">
        <v>608</v>
      </c>
      <c r="B43" s="140" t="s">
        <v>330</v>
      </c>
      <c r="C43" s="141" t="s">
        <v>331</v>
      </c>
      <c r="D43" s="140" t="s">
        <v>86</v>
      </c>
      <c r="E43" s="140" t="s">
        <v>609</v>
      </c>
      <c r="F43" s="141" t="s">
        <v>610</v>
      </c>
      <c r="G43" s="156" t="s">
        <v>611</v>
      </c>
      <c r="H43" s="156" t="s">
        <v>612</v>
      </c>
      <c r="I43" s="157"/>
      <c r="J43" s="156"/>
      <c r="K43" s="156" t="s">
        <v>613</v>
      </c>
      <c r="L43" s="157"/>
      <c r="M43" s="156" t="s">
        <v>106</v>
      </c>
      <c r="N43" s="156" t="s">
        <v>135</v>
      </c>
      <c r="O43" s="157" t="s">
        <v>385</v>
      </c>
      <c r="P43" s="158"/>
      <c r="Q43" s="159"/>
      <c r="R43" s="156"/>
      <c r="S43" s="157"/>
      <c r="T43" s="160"/>
      <c r="U43" s="161" t="s">
        <v>614</v>
      </c>
      <c r="V43" s="159" t="s">
        <v>615</v>
      </c>
      <c r="W43" s="156" t="s">
        <v>616</v>
      </c>
      <c r="X43" s="162"/>
      <c r="Y43" s="160"/>
      <c r="Z43" s="161"/>
      <c r="AA43" s="160"/>
      <c r="AB43" s="163">
        <f>IF(OR(I43="Fail",ISBLANK(I43)),INDEX('Issue Code Table'!C:C,MATCH(N:N,'Issue Code Table'!A:A,0)),IF(M43="Critical",6,IF(M43="Significant",5,IF(M43="Moderate",3,2))))</f>
        <v>6</v>
      </c>
    </row>
    <row r="44" spans="1:28" ht="175" x14ac:dyDescent="0.35">
      <c r="A44" s="102" t="s">
        <v>617</v>
      </c>
      <c r="B44" s="142" t="s">
        <v>330</v>
      </c>
      <c r="C44" s="142" t="s">
        <v>331</v>
      </c>
      <c r="D44" s="102" t="s">
        <v>86</v>
      </c>
      <c r="E44" s="142" t="s">
        <v>618</v>
      </c>
      <c r="F44" s="142" t="s">
        <v>619</v>
      </c>
      <c r="G44" s="151" t="s">
        <v>620</v>
      </c>
      <c r="H44" s="154" t="s">
        <v>621</v>
      </c>
      <c r="I44" s="154"/>
      <c r="J44" s="151"/>
      <c r="K44" s="154" t="s">
        <v>622</v>
      </c>
      <c r="L44" s="154"/>
      <c r="M44" s="151" t="s">
        <v>106</v>
      </c>
      <c r="N44" s="154" t="s">
        <v>135</v>
      </c>
      <c r="O44" s="154" t="s">
        <v>385</v>
      </c>
      <c r="P44" s="150"/>
      <c r="Q44" s="151"/>
      <c r="R44" s="154"/>
      <c r="S44" s="154"/>
      <c r="T44" s="152"/>
      <c r="U44" s="153" t="s">
        <v>623</v>
      </c>
      <c r="V44" s="151" t="s">
        <v>624</v>
      </c>
      <c r="W44" s="154" t="s">
        <v>625</v>
      </c>
      <c r="X44" s="149"/>
      <c r="Y44" s="152"/>
      <c r="Z44" s="153"/>
      <c r="AA44" s="152"/>
      <c r="AB44" s="155">
        <f>IF(OR(I44="Fail",ISBLANK(I44)),INDEX('Issue Code Table'!C:C,MATCH(N:N,'Issue Code Table'!A:A,0)),IF(M44="Critical",6,IF(M44="Significant",5,IF(M44="Moderate",3,2))))</f>
        <v>6</v>
      </c>
    </row>
    <row r="45" spans="1:28" ht="112.5" x14ac:dyDescent="0.35">
      <c r="A45" s="103" t="s">
        <v>626</v>
      </c>
      <c r="B45" s="140" t="s">
        <v>627</v>
      </c>
      <c r="C45" s="141" t="s">
        <v>628</v>
      </c>
      <c r="D45" s="140" t="s">
        <v>86</v>
      </c>
      <c r="E45" s="140" t="s">
        <v>629</v>
      </c>
      <c r="F45" s="141" t="s">
        <v>630</v>
      </c>
      <c r="G45" s="156" t="s">
        <v>631</v>
      </c>
      <c r="H45" s="156" t="s">
        <v>632</v>
      </c>
      <c r="I45" s="157"/>
      <c r="J45" s="156"/>
      <c r="K45" s="156" t="s">
        <v>633</v>
      </c>
      <c r="L45" s="157"/>
      <c r="M45" s="156" t="s">
        <v>193</v>
      </c>
      <c r="N45" s="156" t="s">
        <v>634</v>
      </c>
      <c r="O45" s="157" t="s">
        <v>635</v>
      </c>
      <c r="P45" s="158"/>
      <c r="Q45" s="159"/>
      <c r="R45" s="156"/>
      <c r="S45" s="157"/>
      <c r="T45" s="160"/>
      <c r="U45" s="161" t="s">
        <v>636</v>
      </c>
      <c r="V45" s="159" t="s">
        <v>636</v>
      </c>
      <c r="W45" s="156"/>
      <c r="X45" s="162"/>
      <c r="Y45" s="160"/>
      <c r="Z45" s="161"/>
      <c r="AA45" s="160"/>
      <c r="AB45" s="163">
        <f>IF(OR(I45="Fail",ISBLANK(I45)),INDEX('Issue Code Table'!C:C,MATCH(N:N,'Issue Code Table'!A:A,0)),IF(M45="Critical",6,IF(M45="Significant",5,IF(M45="Moderate",3,2))))</f>
        <v>4</v>
      </c>
    </row>
    <row r="46" spans="1:28" ht="325" x14ac:dyDescent="0.35">
      <c r="A46" s="102" t="s">
        <v>637</v>
      </c>
      <c r="B46" s="142" t="s">
        <v>344</v>
      </c>
      <c r="C46" s="142" t="s">
        <v>638</v>
      </c>
      <c r="D46" s="102" t="s">
        <v>86</v>
      </c>
      <c r="E46" s="142" t="s">
        <v>639</v>
      </c>
      <c r="F46" s="142" t="s">
        <v>640</v>
      </c>
      <c r="G46" s="151" t="s">
        <v>641</v>
      </c>
      <c r="H46" s="154" t="s">
        <v>642</v>
      </c>
      <c r="I46" s="154"/>
      <c r="J46" s="151"/>
      <c r="K46" s="154" t="s">
        <v>643</v>
      </c>
      <c r="L46" s="154"/>
      <c r="M46" s="151" t="s">
        <v>193</v>
      </c>
      <c r="N46" s="154" t="s">
        <v>644</v>
      </c>
      <c r="O46" s="154" t="s">
        <v>645</v>
      </c>
      <c r="P46" s="150"/>
      <c r="Q46" s="151"/>
      <c r="R46" s="154"/>
      <c r="S46" s="154"/>
      <c r="T46" s="152"/>
      <c r="U46" s="153" t="s">
        <v>646</v>
      </c>
      <c r="V46" s="151" t="s">
        <v>646</v>
      </c>
      <c r="W46" s="154"/>
      <c r="X46" s="149"/>
      <c r="Y46" s="152"/>
      <c r="Z46" s="153"/>
      <c r="AA46" s="152"/>
      <c r="AB46" s="155">
        <f>IF(OR(I46="Fail",ISBLANK(I46)),INDEX('Issue Code Table'!C:C,MATCH(N:N,'Issue Code Table'!A:A,0)),IF(M46="Critical",6,IF(M46="Significant",5,IF(M46="Moderate",3,2))))</f>
        <v>4</v>
      </c>
    </row>
    <row r="47" spans="1:28" ht="175" x14ac:dyDescent="0.35">
      <c r="A47" s="103" t="s">
        <v>647</v>
      </c>
      <c r="B47" s="140" t="s">
        <v>627</v>
      </c>
      <c r="C47" s="141" t="s">
        <v>628</v>
      </c>
      <c r="D47" s="140" t="s">
        <v>86</v>
      </c>
      <c r="E47" s="140" t="s">
        <v>648</v>
      </c>
      <c r="F47" s="141" t="s">
        <v>649</v>
      </c>
      <c r="G47" s="156" t="s">
        <v>650</v>
      </c>
      <c r="H47" s="156" t="s">
        <v>651</v>
      </c>
      <c r="I47" s="157"/>
      <c r="J47" s="156"/>
      <c r="K47" s="156" t="s">
        <v>652</v>
      </c>
      <c r="L47" s="157"/>
      <c r="M47" s="156" t="s">
        <v>193</v>
      </c>
      <c r="N47" s="156" t="s">
        <v>634</v>
      </c>
      <c r="O47" s="157" t="s">
        <v>635</v>
      </c>
      <c r="P47" s="158"/>
      <c r="Q47" s="159"/>
      <c r="R47" s="156"/>
      <c r="S47" s="157"/>
      <c r="T47" s="160"/>
      <c r="U47" s="161" t="s">
        <v>648</v>
      </c>
      <c r="V47" s="159" t="s">
        <v>648</v>
      </c>
      <c r="W47" s="156"/>
      <c r="X47" s="162"/>
      <c r="Y47" s="160"/>
      <c r="Z47" s="161"/>
      <c r="AA47" s="160"/>
      <c r="AB47" s="163">
        <f>IF(OR(I47="Fail",ISBLANK(I47)),INDEX('Issue Code Table'!C:C,MATCH(N:N,'Issue Code Table'!A:A,0)),IF(M47="Critical",6,IF(M47="Significant",5,IF(M47="Moderate",3,2))))</f>
        <v>4</v>
      </c>
    </row>
    <row r="48" spans="1:28" ht="200" x14ac:dyDescent="0.35">
      <c r="A48" s="102" t="s">
        <v>653</v>
      </c>
      <c r="B48" s="142" t="s">
        <v>654</v>
      </c>
      <c r="C48" s="142" t="s">
        <v>655</v>
      </c>
      <c r="D48" s="102" t="s">
        <v>86</v>
      </c>
      <c r="E48" s="142" t="s">
        <v>656</v>
      </c>
      <c r="F48" s="142" t="s">
        <v>657</v>
      </c>
      <c r="G48" s="151" t="s">
        <v>658</v>
      </c>
      <c r="H48" s="154" t="s">
        <v>659</v>
      </c>
      <c r="I48" s="154"/>
      <c r="J48" s="151"/>
      <c r="K48" s="154" t="s">
        <v>660</v>
      </c>
      <c r="L48" s="154"/>
      <c r="M48" s="151" t="s">
        <v>193</v>
      </c>
      <c r="N48" s="154" t="s">
        <v>661</v>
      </c>
      <c r="O48" s="154" t="s">
        <v>662</v>
      </c>
      <c r="P48" s="150"/>
      <c r="Q48" s="151"/>
      <c r="R48" s="154"/>
      <c r="S48" s="154"/>
      <c r="T48" s="152"/>
      <c r="U48" s="153" t="s">
        <v>663</v>
      </c>
      <c r="V48" s="151" t="s">
        <v>663</v>
      </c>
      <c r="W48" s="154"/>
      <c r="X48" s="149"/>
      <c r="Y48" s="152"/>
      <c r="Z48" s="153"/>
      <c r="AA48" s="152"/>
      <c r="AB48" s="155">
        <f>IF(OR(I48="Fail",ISBLANK(I48)),INDEX('Issue Code Table'!C:C,MATCH(N:N,'Issue Code Table'!A:A,0)),IF(M48="Critical",6,IF(M48="Significant",5,IF(M48="Moderate",3,2))))</f>
        <v>4</v>
      </c>
    </row>
    <row r="49" spans="1:28" ht="262.5" x14ac:dyDescent="0.35">
      <c r="A49" s="103" t="s">
        <v>664</v>
      </c>
      <c r="B49" s="140" t="s">
        <v>627</v>
      </c>
      <c r="C49" s="141" t="s">
        <v>628</v>
      </c>
      <c r="D49" s="140" t="s">
        <v>86</v>
      </c>
      <c r="E49" s="140" t="s">
        <v>665</v>
      </c>
      <c r="F49" s="141" t="s">
        <v>666</v>
      </c>
      <c r="G49" s="156" t="s">
        <v>667</v>
      </c>
      <c r="H49" s="156" t="s">
        <v>668</v>
      </c>
      <c r="I49" s="157"/>
      <c r="J49" s="156"/>
      <c r="K49" s="156" t="s">
        <v>669</v>
      </c>
      <c r="L49" s="157"/>
      <c r="M49" s="156" t="s">
        <v>106</v>
      </c>
      <c r="N49" s="156" t="s">
        <v>670</v>
      </c>
      <c r="O49" s="157" t="s">
        <v>671</v>
      </c>
      <c r="P49" s="158"/>
      <c r="Q49" s="159"/>
      <c r="R49" s="156"/>
      <c r="S49" s="157"/>
      <c r="T49" s="160"/>
      <c r="U49" s="161" t="s">
        <v>672</v>
      </c>
      <c r="V49" s="159" t="s">
        <v>672</v>
      </c>
      <c r="W49" s="156" t="s">
        <v>673</v>
      </c>
      <c r="X49" s="162"/>
      <c r="Y49" s="160"/>
      <c r="Z49" s="161"/>
      <c r="AA49" s="160"/>
      <c r="AB49" s="163">
        <f>IF(OR(I49="Fail",ISBLANK(I49)),INDEX('Issue Code Table'!C:C,MATCH(N:N,'Issue Code Table'!A:A,0)),IF(M49="Critical",6,IF(M49="Significant",5,IF(M49="Moderate",3,2))))</f>
        <v>5</v>
      </c>
    </row>
    <row r="50" spans="1:28" ht="187.5" x14ac:dyDescent="0.35">
      <c r="A50" s="102" t="s">
        <v>674</v>
      </c>
      <c r="B50" s="142" t="s">
        <v>675</v>
      </c>
      <c r="C50" s="142" t="s">
        <v>676</v>
      </c>
      <c r="D50" s="102" t="s">
        <v>86</v>
      </c>
      <c r="E50" s="142" t="s">
        <v>677</v>
      </c>
      <c r="F50" s="142" t="s">
        <v>678</v>
      </c>
      <c r="G50" s="151" t="s">
        <v>679</v>
      </c>
      <c r="H50" s="154" t="s">
        <v>680</v>
      </c>
      <c r="I50" s="154"/>
      <c r="J50" s="151"/>
      <c r="K50" s="154" t="s">
        <v>681</v>
      </c>
      <c r="L50" s="154"/>
      <c r="M50" s="151" t="s">
        <v>193</v>
      </c>
      <c r="N50" s="154" t="s">
        <v>682</v>
      </c>
      <c r="O50" s="154" t="s">
        <v>683</v>
      </c>
      <c r="P50" s="150"/>
      <c r="Q50" s="151"/>
      <c r="R50" s="154"/>
      <c r="S50" s="154"/>
      <c r="T50" s="152"/>
      <c r="U50" s="153" t="s">
        <v>684</v>
      </c>
      <c r="V50" s="151" t="s">
        <v>685</v>
      </c>
      <c r="W50" s="154"/>
      <c r="X50" s="149"/>
      <c r="Y50" s="152"/>
      <c r="Z50" s="153"/>
      <c r="AA50" s="152"/>
      <c r="AB50" s="155">
        <f>IF(OR(I50="Fail",ISBLANK(I50)),INDEX('Issue Code Table'!C:C,MATCH(N:N,'Issue Code Table'!A:A,0)),IF(M50="Critical",6,IF(M50="Significant",5,IF(M50="Moderate",3,2))))</f>
        <v>3</v>
      </c>
    </row>
    <row r="51" spans="1:28" ht="287.5" x14ac:dyDescent="0.35">
      <c r="A51" s="103" t="s">
        <v>686</v>
      </c>
      <c r="B51" s="140" t="s">
        <v>330</v>
      </c>
      <c r="C51" s="141" t="s">
        <v>331</v>
      </c>
      <c r="D51" s="140" t="s">
        <v>86</v>
      </c>
      <c r="E51" s="140" t="s">
        <v>687</v>
      </c>
      <c r="F51" s="141" t="s">
        <v>688</v>
      </c>
      <c r="G51" s="156" t="s">
        <v>689</v>
      </c>
      <c r="H51" s="156" t="s">
        <v>690</v>
      </c>
      <c r="I51" s="157"/>
      <c r="J51" s="156"/>
      <c r="K51" s="156" t="s">
        <v>691</v>
      </c>
      <c r="L51" s="157"/>
      <c r="M51" s="156" t="s">
        <v>193</v>
      </c>
      <c r="N51" s="156" t="s">
        <v>692</v>
      </c>
      <c r="O51" s="157" t="s">
        <v>693</v>
      </c>
      <c r="P51" s="158"/>
      <c r="Q51" s="159"/>
      <c r="R51" s="156"/>
      <c r="S51" s="157"/>
      <c r="T51" s="160"/>
      <c r="U51" s="161" t="s">
        <v>694</v>
      </c>
      <c r="V51" s="159" t="s">
        <v>695</v>
      </c>
      <c r="W51" s="156"/>
      <c r="X51" s="162"/>
      <c r="Y51" s="160"/>
      <c r="Z51" s="161"/>
      <c r="AA51" s="160"/>
      <c r="AB51" s="163">
        <f>IF(OR(I51="Fail",ISBLANK(I51)),INDEX('Issue Code Table'!C:C,MATCH(N:N,'Issue Code Table'!A:A,0)),IF(M51="Critical",6,IF(M51="Significant",5,IF(M51="Moderate",3,2))))</f>
        <v>4</v>
      </c>
    </row>
    <row r="52" spans="1:28" ht="112.5" x14ac:dyDescent="0.35">
      <c r="A52" s="102" t="s">
        <v>696</v>
      </c>
      <c r="B52" s="142" t="s">
        <v>697</v>
      </c>
      <c r="C52" s="142" t="s">
        <v>698</v>
      </c>
      <c r="D52" s="102" t="s">
        <v>86</v>
      </c>
      <c r="E52" s="142" t="s">
        <v>699</v>
      </c>
      <c r="F52" s="142" t="s">
        <v>700</v>
      </c>
      <c r="G52" s="151" t="s">
        <v>701</v>
      </c>
      <c r="H52" s="154" t="s">
        <v>702</v>
      </c>
      <c r="I52" s="154"/>
      <c r="J52" s="151"/>
      <c r="K52" s="154" t="s">
        <v>703</v>
      </c>
      <c r="L52" s="154"/>
      <c r="M52" s="151" t="s">
        <v>106</v>
      </c>
      <c r="N52" s="154" t="s">
        <v>704</v>
      </c>
      <c r="O52" s="154" t="s">
        <v>705</v>
      </c>
      <c r="P52" s="150"/>
      <c r="Q52" s="151"/>
      <c r="R52" s="154"/>
      <c r="S52" s="154"/>
      <c r="T52" s="152"/>
      <c r="U52" s="153" t="s">
        <v>706</v>
      </c>
      <c r="V52" s="151" t="s">
        <v>707</v>
      </c>
      <c r="W52" s="154" t="s">
        <v>699</v>
      </c>
      <c r="X52" s="149"/>
      <c r="Y52" s="152"/>
      <c r="Z52" s="153"/>
      <c r="AA52" s="152"/>
      <c r="AB52" s="155">
        <v>0</v>
      </c>
    </row>
    <row r="53" spans="1:28" ht="125" x14ac:dyDescent="0.35">
      <c r="A53" s="103" t="s">
        <v>708</v>
      </c>
      <c r="B53" s="140" t="s">
        <v>330</v>
      </c>
      <c r="C53" s="141" t="s">
        <v>331</v>
      </c>
      <c r="D53" s="140" t="s">
        <v>86</v>
      </c>
      <c r="E53" s="140" t="s">
        <v>709</v>
      </c>
      <c r="F53" s="141" t="s">
        <v>710</v>
      </c>
      <c r="G53" s="156" t="s">
        <v>711</v>
      </c>
      <c r="H53" s="156" t="s">
        <v>712</v>
      </c>
      <c r="I53" s="157"/>
      <c r="J53" s="156"/>
      <c r="K53" s="156" t="s">
        <v>713</v>
      </c>
      <c r="L53" s="157"/>
      <c r="M53" s="156" t="s">
        <v>106</v>
      </c>
      <c r="N53" s="156" t="s">
        <v>135</v>
      </c>
      <c r="O53" s="157" t="s">
        <v>385</v>
      </c>
      <c r="P53" s="158"/>
      <c r="Q53" s="159"/>
      <c r="R53" s="156"/>
      <c r="S53" s="157"/>
      <c r="T53" s="160"/>
      <c r="U53" s="161" t="s">
        <v>714</v>
      </c>
      <c r="V53" s="159" t="s">
        <v>714</v>
      </c>
      <c r="W53" s="156" t="s">
        <v>673</v>
      </c>
      <c r="X53" s="162"/>
      <c r="Y53" s="160"/>
      <c r="Z53" s="161"/>
      <c r="AA53" s="160"/>
      <c r="AB53" s="163">
        <f>IF(OR(I53="Fail",ISBLANK(I53)),INDEX('Issue Code Table'!C:C,MATCH(N:N,'Issue Code Table'!A:A,0)),IF(M53="Critical",6,IF(M53="Significant",5,IF(M53="Moderate",3,2))))</f>
        <v>6</v>
      </c>
    </row>
    <row r="54" spans="1:28" ht="375" x14ac:dyDescent="0.35">
      <c r="A54" s="102" t="s">
        <v>715</v>
      </c>
      <c r="B54" s="142" t="s">
        <v>143</v>
      </c>
      <c r="C54" s="142" t="s">
        <v>144</v>
      </c>
      <c r="D54" s="102" t="s">
        <v>86</v>
      </c>
      <c r="E54" s="142" t="s">
        <v>716</v>
      </c>
      <c r="F54" s="142" t="s">
        <v>717</v>
      </c>
      <c r="G54" s="151" t="s">
        <v>718</v>
      </c>
      <c r="H54" s="154" t="s">
        <v>719</v>
      </c>
      <c r="I54" s="154"/>
      <c r="J54" s="151"/>
      <c r="K54" s="154" t="s">
        <v>720</v>
      </c>
      <c r="L54" s="154"/>
      <c r="M54" s="151" t="s">
        <v>106</v>
      </c>
      <c r="N54" s="154" t="s">
        <v>704</v>
      </c>
      <c r="O54" s="154" t="s">
        <v>705</v>
      </c>
      <c r="P54" s="150"/>
      <c r="Q54" s="151"/>
      <c r="R54" s="154"/>
      <c r="S54" s="154"/>
      <c r="T54" s="152"/>
      <c r="U54" s="153" t="s">
        <v>721</v>
      </c>
      <c r="V54" s="151" t="s">
        <v>721</v>
      </c>
      <c r="W54" s="154" t="s">
        <v>722</v>
      </c>
      <c r="X54" s="149"/>
      <c r="Y54" s="152"/>
      <c r="Z54" s="153"/>
      <c r="AA54" s="152"/>
      <c r="AB54" s="155">
        <f>IF(OR(I54="Fail",ISBLANK(I54)),INDEX('Issue Code Table'!C:C,MATCH(N:N,'Issue Code Table'!A:A,0)),IF(M54="Critical",6,IF(M54="Significant",5,IF(M54="Moderate",3,2))))</f>
        <v>6</v>
      </c>
    </row>
    <row r="55" spans="1:28" ht="112.5" x14ac:dyDescent="0.35">
      <c r="A55" s="103" t="s">
        <v>723</v>
      </c>
      <c r="B55" s="140" t="s">
        <v>212</v>
      </c>
      <c r="C55" s="141" t="s">
        <v>213</v>
      </c>
      <c r="D55" s="140" t="s">
        <v>86</v>
      </c>
      <c r="E55" s="140" t="s">
        <v>724</v>
      </c>
      <c r="F55" s="141" t="s">
        <v>725</v>
      </c>
      <c r="G55" s="156" t="s">
        <v>726</v>
      </c>
      <c r="H55" s="156" t="s">
        <v>727</v>
      </c>
      <c r="I55" s="157"/>
      <c r="J55" s="156"/>
      <c r="K55" s="156" t="s">
        <v>728</v>
      </c>
      <c r="L55" s="157"/>
      <c r="M55" s="156" t="s">
        <v>193</v>
      </c>
      <c r="N55" s="156" t="s">
        <v>729</v>
      </c>
      <c r="O55" s="157" t="s">
        <v>730</v>
      </c>
      <c r="P55" s="158"/>
      <c r="Q55" s="159"/>
      <c r="R55" s="156"/>
      <c r="S55" s="157"/>
      <c r="T55" s="160"/>
      <c r="U55" s="161" t="s">
        <v>731</v>
      </c>
      <c r="V55" s="159" t="s">
        <v>732</v>
      </c>
      <c r="W55" s="156"/>
      <c r="X55" s="162"/>
      <c r="Y55" s="160"/>
      <c r="Z55" s="161"/>
      <c r="AA55" s="160"/>
      <c r="AB55" s="163">
        <f>IF(OR(I55="Fail",ISBLANK(I55)),INDEX('Issue Code Table'!C:C,MATCH(N:N,'Issue Code Table'!A:A,0)),IF(M55="Critical",6,IF(M55="Significant",5,IF(M55="Moderate",3,2))))</f>
        <v>4</v>
      </c>
    </row>
    <row r="56" spans="1:28" ht="200" x14ac:dyDescent="0.35">
      <c r="A56" s="102" t="s">
        <v>733</v>
      </c>
      <c r="B56" s="142" t="s">
        <v>212</v>
      </c>
      <c r="C56" s="142" t="s">
        <v>213</v>
      </c>
      <c r="D56" s="102" t="s">
        <v>86</v>
      </c>
      <c r="E56" s="142" t="s">
        <v>734</v>
      </c>
      <c r="F56" s="142" t="s">
        <v>735</v>
      </c>
      <c r="G56" s="151" t="s">
        <v>736</v>
      </c>
      <c r="H56" s="154" t="s">
        <v>737</v>
      </c>
      <c r="I56" s="154"/>
      <c r="J56" s="151"/>
      <c r="K56" s="154" t="s">
        <v>738</v>
      </c>
      <c r="L56" s="154"/>
      <c r="M56" s="151" t="s">
        <v>193</v>
      </c>
      <c r="N56" s="154" t="s">
        <v>729</v>
      </c>
      <c r="O56" s="154" t="s">
        <v>730</v>
      </c>
      <c r="P56" s="150"/>
      <c r="Q56" s="151"/>
      <c r="R56" s="154"/>
      <c r="S56" s="154"/>
      <c r="T56" s="152"/>
      <c r="U56" s="153" t="s">
        <v>739</v>
      </c>
      <c r="V56" s="151" t="s">
        <v>740</v>
      </c>
      <c r="W56" s="154"/>
      <c r="X56" s="149"/>
      <c r="Y56" s="152"/>
      <c r="Z56" s="153"/>
      <c r="AA56" s="152"/>
      <c r="AB56" s="155">
        <f>IF(OR(I56="Fail",ISBLANK(I56)),INDEX('Issue Code Table'!C:C,MATCH(N:N,'Issue Code Table'!A:A,0)),IF(M56="Critical",6,IF(M56="Significant",5,IF(M56="Moderate",3,2))))</f>
        <v>4</v>
      </c>
    </row>
    <row r="57" spans="1:28" ht="187.5" x14ac:dyDescent="0.35">
      <c r="A57" s="103" t="s">
        <v>741</v>
      </c>
      <c r="B57" s="140" t="s">
        <v>627</v>
      </c>
      <c r="C57" s="141" t="s">
        <v>628</v>
      </c>
      <c r="D57" s="140" t="s">
        <v>86</v>
      </c>
      <c r="E57" s="140" t="s">
        <v>742</v>
      </c>
      <c r="F57" s="141" t="s">
        <v>743</v>
      </c>
      <c r="G57" s="156" t="s">
        <v>744</v>
      </c>
      <c r="H57" s="156" t="s">
        <v>745</v>
      </c>
      <c r="I57" s="157"/>
      <c r="J57" s="156"/>
      <c r="K57" s="156" t="s">
        <v>746</v>
      </c>
      <c r="L57" s="157"/>
      <c r="M57" s="156" t="s">
        <v>106</v>
      </c>
      <c r="N57" s="156" t="s">
        <v>410</v>
      </c>
      <c r="O57" s="157" t="s">
        <v>411</v>
      </c>
      <c r="P57" s="158"/>
      <c r="Q57" s="159"/>
      <c r="R57" s="156"/>
      <c r="S57" s="157"/>
      <c r="T57" s="160"/>
      <c r="U57" s="161" t="s">
        <v>747</v>
      </c>
      <c r="V57" s="159" t="s">
        <v>747</v>
      </c>
      <c r="W57" s="156" t="s">
        <v>748</v>
      </c>
      <c r="X57" s="162"/>
      <c r="Y57" s="160"/>
      <c r="Z57" s="161"/>
      <c r="AA57" s="160"/>
      <c r="AB57" s="163">
        <f>IF(OR(I57="Fail",ISBLANK(I57)),INDEX('Issue Code Table'!C:C,MATCH(N:N,'Issue Code Table'!A:A,0)),IF(M57="Critical",6,IF(M57="Significant",5,IF(M57="Moderate",3,2))))</f>
        <v>5</v>
      </c>
    </row>
    <row r="58" spans="1:28" ht="225" x14ac:dyDescent="0.35">
      <c r="A58" s="102" t="s">
        <v>749</v>
      </c>
      <c r="B58" s="142" t="s">
        <v>750</v>
      </c>
      <c r="C58" s="142" t="s">
        <v>751</v>
      </c>
      <c r="D58" s="102" t="s">
        <v>86</v>
      </c>
      <c r="E58" s="142" t="s">
        <v>752</v>
      </c>
      <c r="F58" s="142" t="s">
        <v>753</v>
      </c>
      <c r="G58" s="151" t="s">
        <v>754</v>
      </c>
      <c r="H58" s="154" t="s">
        <v>755</v>
      </c>
      <c r="I58" s="154"/>
      <c r="J58" s="151"/>
      <c r="K58" s="154" t="s">
        <v>756</v>
      </c>
      <c r="L58" s="154"/>
      <c r="M58" s="151" t="s">
        <v>193</v>
      </c>
      <c r="N58" s="154" t="s">
        <v>757</v>
      </c>
      <c r="O58" s="154" t="s">
        <v>758</v>
      </c>
      <c r="P58" s="150"/>
      <c r="Q58" s="151"/>
      <c r="R58" s="154"/>
      <c r="S58" s="154"/>
      <c r="T58" s="152"/>
      <c r="U58" s="153" t="s">
        <v>759</v>
      </c>
      <c r="V58" s="151" t="s">
        <v>760</v>
      </c>
      <c r="W58" s="154" t="s">
        <v>761</v>
      </c>
      <c r="X58" s="149"/>
      <c r="Y58" s="152"/>
      <c r="Z58" s="153"/>
      <c r="AA58" s="152"/>
      <c r="AB58" s="155">
        <f>IF(OR(I58="Fail",ISBLANK(I58)),INDEX('Issue Code Table'!C:C,MATCH(N:N,'Issue Code Table'!A:A,0)),IF(M58="Critical",6,IF(M58="Significant",5,IF(M58="Moderate",3,2))))</f>
        <v>4</v>
      </c>
    </row>
    <row r="59" spans="1:28" ht="262.5" x14ac:dyDescent="0.35">
      <c r="A59" s="103" t="s">
        <v>762</v>
      </c>
      <c r="B59" s="140" t="s">
        <v>654</v>
      </c>
      <c r="C59" s="141" t="s">
        <v>655</v>
      </c>
      <c r="D59" s="140" t="s">
        <v>86</v>
      </c>
      <c r="E59" s="140" t="s">
        <v>763</v>
      </c>
      <c r="F59" s="141" t="s">
        <v>764</v>
      </c>
      <c r="G59" s="156" t="s">
        <v>765</v>
      </c>
      <c r="H59" s="156" t="s">
        <v>766</v>
      </c>
      <c r="I59" s="157"/>
      <c r="J59" s="156"/>
      <c r="K59" s="156" t="s">
        <v>767</v>
      </c>
      <c r="L59" s="157"/>
      <c r="M59" s="156" t="s">
        <v>193</v>
      </c>
      <c r="N59" s="156" t="s">
        <v>661</v>
      </c>
      <c r="O59" s="157" t="s">
        <v>662</v>
      </c>
      <c r="P59" s="158"/>
      <c r="Q59" s="159"/>
      <c r="R59" s="156"/>
      <c r="S59" s="157"/>
      <c r="T59" s="160"/>
      <c r="U59" s="161" t="s">
        <v>768</v>
      </c>
      <c r="V59" s="159" t="s">
        <v>769</v>
      </c>
      <c r="W59" s="156"/>
      <c r="X59" s="162"/>
      <c r="Y59" s="160"/>
      <c r="Z59" s="161"/>
      <c r="AA59" s="160"/>
      <c r="AB59" s="163">
        <f>IF(OR(I59="Fail",ISBLANK(I59)),INDEX('Issue Code Table'!C:C,MATCH(N:N,'Issue Code Table'!A:A,0)),IF(M59="Critical",6,IF(M59="Significant",5,IF(M59="Moderate",3,2))))</f>
        <v>4</v>
      </c>
    </row>
    <row r="60" spans="1:28" ht="62.5" x14ac:dyDescent="0.35">
      <c r="A60" s="102" t="s">
        <v>770</v>
      </c>
      <c r="B60" s="142" t="s">
        <v>212</v>
      </c>
      <c r="C60" s="142" t="s">
        <v>213</v>
      </c>
      <c r="D60" s="102" t="s">
        <v>86</v>
      </c>
      <c r="E60" s="142" t="s">
        <v>771</v>
      </c>
      <c r="F60" s="142" t="s">
        <v>772</v>
      </c>
      <c r="G60" s="151" t="s">
        <v>773</v>
      </c>
      <c r="H60" s="154" t="s">
        <v>774</v>
      </c>
      <c r="I60" s="154"/>
      <c r="J60" s="151"/>
      <c r="K60" s="154" t="s">
        <v>775</v>
      </c>
      <c r="L60" s="154"/>
      <c r="M60" s="151" t="s">
        <v>106</v>
      </c>
      <c r="N60" s="154" t="s">
        <v>776</v>
      </c>
      <c r="O60" s="154" t="s">
        <v>777</v>
      </c>
      <c r="P60" s="150"/>
      <c r="Q60" s="151"/>
      <c r="R60" s="154"/>
      <c r="S60" s="154"/>
      <c r="T60" s="152"/>
      <c r="U60" s="153" t="s">
        <v>778</v>
      </c>
      <c r="V60" s="151" t="s">
        <v>779</v>
      </c>
      <c r="W60" s="154" t="s">
        <v>780</v>
      </c>
      <c r="X60" s="149"/>
      <c r="Y60" s="152"/>
      <c r="Z60" s="153"/>
      <c r="AA60" s="152"/>
      <c r="AB60" s="155">
        <f>IF(OR(I60="Fail",ISBLANK(I60)),INDEX('Issue Code Table'!C:C,MATCH(N:N,'Issue Code Table'!A:A,0)),IF(M60="Critical",6,IF(M60="Significant",5,IF(M60="Moderate",3,2))))</f>
        <v>5</v>
      </c>
    </row>
    <row r="61" spans="1:28" ht="225" x14ac:dyDescent="0.35">
      <c r="A61" s="103" t="s">
        <v>781</v>
      </c>
      <c r="B61" s="140" t="s">
        <v>750</v>
      </c>
      <c r="C61" s="141" t="s">
        <v>751</v>
      </c>
      <c r="D61" s="140" t="s">
        <v>86</v>
      </c>
      <c r="E61" s="140" t="s">
        <v>782</v>
      </c>
      <c r="F61" s="141" t="s">
        <v>783</v>
      </c>
      <c r="G61" s="156" t="s">
        <v>784</v>
      </c>
      <c r="H61" s="156" t="s">
        <v>785</v>
      </c>
      <c r="I61" s="157"/>
      <c r="J61" s="156"/>
      <c r="K61" s="156" t="s">
        <v>786</v>
      </c>
      <c r="L61" s="157"/>
      <c r="M61" s="156" t="s">
        <v>193</v>
      </c>
      <c r="N61" s="156" t="s">
        <v>757</v>
      </c>
      <c r="O61" s="157" t="s">
        <v>758</v>
      </c>
      <c r="P61" s="158"/>
      <c r="Q61" s="159"/>
      <c r="R61" s="156"/>
      <c r="S61" s="157"/>
      <c r="T61" s="160"/>
      <c r="U61" s="161" t="s">
        <v>787</v>
      </c>
      <c r="V61" s="159" t="s">
        <v>788</v>
      </c>
      <c r="W61" s="156"/>
      <c r="X61" s="162"/>
      <c r="Y61" s="160"/>
      <c r="Z61" s="161"/>
      <c r="AA61" s="160"/>
      <c r="AB61" s="163">
        <f>IF(OR(I61="Fail",ISBLANK(I61)),INDEX('Issue Code Table'!C:C,MATCH(N:N,'Issue Code Table'!A:A,0)),IF(M61="Critical",6,IF(M61="Significant",5,IF(M61="Moderate",3,2))))</f>
        <v>4</v>
      </c>
    </row>
    <row r="62" spans="1:28" ht="162.5" x14ac:dyDescent="0.35">
      <c r="A62" s="102" t="s">
        <v>789</v>
      </c>
      <c r="B62" s="142" t="s">
        <v>186</v>
      </c>
      <c r="C62" s="142" t="s">
        <v>187</v>
      </c>
      <c r="D62" s="102" t="s">
        <v>86</v>
      </c>
      <c r="E62" s="142" t="s">
        <v>790</v>
      </c>
      <c r="F62" s="142" t="s">
        <v>791</v>
      </c>
      <c r="G62" s="151" t="s">
        <v>792</v>
      </c>
      <c r="H62" s="154" t="s">
        <v>793</v>
      </c>
      <c r="I62" s="154"/>
      <c r="J62" s="151"/>
      <c r="K62" s="154" t="s">
        <v>794</v>
      </c>
      <c r="L62" s="154"/>
      <c r="M62" s="151" t="s">
        <v>106</v>
      </c>
      <c r="N62" s="154" t="s">
        <v>795</v>
      </c>
      <c r="O62" s="154" t="s">
        <v>796</v>
      </c>
      <c r="P62" s="150"/>
      <c r="Q62" s="151"/>
      <c r="R62" s="154"/>
      <c r="S62" s="154"/>
      <c r="T62" s="152"/>
      <c r="U62" s="153" t="s">
        <v>797</v>
      </c>
      <c r="V62" s="151" t="s">
        <v>797</v>
      </c>
      <c r="W62" s="154" t="s">
        <v>798</v>
      </c>
      <c r="X62" s="149"/>
      <c r="Y62" s="152"/>
      <c r="Z62" s="153"/>
      <c r="AA62" s="152"/>
      <c r="AB62" s="155">
        <f>IF(OR(I62="Fail",ISBLANK(I62)),INDEX('Issue Code Table'!C:C,MATCH(N:N,'Issue Code Table'!A:A,0)),IF(M62="Critical",6,IF(M62="Significant",5,IF(M62="Moderate",3,2))))</f>
        <v>6</v>
      </c>
    </row>
    <row r="63" spans="1:28" ht="175" x14ac:dyDescent="0.35">
      <c r="A63" s="103" t="s">
        <v>799</v>
      </c>
      <c r="B63" s="140" t="s">
        <v>627</v>
      </c>
      <c r="C63" s="141" t="s">
        <v>628</v>
      </c>
      <c r="D63" s="140" t="s">
        <v>86</v>
      </c>
      <c r="E63" s="140" t="s">
        <v>800</v>
      </c>
      <c r="F63" s="141" t="s">
        <v>801</v>
      </c>
      <c r="G63" s="156" t="s">
        <v>802</v>
      </c>
      <c r="H63" s="156" t="s">
        <v>803</v>
      </c>
      <c r="I63" s="157"/>
      <c r="J63" s="156"/>
      <c r="K63" s="156" t="s">
        <v>804</v>
      </c>
      <c r="L63" s="157"/>
      <c r="M63" s="156" t="s">
        <v>193</v>
      </c>
      <c r="N63" s="156" t="s">
        <v>634</v>
      </c>
      <c r="O63" s="157" t="s">
        <v>635</v>
      </c>
      <c r="P63" s="158"/>
      <c r="Q63" s="159"/>
      <c r="R63" s="156"/>
      <c r="S63" s="157"/>
      <c r="T63" s="160"/>
      <c r="U63" s="161" t="s">
        <v>805</v>
      </c>
      <c r="V63" s="159" t="s">
        <v>805</v>
      </c>
      <c r="W63" s="156"/>
      <c r="X63" s="162"/>
      <c r="Y63" s="160"/>
      <c r="Z63" s="161"/>
      <c r="AA63" s="160"/>
      <c r="AB63" s="163">
        <f>IF(OR(I63="Fail",ISBLANK(I63)),INDEX('Issue Code Table'!C:C,MATCH(N:N,'Issue Code Table'!A:A,0)),IF(M63="Critical",6,IF(M63="Significant",5,IF(M63="Moderate",3,2))))</f>
        <v>4</v>
      </c>
    </row>
    <row r="64" spans="1:28" ht="187.5" x14ac:dyDescent="0.35">
      <c r="A64" s="102" t="s">
        <v>806</v>
      </c>
      <c r="B64" s="142" t="s">
        <v>431</v>
      </c>
      <c r="C64" s="142" t="s">
        <v>432</v>
      </c>
      <c r="D64" s="102" t="s">
        <v>86</v>
      </c>
      <c r="E64" s="142" t="s">
        <v>807</v>
      </c>
      <c r="F64" s="142" t="s">
        <v>808</v>
      </c>
      <c r="G64" s="151" t="s">
        <v>809</v>
      </c>
      <c r="H64" s="154" t="s">
        <v>810</v>
      </c>
      <c r="I64" s="154"/>
      <c r="J64" s="151"/>
      <c r="K64" s="154" t="s">
        <v>811</v>
      </c>
      <c r="L64" s="154"/>
      <c r="M64" s="151" t="s">
        <v>193</v>
      </c>
      <c r="N64" s="154" t="s">
        <v>634</v>
      </c>
      <c r="O64" s="154" t="s">
        <v>635</v>
      </c>
      <c r="P64" s="150"/>
      <c r="Q64" s="151"/>
      <c r="R64" s="154"/>
      <c r="S64" s="154"/>
      <c r="T64" s="152"/>
      <c r="U64" s="153" t="s">
        <v>812</v>
      </c>
      <c r="V64" s="151" t="s">
        <v>812</v>
      </c>
      <c r="W64" s="154"/>
      <c r="X64" s="149"/>
      <c r="Y64" s="152"/>
      <c r="Z64" s="153"/>
      <c r="AA64" s="152"/>
      <c r="AB64" s="155">
        <f>IF(OR(I64="Fail",ISBLANK(I64)),INDEX('Issue Code Table'!C:C,MATCH(N:N,'Issue Code Table'!A:A,0)),IF(M64="Critical",6,IF(M64="Significant",5,IF(M64="Moderate",3,2))))</f>
        <v>4</v>
      </c>
    </row>
    <row r="65" spans="1:28" ht="275" x14ac:dyDescent="0.35">
      <c r="A65" s="103" t="s">
        <v>813</v>
      </c>
      <c r="B65" s="140" t="s">
        <v>330</v>
      </c>
      <c r="C65" s="141" t="s">
        <v>331</v>
      </c>
      <c r="D65" s="140" t="s">
        <v>86</v>
      </c>
      <c r="E65" s="140" t="s">
        <v>814</v>
      </c>
      <c r="F65" s="141" t="s">
        <v>815</v>
      </c>
      <c r="G65" s="156" t="s">
        <v>816</v>
      </c>
      <c r="H65" s="156" t="s">
        <v>817</v>
      </c>
      <c r="I65" s="157"/>
      <c r="J65" s="156"/>
      <c r="K65" s="156" t="s">
        <v>818</v>
      </c>
      <c r="L65" s="157"/>
      <c r="M65" s="156" t="s">
        <v>106</v>
      </c>
      <c r="N65" s="156" t="s">
        <v>135</v>
      </c>
      <c r="O65" s="157" t="s">
        <v>385</v>
      </c>
      <c r="P65" s="158"/>
      <c r="Q65" s="159"/>
      <c r="R65" s="156"/>
      <c r="S65" s="157"/>
      <c r="T65" s="160"/>
      <c r="U65" s="161" t="s">
        <v>819</v>
      </c>
      <c r="V65" s="159" t="s">
        <v>820</v>
      </c>
      <c r="W65" s="156" t="s">
        <v>821</v>
      </c>
      <c r="X65" s="162"/>
      <c r="Y65" s="160"/>
      <c r="Z65" s="161"/>
      <c r="AA65" s="160"/>
      <c r="AB65" s="163">
        <f>IF(OR(I65="Fail",ISBLANK(I65)),INDEX('Issue Code Table'!C:C,MATCH(N:N,'Issue Code Table'!A:A,0)),IF(M65="Critical",6,IF(M65="Significant",5,IF(M65="Moderate",3,2))))</f>
        <v>6</v>
      </c>
    </row>
    <row r="66" spans="1:28" ht="162.5" x14ac:dyDescent="0.35">
      <c r="A66" s="102" t="s">
        <v>822</v>
      </c>
      <c r="B66" s="142" t="s">
        <v>212</v>
      </c>
      <c r="C66" s="142" t="s">
        <v>213</v>
      </c>
      <c r="D66" s="102" t="s">
        <v>86</v>
      </c>
      <c r="E66" s="142" t="s">
        <v>823</v>
      </c>
      <c r="F66" s="142" t="s">
        <v>824</v>
      </c>
      <c r="G66" s="151" t="s">
        <v>825</v>
      </c>
      <c r="H66" s="154" t="s">
        <v>826</v>
      </c>
      <c r="I66" s="154"/>
      <c r="J66" s="151"/>
      <c r="K66" s="154" t="s">
        <v>827</v>
      </c>
      <c r="L66" s="154"/>
      <c r="M66" s="151" t="s">
        <v>193</v>
      </c>
      <c r="N66" s="154" t="s">
        <v>692</v>
      </c>
      <c r="O66" s="154" t="s">
        <v>693</v>
      </c>
      <c r="P66" s="150"/>
      <c r="Q66" s="151"/>
      <c r="R66" s="154"/>
      <c r="S66" s="154"/>
      <c r="T66" s="152"/>
      <c r="U66" s="153" t="s">
        <v>828</v>
      </c>
      <c r="V66" s="151" t="s">
        <v>828</v>
      </c>
      <c r="W66" s="154"/>
      <c r="X66" s="149"/>
      <c r="Y66" s="152"/>
      <c r="Z66" s="153"/>
      <c r="AA66" s="152"/>
      <c r="AB66" s="155">
        <f>IF(OR(I66="Fail",ISBLANK(I66)),INDEX('Issue Code Table'!C:C,MATCH(N:N,'Issue Code Table'!A:A,0)),IF(M66="Critical",6,IF(M66="Significant",5,IF(M66="Moderate",3,2))))</f>
        <v>4</v>
      </c>
    </row>
    <row r="67" spans="1:28" ht="212.5" x14ac:dyDescent="0.35">
      <c r="A67" s="103" t="s">
        <v>829</v>
      </c>
      <c r="B67" s="140" t="s">
        <v>330</v>
      </c>
      <c r="C67" s="141" t="s">
        <v>331</v>
      </c>
      <c r="D67" s="140" t="s">
        <v>86</v>
      </c>
      <c r="E67" s="140" t="s">
        <v>830</v>
      </c>
      <c r="F67" s="141" t="s">
        <v>831</v>
      </c>
      <c r="G67" s="156" t="s">
        <v>832</v>
      </c>
      <c r="H67" s="156" t="s">
        <v>833</v>
      </c>
      <c r="I67" s="157"/>
      <c r="J67" s="156"/>
      <c r="K67" s="156" t="s">
        <v>834</v>
      </c>
      <c r="L67" s="157"/>
      <c r="M67" s="156" t="s">
        <v>193</v>
      </c>
      <c r="N67" s="156" t="s">
        <v>692</v>
      </c>
      <c r="O67" s="157" t="s">
        <v>693</v>
      </c>
      <c r="P67" s="158"/>
      <c r="Q67" s="159"/>
      <c r="R67" s="156"/>
      <c r="S67" s="157"/>
      <c r="T67" s="160"/>
      <c r="U67" s="161" t="s">
        <v>835</v>
      </c>
      <c r="V67" s="159" t="s">
        <v>835</v>
      </c>
      <c r="W67" s="156"/>
      <c r="X67" s="162"/>
      <c r="Y67" s="160"/>
      <c r="Z67" s="161"/>
      <c r="AA67" s="160"/>
      <c r="AB67" s="163">
        <f>IF(OR(I67="Fail",ISBLANK(I67)),INDEX('Issue Code Table'!C:C,MATCH(N:N,'Issue Code Table'!A:A,0)),IF(M67="Critical",6,IF(M67="Significant",5,IF(M67="Moderate",3,2))))</f>
        <v>4</v>
      </c>
    </row>
    <row r="68" spans="1:28" ht="187.5" x14ac:dyDescent="0.35">
      <c r="A68" s="102" t="s">
        <v>836</v>
      </c>
      <c r="B68" s="142" t="s">
        <v>212</v>
      </c>
      <c r="C68" s="142" t="s">
        <v>213</v>
      </c>
      <c r="D68" s="102" t="s">
        <v>86</v>
      </c>
      <c r="E68" s="142" t="s">
        <v>837</v>
      </c>
      <c r="F68" s="142" t="s">
        <v>838</v>
      </c>
      <c r="G68" s="151" t="s">
        <v>839</v>
      </c>
      <c r="H68" s="154" t="s">
        <v>840</v>
      </c>
      <c r="I68" s="154"/>
      <c r="J68" s="151"/>
      <c r="K68" s="154" t="s">
        <v>841</v>
      </c>
      <c r="L68" s="154"/>
      <c r="M68" s="151" t="s">
        <v>193</v>
      </c>
      <c r="N68" s="154" t="s">
        <v>692</v>
      </c>
      <c r="O68" s="154" t="s">
        <v>693</v>
      </c>
      <c r="P68" s="150"/>
      <c r="Q68" s="151"/>
      <c r="R68" s="154"/>
      <c r="S68" s="154"/>
      <c r="T68" s="152"/>
      <c r="U68" s="153" t="s">
        <v>837</v>
      </c>
      <c r="V68" s="151" t="s">
        <v>837</v>
      </c>
      <c r="W68" s="154"/>
      <c r="X68" s="149"/>
      <c r="Y68" s="152"/>
      <c r="Z68" s="153"/>
      <c r="AA68" s="152"/>
      <c r="AB68" s="155">
        <f>IF(OR(I68="Fail",ISBLANK(I68)),INDEX('Issue Code Table'!C:C,MATCH(N:N,'Issue Code Table'!A:A,0)),IF(M68="Critical",6,IF(M68="Significant",5,IF(M68="Moderate",3,2))))</f>
        <v>4</v>
      </c>
    </row>
    <row r="69" spans="1:28" ht="150" x14ac:dyDescent="0.35">
      <c r="A69" s="103" t="s">
        <v>842</v>
      </c>
      <c r="B69" s="140" t="s">
        <v>330</v>
      </c>
      <c r="C69" s="141" t="s">
        <v>331</v>
      </c>
      <c r="D69" s="140" t="s">
        <v>86</v>
      </c>
      <c r="E69" s="140" t="s">
        <v>843</v>
      </c>
      <c r="F69" s="141" t="s">
        <v>844</v>
      </c>
      <c r="G69" s="156" t="s">
        <v>845</v>
      </c>
      <c r="H69" s="156" t="s">
        <v>846</v>
      </c>
      <c r="I69" s="157"/>
      <c r="J69" s="156"/>
      <c r="K69" s="156" t="s">
        <v>847</v>
      </c>
      <c r="L69" s="157"/>
      <c r="M69" s="156" t="s">
        <v>193</v>
      </c>
      <c r="N69" s="156" t="s">
        <v>692</v>
      </c>
      <c r="O69" s="157" t="s">
        <v>693</v>
      </c>
      <c r="P69" s="158"/>
      <c r="Q69" s="159"/>
      <c r="R69" s="156"/>
      <c r="S69" s="157"/>
      <c r="T69" s="160"/>
      <c r="U69" s="161" t="s">
        <v>848</v>
      </c>
      <c r="V69" s="159" t="s">
        <v>848</v>
      </c>
      <c r="W69" s="156"/>
      <c r="X69" s="162"/>
      <c r="Y69" s="160"/>
      <c r="Z69" s="161"/>
      <c r="AA69" s="160"/>
      <c r="AB69" s="163">
        <f>IF(OR(I69="Fail",ISBLANK(I69)),INDEX('Issue Code Table'!C:C,MATCH(N:N,'Issue Code Table'!A:A,0)),IF(M69="Critical",6,IF(M69="Significant",5,IF(M69="Moderate",3,2))))</f>
        <v>4</v>
      </c>
    </row>
    <row r="70" spans="1:28" ht="237.5" x14ac:dyDescent="0.35">
      <c r="A70" s="102" t="s">
        <v>849</v>
      </c>
      <c r="B70" s="142" t="s">
        <v>212</v>
      </c>
      <c r="C70" s="142" t="s">
        <v>213</v>
      </c>
      <c r="D70" s="102" t="s">
        <v>86</v>
      </c>
      <c r="E70" s="142" t="s">
        <v>850</v>
      </c>
      <c r="F70" s="142" t="s">
        <v>851</v>
      </c>
      <c r="G70" s="151" t="s">
        <v>852</v>
      </c>
      <c r="H70" s="154" t="s">
        <v>853</v>
      </c>
      <c r="I70" s="154"/>
      <c r="J70" s="151"/>
      <c r="K70" s="154" t="s">
        <v>853</v>
      </c>
      <c r="L70" s="154"/>
      <c r="M70" s="151" t="s">
        <v>193</v>
      </c>
      <c r="N70" s="154" t="s">
        <v>692</v>
      </c>
      <c r="O70" s="154" t="s">
        <v>693</v>
      </c>
      <c r="P70" s="150"/>
      <c r="Q70" s="151"/>
      <c r="R70" s="154"/>
      <c r="S70" s="154"/>
      <c r="T70" s="152"/>
      <c r="U70" s="153" t="s">
        <v>854</v>
      </c>
      <c r="V70" s="151" t="s">
        <v>854</v>
      </c>
      <c r="W70" s="154"/>
      <c r="X70" s="149"/>
      <c r="Y70" s="152"/>
      <c r="Z70" s="153"/>
      <c r="AA70" s="152"/>
      <c r="AB70" s="155">
        <f>IF(OR(I70="Fail",ISBLANK(I70)),INDEX('Issue Code Table'!C:C,MATCH(N:N,'Issue Code Table'!A:A,0)),IF(M70="Critical",6,IF(M70="Significant",5,IF(M70="Moderate",3,2))))</f>
        <v>4</v>
      </c>
    </row>
    <row r="71" spans="1:28" ht="162.5" x14ac:dyDescent="0.35">
      <c r="A71" s="103" t="s">
        <v>855</v>
      </c>
      <c r="B71" s="140" t="s">
        <v>627</v>
      </c>
      <c r="C71" s="141" t="s">
        <v>628</v>
      </c>
      <c r="D71" s="140" t="s">
        <v>86</v>
      </c>
      <c r="E71" s="140" t="s">
        <v>856</v>
      </c>
      <c r="F71" s="141" t="s">
        <v>857</v>
      </c>
      <c r="G71" s="156" t="s">
        <v>858</v>
      </c>
      <c r="H71" s="156" t="s">
        <v>859</v>
      </c>
      <c r="I71" s="157"/>
      <c r="J71" s="156"/>
      <c r="K71" s="156" t="s">
        <v>860</v>
      </c>
      <c r="L71" s="157"/>
      <c r="M71" s="156" t="s">
        <v>193</v>
      </c>
      <c r="N71" s="156" t="s">
        <v>634</v>
      </c>
      <c r="O71" s="157" t="s">
        <v>635</v>
      </c>
      <c r="P71" s="158"/>
      <c r="Q71" s="159"/>
      <c r="R71" s="156"/>
      <c r="S71" s="157"/>
      <c r="T71" s="160"/>
      <c r="U71" s="161" t="s">
        <v>861</v>
      </c>
      <c r="V71" s="159" t="s">
        <v>861</v>
      </c>
      <c r="W71" s="156"/>
      <c r="X71" s="162"/>
      <c r="Y71" s="160"/>
      <c r="Z71" s="161"/>
      <c r="AA71" s="160"/>
      <c r="AB71" s="163">
        <f>IF(OR(I71="Fail",ISBLANK(I71)),INDEX('Issue Code Table'!C:C,MATCH(N:N,'Issue Code Table'!A:A,0)),IF(M71="Critical",6,IF(M71="Significant",5,IF(M71="Moderate",3,2))))</f>
        <v>4</v>
      </c>
    </row>
    <row r="72" spans="1:28" ht="162.5" x14ac:dyDescent="0.35">
      <c r="A72" s="102" t="s">
        <v>862</v>
      </c>
      <c r="B72" s="142" t="s">
        <v>330</v>
      </c>
      <c r="C72" s="142" t="s">
        <v>331</v>
      </c>
      <c r="D72" s="102" t="s">
        <v>86</v>
      </c>
      <c r="E72" s="142" t="s">
        <v>863</v>
      </c>
      <c r="F72" s="142" t="s">
        <v>864</v>
      </c>
      <c r="G72" s="151" t="s">
        <v>865</v>
      </c>
      <c r="H72" s="154" t="s">
        <v>866</v>
      </c>
      <c r="I72" s="154"/>
      <c r="J72" s="151"/>
      <c r="K72" s="154" t="s">
        <v>867</v>
      </c>
      <c r="L72" s="154"/>
      <c r="M72" s="151" t="s">
        <v>193</v>
      </c>
      <c r="N72" s="154" t="s">
        <v>692</v>
      </c>
      <c r="O72" s="154" t="s">
        <v>693</v>
      </c>
      <c r="P72" s="150"/>
      <c r="Q72" s="151"/>
      <c r="R72" s="154"/>
      <c r="S72" s="154"/>
      <c r="T72" s="152"/>
      <c r="U72" s="153" t="s">
        <v>868</v>
      </c>
      <c r="V72" s="151" t="s">
        <v>868</v>
      </c>
      <c r="W72" s="154"/>
      <c r="X72" s="149"/>
      <c r="Y72" s="152"/>
      <c r="Z72" s="153"/>
      <c r="AA72" s="152"/>
      <c r="AB72" s="155">
        <f>IF(OR(I72="Fail",ISBLANK(I72)),INDEX('Issue Code Table'!C:C,MATCH(N:N,'Issue Code Table'!A:A,0)),IF(M72="Critical",6,IF(M72="Significant",5,IF(M72="Moderate",3,2))))</f>
        <v>4</v>
      </c>
    </row>
    <row r="73" spans="1:28" ht="362.5" x14ac:dyDescent="0.35">
      <c r="A73" s="103" t="s">
        <v>869</v>
      </c>
      <c r="B73" s="140" t="s">
        <v>330</v>
      </c>
      <c r="C73" s="141" t="s">
        <v>331</v>
      </c>
      <c r="D73" s="140" t="s">
        <v>86</v>
      </c>
      <c r="E73" s="140" t="s">
        <v>870</v>
      </c>
      <c r="F73" s="141" t="s">
        <v>871</v>
      </c>
      <c r="G73" s="156" t="s">
        <v>872</v>
      </c>
      <c r="H73" s="156" t="s">
        <v>873</v>
      </c>
      <c r="I73" s="157"/>
      <c r="J73" s="156"/>
      <c r="K73" s="156" t="s">
        <v>874</v>
      </c>
      <c r="L73" s="157"/>
      <c r="M73" s="156" t="s">
        <v>193</v>
      </c>
      <c r="N73" s="156" t="s">
        <v>692</v>
      </c>
      <c r="O73" s="157" t="s">
        <v>693</v>
      </c>
      <c r="P73" s="158"/>
      <c r="Q73" s="159"/>
      <c r="R73" s="156"/>
      <c r="S73" s="157"/>
      <c r="T73" s="160"/>
      <c r="U73" s="161" t="s">
        <v>875</v>
      </c>
      <c r="V73" s="159" t="s">
        <v>875</v>
      </c>
      <c r="W73" s="156"/>
      <c r="X73" s="162"/>
      <c r="Y73" s="160"/>
      <c r="Z73" s="161"/>
      <c r="AA73" s="160"/>
      <c r="AB73" s="163">
        <f>IF(OR(I73="Fail",ISBLANK(I73)),INDEX('Issue Code Table'!C:C,MATCH(N:N,'Issue Code Table'!A:A,0)),IF(M73="Critical",6,IF(M73="Significant",5,IF(M73="Moderate",3,2))))</f>
        <v>4</v>
      </c>
    </row>
    <row r="74" spans="1:28" ht="187.5" x14ac:dyDescent="0.35">
      <c r="A74" s="102" t="s">
        <v>876</v>
      </c>
      <c r="B74" s="142" t="s">
        <v>627</v>
      </c>
      <c r="C74" s="142" t="s">
        <v>628</v>
      </c>
      <c r="D74" s="102" t="s">
        <v>86</v>
      </c>
      <c r="E74" s="142" t="s">
        <v>877</v>
      </c>
      <c r="F74" s="142" t="s">
        <v>878</v>
      </c>
      <c r="G74" s="151" t="s">
        <v>879</v>
      </c>
      <c r="H74" s="154" t="s">
        <v>880</v>
      </c>
      <c r="I74" s="154"/>
      <c r="J74" s="151"/>
      <c r="K74" s="154" t="s">
        <v>881</v>
      </c>
      <c r="L74" s="154"/>
      <c r="M74" s="151" t="s">
        <v>193</v>
      </c>
      <c r="N74" s="154" t="s">
        <v>634</v>
      </c>
      <c r="O74" s="154" t="s">
        <v>635</v>
      </c>
      <c r="P74" s="150"/>
      <c r="Q74" s="151"/>
      <c r="R74" s="154"/>
      <c r="S74" s="154"/>
      <c r="T74" s="152"/>
      <c r="U74" s="153" t="s">
        <v>882</v>
      </c>
      <c r="V74" s="151" t="s">
        <v>882</v>
      </c>
      <c r="W74" s="154"/>
      <c r="X74" s="149"/>
      <c r="Y74" s="152"/>
      <c r="Z74" s="153"/>
      <c r="AA74" s="152"/>
      <c r="AB74" s="155">
        <f>IF(OR(I74="Fail",ISBLANK(I74)),INDEX('Issue Code Table'!C:C,MATCH(N:N,'Issue Code Table'!A:A,0)),IF(M74="Critical",6,IF(M74="Significant",5,IF(M74="Moderate",3,2))))</f>
        <v>4</v>
      </c>
    </row>
    <row r="75" spans="1:28" ht="250" x14ac:dyDescent="0.35">
      <c r="A75" s="103" t="s">
        <v>883</v>
      </c>
      <c r="B75" s="140" t="s">
        <v>392</v>
      </c>
      <c r="C75" s="141" t="s">
        <v>393</v>
      </c>
      <c r="D75" s="140" t="s">
        <v>570</v>
      </c>
      <c r="E75" s="140" t="s">
        <v>884</v>
      </c>
      <c r="F75" s="141" t="s">
        <v>885</v>
      </c>
      <c r="G75" s="156" t="s">
        <v>886</v>
      </c>
      <c r="H75" s="156" t="s">
        <v>887</v>
      </c>
      <c r="I75" s="157"/>
      <c r="J75" s="156"/>
      <c r="K75" s="156" t="s">
        <v>888</v>
      </c>
      <c r="L75" s="157"/>
      <c r="M75" s="156" t="s">
        <v>193</v>
      </c>
      <c r="N75" s="156" t="s">
        <v>889</v>
      </c>
      <c r="O75" s="157" t="s">
        <v>890</v>
      </c>
      <c r="P75" s="158"/>
      <c r="Q75" s="159"/>
      <c r="R75" s="156"/>
      <c r="S75" s="157"/>
      <c r="T75" s="160"/>
      <c r="U75" s="161" t="s">
        <v>891</v>
      </c>
      <c r="V75" s="159" t="s">
        <v>891</v>
      </c>
      <c r="W75" s="156"/>
      <c r="X75" s="162"/>
      <c r="Y75" s="160"/>
      <c r="Z75" s="161"/>
      <c r="AA75" s="160"/>
      <c r="AB75" s="163" t="e">
        <f>IF(OR(I75="Fail",ISBLANK(I75)),INDEX('Issue Code Table'!C:C,MATCH(N:N,'Issue Code Table'!A:A,0)),IF(M75="Critical",6,IF(M75="Significant",5,IF(M75="Moderate",3,2))))</f>
        <v>#N/A</v>
      </c>
    </row>
    <row r="76" spans="1:28" ht="187.5" x14ac:dyDescent="0.35">
      <c r="A76" s="102" t="s">
        <v>892</v>
      </c>
      <c r="B76" s="142" t="s">
        <v>627</v>
      </c>
      <c r="C76" s="142" t="s">
        <v>628</v>
      </c>
      <c r="D76" s="102" t="s">
        <v>570</v>
      </c>
      <c r="E76" s="142" t="s">
        <v>893</v>
      </c>
      <c r="F76" s="142" t="s">
        <v>894</v>
      </c>
      <c r="G76" s="151" t="s">
        <v>895</v>
      </c>
      <c r="H76" s="154" t="s">
        <v>896</v>
      </c>
      <c r="I76" s="154"/>
      <c r="J76" s="151"/>
      <c r="K76" s="154" t="s">
        <v>897</v>
      </c>
      <c r="L76" s="154"/>
      <c r="M76" s="151" t="s">
        <v>193</v>
      </c>
      <c r="N76" s="154" t="s">
        <v>634</v>
      </c>
      <c r="O76" s="154" t="s">
        <v>635</v>
      </c>
      <c r="P76" s="150"/>
      <c r="Q76" s="151"/>
      <c r="R76" s="154"/>
      <c r="S76" s="154"/>
      <c r="T76" s="152"/>
      <c r="U76" s="153" t="s">
        <v>898</v>
      </c>
      <c r="V76" s="151" t="s">
        <v>898</v>
      </c>
      <c r="W76" s="154"/>
      <c r="X76" s="149"/>
      <c r="Y76" s="152"/>
      <c r="Z76" s="153"/>
      <c r="AA76" s="152"/>
      <c r="AB76" s="155">
        <f>IF(OR(I76="Fail",ISBLANK(I76)),INDEX('Issue Code Table'!C:C,MATCH(N:N,'Issue Code Table'!A:A,0)),IF(M76="Critical",6,IF(M76="Significant",5,IF(M76="Moderate",3,2))))</f>
        <v>4</v>
      </c>
    </row>
    <row r="77" spans="1:28" ht="75" x14ac:dyDescent="0.35">
      <c r="A77" s="103" t="s">
        <v>899</v>
      </c>
      <c r="B77" s="140" t="s">
        <v>900</v>
      </c>
      <c r="C77" s="141" t="s">
        <v>901</v>
      </c>
      <c r="D77" s="140" t="s">
        <v>86</v>
      </c>
      <c r="E77" s="140" t="s">
        <v>902</v>
      </c>
      <c r="F77" s="141" t="s">
        <v>903</v>
      </c>
      <c r="G77" s="156" t="s">
        <v>904</v>
      </c>
      <c r="H77" s="156" t="s">
        <v>905</v>
      </c>
      <c r="I77" s="157"/>
      <c r="J77" s="156"/>
      <c r="K77" s="156" t="s">
        <v>906</v>
      </c>
      <c r="L77" s="157"/>
      <c r="M77" s="156" t="s">
        <v>193</v>
      </c>
      <c r="N77" s="156" t="s">
        <v>907</v>
      </c>
      <c r="O77" s="157" t="s">
        <v>908</v>
      </c>
      <c r="P77" s="158"/>
      <c r="Q77" s="159"/>
      <c r="R77" s="156"/>
      <c r="S77" s="157"/>
      <c r="T77" s="160"/>
      <c r="U77" s="161" t="s">
        <v>909</v>
      </c>
      <c r="V77" s="159" t="s">
        <v>909</v>
      </c>
      <c r="W77" s="156"/>
      <c r="X77" s="162"/>
      <c r="Y77" s="160"/>
      <c r="Z77" s="161"/>
      <c r="AA77" s="160"/>
      <c r="AB77" s="163" t="e">
        <f>IF(OR(I77="Fail",ISBLANK(I77)),INDEX('Issue Code Table'!C:C,MATCH(N:N,'Issue Code Table'!A:A,0)),IF(M77="Critical",6,IF(M77="Significant",5,IF(M77="Moderate",3,2))))</f>
        <v>#N/A</v>
      </c>
    </row>
    <row r="78" spans="1:28" ht="325" x14ac:dyDescent="0.35">
      <c r="A78" s="102" t="s">
        <v>910</v>
      </c>
      <c r="B78" s="142" t="s">
        <v>911</v>
      </c>
      <c r="C78" s="142" t="s">
        <v>912</v>
      </c>
      <c r="D78" s="102" t="s">
        <v>570</v>
      </c>
      <c r="E78" s="142" t="s">
        <v>913</v>
      </c>
      <c r="F78" s="142" t="s">
        <v>914</v>
      </c>
      <c r="G78" s="151" t="s">
        <v>915</v>
      </c>
      <c r="H78" s="154" t="s">
        <v>916</v>
      </c>
      <c r="I78" s="154"/>
      <c r="J78" s="151"/>
      <c r="K78" s="154" t="s">
        <v>917</v>
      </c>
      <c r="L78" s="154"/>
      <c r="M78" s="151" t="s">
        <v>106</v>
      </c>
      <c r="N78" s="154" t="s">
        <v>918</v>
      </c>
      <c r="O78" s="154" t="s">
        <v>919</v>
      </c>
      <c r="P78" s="150"/>
      <c r="Q78" s="151"/>
      <c r="R78" s="154"/>
      <c r="S78" s="154"/>
      <c r="T78" s="152"/>
      <c r="U78" s="153" t="s">
        <v>920</v>
      </c>
      <c r="V78" s="151" t="s">
        <v>920</v>
      </c>
      <c r="W78" s="154" t="s">
        <v>921</v>
      </c>
      <c r="X78" s="149"/>
      <c r="Y78" s="152"/>
      <c r="Z78" s="153"/>
      <c r="AA78" s="152"/>
      <c r="AB78" s="155" t="e">
        <f>IF(OR(I78="Fail",ISBLANK(I78)),INDEX('Issue Code Table'!C:C,MATCH(N:N,'Issue Code Table'!A:A,0)),IF(M78="Critical",6,IF(M78="Significant",5,IF(M78="Moderate",3,2))))</f>
        <v>#N/A</v>
      </c>
    </row>
    <row r="79" spans="1:28" ht="125" x14ac:dyDescent="0.35">
      <c r="A79" s="145" t="s">
        <v>922</v>
      </c>
      <c r="B79" s="146" t="s">
        <v>923</v>
      </c>
      <c r="C79" s="146" t="s">
        <v>924</v>
      </c>
      <c r="D79" s="145" t="s">
        <v>925</v>
      </c>
      <c r="E79" s="146" t="s">
        <v>926</v>
      </c>
      <c r="F79" s="146" t="s">
        <v>927</v>
      </c>
      <c r="G79" s="159" t="s">
        <v>928</v>
      </c>
      <c r="H79" s="162" t="s">
        <v>929</v>
      </c>
      <c r="I79" s="162"/>
      <c r="J79" s="159"/>
      <c r="K79" s="162" t="s">
        <v>930</v>
      </c>
      <c r="L79" s="162"/>
      <c r="M79" s="159" t="s">
        <v>164</v>
      </c>
      <c r="N79" s="162" t="s">
        <v>931</v>
      </c>
      <c r="O79" s="162" t="s">
        <v>932</v>
      </c>
      <c r="P79" s="158"/>
      <c r="Q79" s="159"/>
      <c r="R79" s="162"/>
      <c r="S79" s="162"/>
      <c r="T79" s="160"/>
      <c r="U79" s="161" t="s">
        <v>933</v>
      </c>
      <c r="V79" s="159" t="s">
        <v>933</v>
      </c>
      <c r="W79" s="162"/>
      <c r="X79" s="157"/>
      <c r="Y79" s="160"/>
      <c r="Z79" s="161"/>
      <c r="AA79" s="160"/>
      <c r="AB79" s="163">
        <f>IF(OR(I79="Fail",ISBLANK(I79)),INDEX('Issue Code Table'!C:C,MATCH(N:N,'Issue Code Table'!A:A,0)),IF(M79="Critical",6,IF(M79="Significant",5,IF(M79="Moderate",3,2))))</f>
        <v>2</v>
      </c>
    </row>
    <row r="81" spans="9:9" hidden="1" x14ac:dyDescent="0.35">
      <c r="I81" s="135" t="s">
        <v>54</v>
      </c>
    </row>
    <row r="82" spans="9:9" hidden="1" x14ac:dyDescent="0.35">
      <c r="I82" s="135" t="s">
        <v>55</v>
      </c>
    </row>
    <row r="83" spans="9:9" hidden="1" x14ac:dyDescent="0.35">
      <c r="I83" s="135" t="s">
        <v>42</v>
      </c>
    </row>
    <row r="84" spans="9:9" hidden="1" x14ac:dyDescent="0.35">
      <c r="I84" s="135" t="s">
        <v>934</v>
      </c>
    </row>
    <row r="85" spans="9:9" hidden="1" x14ac:dyDescent="0.35">
      <c r="I85" s="135"/>
    </row>
    <row r="86" spans="9:9" hidden="1" x14ac:dyDescent="0.35">
      <c r="I86" s="136" t="s">
        <v>935</v>
      </c>
    </row>
    <row r="87" spans="9:9" hidden="1" x14ac:dyDescent="0.35">
      <c r="I87" s="136" t="s">
        <v>92</v>
      </c>
    </row>
    <row r="88" spans="9:9" hidden="1" x14ac:dyDescent="0.35">
      <c r="I88" s="136" t="s">
        <v>106</v>
      </c>
    </row>
    <row r="89" spans="9:9" hidden="1" x14ac:dyDescent="0.35">
      <c r="I89" s="136" t="s">
        <v>193</v>
      </c>
    </row>
    <row r="90" spans="9:9" hidden="1" x14ac:dyDescent="0.35">
      <c r="I90" s="136" t="s">
        <v>164</v>
      </c>
    </row>
  </sheetData>
  <protectedRanges>
    <protectedRange password="E1A2" sqref="AB55:AB79 AB2:AB53" name="Range1_1_1"/>
    <protectedRange password="E1A2" sqref="AB54" name="Range1_1_1_1"/>
  </protectedRanges>
  <autoFilter ref="A1:O79" xr:uid="{45EDA947-DEE3-4B63-A731-A896E656D2B6}"/>
  <phoneticPr fontId="11" type="noConversion"/>
  <conditionalFormatting sqref="E41:F41">
    <cfRule type="expression" dxfId="19" priority="2">
      <formula>AND($J41="Fail", $M41="Critical")</formula>
    </cfRule>
  </conditionalFormatting>
  <conditionalFormatting sqref="J41 L41">
    <cfRule type="cellIs" dxfId="18" priority="12" stopIfTrue="1" operator="equal">
      <formula>"Pass"</formula>
    </cfRule>
    <cfRule type="cellIs" dxfId="17" priority="13" stopIfTrue="1" operator="equal">
      <formula>"Fail"</formula>
    </cfRule>
    <cfRule type="cellIs" dxfId="16" priority="14" stopIfTrue="1" operator="equal">
      <formula>"Info"</formula>
    </cfRule>
  </conditionalFormatting>
  <conditionalFormatting sqref="J2:K31 J32:J35 J36:K40">
    <cfRule type="cellIs" dxfId="15" priority="27" operator="equal">
      <formula>"Fail"</formula>
    </cfRule>
    <cfRule type="cellIs" dxfId="14" priority="28" operator="equal">
      <formula>"Pass"</formula>
    </cfRule>
    <cfRule type="cellIs" dxfId="13" priority="29" operator="equal">
      <formula>"Info"</formula>
    </cfRule>
  </conditionalFormatting>
  <conditionalFormatting sqref="J42:K79">
    <cfRule type="cellIs" dxfId="12" priority="7" operator="equal">
      <formula>"Fail"</formula>
    </cfRule>
    <cfRule type="cellIs" dxfId="11" priority="8" operator="equal">
      <formula>"Pass"</formula>
    </cfRule>
    <cfRule type="cellIs" dxfId="10" priority="9" operator="equal">
      <formula>"Info"</formula>
    </cfRule>
  </conditionalFormatting>
  <conditionalFormatting sqref="L4 L6 L8 L10 L12 L14 L16 L18 L20 L22 L24 L26 L28:L29 L31 L33 L35:L36 L38 L40:L41 L44 L46 L48 L50 L52 L56 L58 L60 L62 L64 L66 L68 L70 L72 L74 L76 L78:L79">
    <cfRule type="cellIs" dxfId="9" priority="25" stopIfTrue="1" operator="equal">
      <formula>"Fail"</formula>
    </cfRule>
    <cfRule type="cellIs" dxfId="8" priority="26" stopIfTrue="1" operator="equal">
      <formula>"Info"</formula>
    </cfRule>
  </conditionalFormatting>
  <conditionalFormatting sqref="L40:L41 L4 L6 L8 L10 L12 L14 L16 L18 L20 L22 L24 L26 L28:L29 L31 L33 L35:L36 L38 L44 L46 L48 L50 L52 L56 L58 L60 L62 L64 L66 L68 L70 L72 L74 L76 L78:L79">
    <cfRule type="cellIs" dxfId="7" priority="24" stopIfTrue="1" operator="equal">
      <formula>"Pass"</formula>
    </cfRule>
  </conditionalFormatting>
  <conditionalFormatting sqref="L54">
    <cfRule type="cellIs" dxfId="6" priority="4" stopIfTrue="1" operator="equal">
      <formula>"Pass"</formula>
    </cfRule>
    <cfRule type="cellIs" dxfId="5" priority="5" stopIfTrue="1" operator="equal">
      <formula>"Fail"</formula>
    </cfRule>
    <cfRule type="cellIs" dxfId="4" priority="6" stopIfTrue="1" operator="equal">
      <formula>"Info"</formula>
    </cfRule>
  </conditionalFormatting>
  <conditionalFormatting sqref="N2:N40">
    <cfRule type="expression" dxfId="3" priority="30" stopIfTrue="1">
      <formula>ISERROR(AB2)</formula>
    </cfRule>
  </conditionalFormatting>
  <conditionalFormatting sqref="N41">
    <cfRule type="expression" dxfId="2" priority="11" stopIfTrue="1">
      <formula>ISERROR(Z41)</formula>
    </cfRule>
  </conditionalFormatting>
  <conditionalFormatting sqref="N42:N79">
    <cfRule type="expression" dxfId="1" priority="10" stopIfTrue="1">
      <formula>ISERROR(AB42)</formula>
    </cfRule>
  </conditionalFormatting>
  <conditionalFormatting sqref="U41:W41">
    <cfRule type="expression" dxfId="0" priority="1">
      <formula>AND($J41="Fail", $M41="Critical")</formula>
    </cfRule>
  </conditionalFormatting>
  <dataValidations count="5">
    <dataValidation type="list" allowBlank="1" showInputMessage="1" showErrorMessage="1" sqref="J14" xr:uid="{8AC37052-F422-41A6-97B3-E811F0474893}">
      <formula1>$I$81:$I$84</formula1>
    </dataValidation>
    <dataValidation type="list" allowBlank="1" showInputMessage="1" showErrorMessage="1" sqref="I81:I90" xr:uid="{B0129EB3-BB21-4704-A2ED-45DEBDA327EA}">
      <formula1>$I$36:$I$39</formula1>
    </dataValidation>
    <dataValidation type="list" allowBlank="1" showInputMessage="1" showErrorMessage="1" sqref="M42:M79 M2:M40" xr:uid="{D54644D0-A276-447D-87EE-C82D8586E3BD}">
      <formula1>$I$87:$I$90</formula1>
    </dataValidation>
    <dataValidation type="list" allowBlank="1" showInputMessage="1" showErrorMessage="1" sqref="J41" xr:uid="{42F63732-8534-4C28-BE98-5070D0323FC1}">
      <formula1>$I$46:$I$49</formula1>
    </dataValidation>
    <dataValidation type="list" allowBlank="1" showInputMessage="1" showErrorMessage="1" sqref="O41" xr:uid="{74A406B3-1DA5-41E3-AD5B-84A2DA0F102C}">
      <formula1>$I$57:$I$60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BD4CF-6333-4D7E-8348-CF4C5599D9B5}">
  <dimension ref="A1:N41"/>
  <sheetViews>
    <sheetView zoomScale="90" zoomScaleNormal="90" workbookViewId="0">
      <selection activeCell="A2" sqref="A2"/>
    </sheetView>
  </sheetViews>
  <sheetFormatPr defaultColWidth="0" defaultRowHeight="12.75" customHeight="1" zeroHeight="1" x14ac:dyDescent="0.35"/>
  <cols>
    <col min="1" max="1" width="11.453125" style="108" customWidth="1"/>
    <col min="2" max="2" width="13.1796875" style="108" customWidth="1"/>
    <col min="3" max="3" width="90" style="118" customWidth="1"/>
    <col min="4" max="4" width="24.81640625" style="108" customWidth="1"/>
    <col min="5" max="5" width="2.453125" style="107" customWidth="1"/>
    <col min="6" max="14" width="0" style="107" hidden="1" customWidth="1"/>
    <col min="15" max="16384" width="11.453125" style="108" hidden="1"/>
  </cols>
  <sheetData>
    <row r="1" spans="1:14" ht="14.25" customHeight="1" x14ac:dyDescent="0.35">
      <c r="A1" s="104" t="s">
        <v>936</v>
      </c>
      <c r="B1" s="105"/>
      <c r="C1" s="106"/>
      <c r="D1" s="105"/>
    </row>
    <row r="2" spans="1:14" s="111" customFormat="1" ht="12.75" customHeight="1" x14ac:dyDescent="0.35">
      <c r="A2" s="109" t="s">
        <v>937</v>
      </c>
      <c r="B2" s="109" t="s">
        <v>938</v>
      </c>
      <c r="C2" s="110" t="s">
        <v>939</v>
      </c>
      <c r="D2" s="109" t="s">
        <v>940</v>
      </c>
      <c r="E2" s="107"/>
      <c r="F2" s="107"/>
      <c r="G2" s="107"/>
      <c r="H2" s="107"/>
      <c r="I2" s="107"/>
      <c r="J2" s="107"/>
      <c r="K2" s="107"/>
      <c r="L2" s="107"/>
      <c r="M2" s="107"/>
      <c r="N2" s="107"/>
    </row>
    <row r="3" spans="1:14" ht="57" customHeight="1" x14ac:dyDescent="0.35">
      <c r="A3" s="112">
        <v>1</v>
      </c>
      <c r="B3" s="113">
        <v>45657</v>
      </c>
      <c r="C3" s="114" t="s">
        <v>941</v>
      </c>
      <c r="D3" s="3" t="s">
        <v>942</v>
      </c>
    </row>
    <row r="4" spans="1:14" ht="24" customHeight="1" x14ac:dyDescent="0.35">
      <c r="A4" s="112"/>
      <c r="B4" s="113"/>
      <c r="C4" s="115"/>
      <c r="D4" s="3"/>
    </row>
    <row r="5" spans="1:14" ht="24" customHeight="1" x14ac:dyDescent="0.35">
      <c r="A5" s="112"/>
      <c r="B5" s="113"/>
      <c r="C5" s="116"/>
      <c r="D5" s="3"/>
    </row>
    <row r="6" spans="1:14" ht="24" customHeight="1" x14ac:dyDescent="0.35">
      <c r="A6" s="112"/>
      <c r="B6" s="113"/>
      <c r="C6" s="116"/>
      <c r="D6" s="3"/>
    </row>
    <row r="7" spans="1:14" ht="24" customHeight="1" x14ac:dyDescent="0.35">
      <c r="A7" s="112"/>
      <c r="B7" s="113"/>
      <c r="C7" s="116"/>
      <c r="D7" s="3"/>
    </row>
    <row r="8" spans="1:14" ht="24" customHeight="1" x14ac:dyDescent="0.35">
      <c r="A8" s="112"/>
      <c r="B8" s="113"/>
      <c r="C8" s="116"/>
      <c r="D8" s="3"/>
    </row>
    <row r="9" spans="1:14" s="49" customFormat="1" ht="24" customHeight="1" x14ac:dyDescent="0.35">
      <c r="A9" s="112"/>
      <c r="B9" s="113"/>
      <c r="C9" s="2"/>
      <c r="D9" s="3"/>
    </row>
    <row r="10" spans="1:14" ht="24" customHeight="1" x14ac:dyDescent="0.35">
      <c r="A10" s="112"/>
      <c r="B10" s="113"/>
      <c r="C10" s="2"/>
      <c r="D10" s="3"/>
    </row>
    <row r="11" spans="1:14" s="49" customFormat="1" ht="24" customHeight="1" x14ac:dyDescent="0.35">
      <c r="A11" s="112"/>
      <c r="B11" s="113"/>
      <c r="C11" s="2"/>
      <c r="D11" s="3"/>
    </row>
    <row r="12" spans="1:14" ht="24" customHeight="1" x14ac:dyDescent="0.35">
      <c r="A12" s="112"/>
      <c r="B12" s="113"/>
      <c r="C12" s="2"/>
      <c r="D12" s="3"/>
    </row>
    <row r="13" spans="1:14" ht="24" customHeight="1" x14ac:dyDescent="0.35">
      <c r="A13" s="112"/>
      <c r="B13" s="113"/>
      <c r="C13" s="2"/>
      <c r="D13" s="3"/>
    </row>
    <row r="14" spans="1:14" ht="24" customHeight="1" x14ac:dyDescent="0.35">
      <c r="A14" s="112"/>
      <c r="B14" s="113"/>
      <c r="C14" s="116"/>
      <c r="D14" s="3"/>
    </row>
    <row r="15" spans="1:14" ht="24" customHeight="1" x14ac:dyDescent="0.35">
      <c r="A15" s="112"/>
      <c r="B15" s="113"/>
      <c r="C15" s="116"/>
      <c r="D15" s="3"/>
    </row>
    <row r="16" spans="1:14" ht="24" customHeight="1" x14ac:dyDescent="0.35">
      <c r="A16" s="112"/>
      <c r="B16" s="113"/>
      <c r="C16" s="116"/>
      <c r="D16" s="3"/>
    </row>
    <row r="17" spans="1:4" ht="24" customHeight="1" x14ac:dyDescent="0.35">
      <c r="A17" s="112"/>
      <c r="B17" s="113"/>
      <c r="C17" s="116"/>
      <c r="D17" s="3"/>
    </row>
    <row r="18" spans="1:4" ht="24" customHeight="1" x14ac:dyDescent="0.35">
      <c r="A18" s="112"/>
      <c r="B18" s="113"/>
      <c r="C18" s="116"/>
      <c r="D18" s="3"/>
    </row>
    <row r="19" spans="1:4" ht="24" customHeight="1" x14ac:dyDescent="0.35">
      <c r="A19" s="112"/>
      <c r="B19" s="113"/>
      <c r="C19" s="116"/>
      <c r="D19" s="3"/>
    </row>
    <row r="20" spans="1:4" ht="24" customHeight="1" x14ac:dyDescent="0.35">
      <c r="A20" s="112"/>
      <c r="B20" s="113"/>
      <c r="C20" s="116"/>
      <c r="D20" s="3"/>
    </row>
    <row r="21" spans="1:4" ht="24" customHeight="1" x14ac:dyDescent="0.35">
      <c r="A21" s="112"/>
      <c r="B21" s="113"/>
      <c r="C21" s="116"/>
      <c r="D21" s="3"/>
    </row>
    <row r="22" spans="1:4" ht="24" customHeight="1" x14ac:dyDescent="0.35">
      <c r="A22" s="112"/>
      <c r="B22" s="113"/>
      <c r="C22" s="116"/>
      <c r="D22" s="3"/>
    </row>
    <row r="23" spans="1:4" ht="24" customHeight="1" x14ac:dyDescent="0.35">
      <c r="A23" s="2"/>
      <c r="B23" s="113"/>
      <c r="C23" s="116"/>
      <c r="D23" s="3"/>
    </row>
    <row r="24" spans="1:4" ht="24" customHeight="1" x14ac:dyDescent="0.35">
      <c r="A24" s="2"/>
      <c r="B24" s="113"/>
      <c r="C24" s="116"/>
      <c r="D24" s="3"/>
    </row>
    <row r="25" spans="1:4" ht="24" customHeight="1" x14ac:dyDescent="0.35">
      <c r="A25" s="2"/>
      <c r="B25" s="113"/>
      <c r="C25" s="116"/>
      <c r="D25" s="3"/>
    </row>
    <row r="26" spans="1:4" ht="24" customHeight="1" x14ac:dyDescent="0.35">
      <c r="A26" s="2"/>
      <c r="B26" s="113"/>
      <c r="C26" s="116"/>
      <c r="D26" s="3"/>
    </row>
    <row r="27" spans="1:4" ht="12.75" customHeight="1" x14ac:dyDescent="0.35">
      <c r="A27" s="107"/>
      <c r="B27" s="107"/>
      <c r="C27" s="117"/>
      <c r="D27" s="107"/>
    </row>
    <row r="28" spans="1:4" ht="12.75" hidden="1" customHeight="1" x14ac:dyDescent="0.35">
      <c r="A28" s="107"/>
      <c r="B28" s="107"/>
      <c r="C28" s="117"/>
      <c r="D28" s="107"/>
    </row>
    <row r="29" spans="1:4" ht="12.75" hidden="1" customHeight="1" x14ac:dyDescent="0.35">
      <c r="A29" s="107"/>
      <c r="B29" s="107"/>
      <c r="C29" s="117"/>
      <c r="D29" s="107"/>
    </row>
    <row r="30" spans="1:4" ht="12.75" hidden="1" customHeight="1" x14ac:dyDescent="0.35">
      <c r="A30" s="107"/>
      <c r="B30" s="107"/>
      <c r="C30" s="117"/>
      <c r="D30" s="107"/>
    </row>
    <row r="31" spans="1:4" ht="12.75" hidden="1" customHeight="1" x14ac:dyDescent="0.35">
      <c r="A31" s="107"/>
      <c r="B31" s="107"/>
      <c r="C31" s="117"/>
      <c r="D31" s="107"/>
    </row>
    <row r="32" spans="1:4" ht="12.75" hidden="1" customHeight="1" x14ac:dyDescent="0.35">
      <c r="A32" s="107"/>
      <c r="B32" s="107"/>
      <c r="C32" s="117"/>
      <c r="D32" s="107"/>
    </row>
    <row r="33" spans="1:4" ht="12.75" hidden="1" customHeight="1" x14ac:dyDescent="0.35">
      <c r="A33" s="107"/>
      <c r="B33" s="107"/>
      <c r="C33" s="117"/>
      <c r="D33" s="107"/>
    </row>
    <row r="34" spans="1:4" ht="12.75" hidden="1" customHeight="1" x14ac:dyDescent="0.35">
      <c r="A34" s="107"/>
      <c r="B34" s="107"/>
      <c r="C34" s="117"/>
      <c r="D34" s="107"/>
    </row>
    <row r="35" spans="1:4" ht="12.75" hidden="1" customHeight="1" x14ac:dyDescent="0.35">
      <c r="A35" s="107"/>
      <c r="B35" s="107"/>
      <c r="C35" s="117"/>
      <c r="D35" s="107"/>
    </row>
    <row r="36" spans="1:4" ht="12.75" hidden="1" customHeight="1" x14ac:dyDescent="0.35">
      <c r="A36" s="107"/>
      <c r="B36" s="107"/>
      <c r="C36" s="117"/>
      <c r="D36" s="107"/>
    </row>
    <row r="37" spans="1:4" ht="12.75" hidden="1" customHeight="1" x14ac:dyDescent="0.35">
      <c r="A37" s="107"/>
      <c r="B37" s="107"/>
      <c r="C37" s="117"/>
      <c r="D37" s="107"/>
    </row>
    <row r="38" spans="1:4" ht="12.75" hidden="1" customHeight="1" x14ac:dyDescent="0.35">
      <c r="A38" s="107"/>
      <c r="B38" s="107"/>
      <c r="C38" s="117"/>
      <c r="D38" s="107"/>
    </row>
    <row r="39" spans="1:4" ht="12.75" hidden="1" customHeight="1" x14ac:dyDescent="0.35">
      <c r="A39" s="107"/>
      <c r="B39" s="107"/>
      <c r="C39" s="117"/>
      <c r="D39" s="107"/>
    </row>
    <row r="40" spans="1:4" ht="12.75" hidden="1" customHeight="1" x14ac:dyDescent="0.35">
      <c r="A40" s="107"/>
      <c r="B40" s="107"/>
      <c r="C40" s="117"/>
      <c r="D40" s="107"/>
    </row>
    <row r="41" spans="1:4" ht="12.75" hidden="1" customHeight="1" x14ac:dyDescent="0.35">
      <c r="A41" s="107"/>
      <c r="B41" s="107"/>
      <c r="C41" s="117"/>
      <c r="D41" s="10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DCBB-3B9A-4263-A7E3-AE2166681D80}">
  <sheetPr>
    <pageSetUpPr fitToPage="1"/>
  </sheetPr>
  <dimension ref="A1:D82"/>
  <sheetViews>
    <sheetView showGridLines="0" zoomScaleNormal="100" workbookViewId="0">
      <pane ySplit="1" topLeftCell="A2" activePane="bottomLeft" state="frozen"/>
      <selection pane="bottomLeft" activeCell="A6" sqref="A6"/>
    </sheetView>
  </sheetViews>
  <sheetFormatPr defaultColWidth="0" defaultRowHeight="12.5" zeroHeight="1" x14ac:dyDescent="0.25"/>
  <cols>
    <col min="1" max="1" width="8.81640625" style="121" customWidth="1"/>
    <col min="2" max="2" width="18.54296875" style="121" customWidth="1"/>
    <col min="3" max="3" width="111.1796875" style="121" customWidth="1"/>
    <col min="4" max="4" width="11.453125" style="121" customWidth="1"/>
    <col min="5" max="16384" width="8.81640625" style="121" hidden="1"/>
  </cols>
  <sheetData>
    <row r="1" spans="1:4" ht="13" x14ac:dyDescent="0.3">
      <c r="A1" s="119" t="s">
        <v>936</v>
      </c>
      <c r="B1" s="120"/>
      <c r="C1" s="120"/>
      <c r="D1" s="120"/>
    </row>
    <row r="2" spans="1:4" ht="12.75" customHeight="1" x14ac:dyDescent="0.25">
      <c r="A2" s="122" t="s">
        <v>937</v>
      </c>
      <c r="B2" s="122" t="s">
        <v>943</v>
      </c>
      <c r="C2" s="122" t="s">
        <v>939</v>
      </c>
      <c r="D2" s="122" t="s">
        <v>944</v>
      </c>
    </row>
    <row r="3" spans="1:4" x14ac:dyDescent="0.25">
      <c r="A3" s="123">
        <v>1</v>
      </c>
      <c r="B3" s="124" t="s">
        <v>111</v>
      </c>
      <c r="C3" s="124" t="s">
        <v>945</v>
      </c>
      <c r="D3" s="125">
        <v>45657</v>
      </c>
    </row>
    <row r="4" spans="1:4" x14ac:dyDescent="0.25">
      <c r="A4" s="123">
        <v>1</v>
      </c>
      <c r="B4" s="124" t="s">
        <v>127</v>
      </c>
      <c r="C4" s="124" t="s">
        <v>945</v>
      </c>
      <c r="D4" s="125">
        <v>45657</v>
      </c>
    </row>
    <row r="5" spans="1:4" x14ac:dyDescent="0.25">
      <c r="A5" s="123">
        <v>1</v>
      </c>
      <c r="B5" s="124" t="s">
        <v>142</v>
      </c>
      <c r="C5" s="124" t="s">
        <v>945</v>
      </c>
      <c r="D5" s="125">
        <v>45657</v>
      </c>
    </row>
    <row r="6" spans="1:4" x14ac:dyDescent="0.25">
      <c r="A6" s="123">
        <v>1</v>
      </c>
      <c r="B6" s="124" t="s">
        <v>156</v>
      </c>
      <c r="C6" s="124" t="s">
        <v>945</v>
      </c>
      <c r="D6" s="125">
        <v>45657</v>
      </c>
    </row>
    <row r="7" spans="1:4" x14ac:dyDescent="0.25">
      <c r="A7" s="123">
        <v>1</v>
      </c>
      <c r="B7" s="124" t="s">
        <v>172</v>
      </c>
      <c r="C7" s="124" t="s">
        <v>945</v>
      </c>
      <c r="D7" s="125">
        <v>45657</v>
      </c>
    </row>
    <row r="8" spans="1:4" x14ac:dyDescent="0.25">
      <c r="A8" s="123">
        <v>1</v>
      </c>
      <c r="B8" s="124" t="s">
        <v>185</v>
      </c>
      <c r="C8" s="124" t="s">
        <v>945</v>
      </c>
      <c r="D8" s="125">
        <v>45657</v>
      </c>
    </row>
    <row r="9" spans="1:4" x14ac:dyDescent="0.25">
      <c r="A9" s="123">
        <v>1</v>
      </c>
      <c r="B9" s="124" t="s">
        <v>201</v>
      </c>
      <c r="C9" s="124" t="s">
        <v>945</v>
      </c>
      <c r="D9" s="125">
        <v>45657</v>
      </c>
    </row>
    <row r="10" spans="1:4" x14ac:dyDescent="0.25">
      <c r="A10" s="123">
        <v>1</v>
      </c>
      <c r="B10" s="124" t="s">
        <v>211</v>
      </c>
      <c r="C10" s="124" t="s">
        <v>945</v>
      </c>
      <c r="D10" s="125">
        <v>45657</v>
      </c>
    </row>
    <row r="11" spans="1:4" x14ac:dyDescent="0.25">
      <c r="A11" s="123">
        <v>1</v>
      </c>
      <c r="B11" s="124" t="s">
        <v>226</v>
      </c>
      <c r="C11" s="124" t="s">
        <v>945</v>
      </c>
      <c r="D11" s="125">
        <v>45657</v>
      </c>
    </row>
    <row r="12" spans="1:4" x14ac:dyDescent="0.25">
      <c r="A12" s="123">
        <v>1</v>
      </c>
      <c r="B12" s="124" t="s">
        <v>243</v>
      </c>
      <c r="C12" s="124" t="s">
        <v>945</v>
      </c>
      <c r="D12" s="125">
        <v>45657</v>
      </c>
    </row>
    <row r="13" spans="1:4" x14ac:dyDescent="0.25">
      <c r="A13" s="123">
        <v>1</v>
      </c>
      <c r="B13" s="124" t="s">
        <v>946</v>
      </c>
      <c r="C13" s="124" t="s">
        <v>947</v>
      </c>
      <c r="D13" s="125">
        <v>45657</v>
      </c>
    </row>
    <row r="14" spans="1:4" x14ac:dyDescent="0.25">
      <c r="A14" s="123">
        <v>1</v>
      </c>
      <c r="B14" s="124" t="s">
        <v>260</v>
      </c>
      <c r="C14" s="124" t="s">
        <v>945</v>
      </c>
      <c r="D14" s="125">
        <v>45657</v>
      </c>
    </row>
    <row r="15" spans="1:4" x14ac:dyDescent="0.25">
      <c r="A15" s="123">
        <v>1</v>
      </c>
      <c r="B15" s="124" t="s">
        <v>271</v>
      </c>
      <c r="C15" s="124" t="s">
        <v>945</v>
      </c>
      <c r="D15" s="125">
        <v>45657</v>
      </c>
    </row>
    <row r="16" spans="1:4" x14ac:dyDescent="0.25">
      <c r="A16" s="123">
        <v>1</v>
      </c>
      <c r="B16" s="124" t="s">
        <v>285</v>
      </c>
      <c r="C16" s="124" t="s">
        <v>945</v>
      </c>
      <c r="D16" s="125">
        <v>45657</v>
      </c>
    </row>
    <row r="17" spans="1:4" x14ac:dyDescent="0.25">
      <c r="A17" s="123">
        <v>1</v>
      </c>
      <c r="B17" s="124" t="s">
        <v>298</v>
      </c>
      <c r="C17" s="124" t="s">
        <v>945</v>
      </c>
      <c r="D17" s="125">
        <v>45657</v>
      </c>
    </row>
    <row r="18" spans="1:4" x14ac:dyDescent="0.25">
      <c r="A18" s="123">
        <v>1</v>
      </c>
      <c r="B18" s="124" t="s">
        <v>314</v>
      </c>
      <c r="C18" s="124" t="s">
        <v>945</v>
      </c>
      <c r="D18" s="125">
        <v>45657</v>
      </c>
    </row>
    <row r="19" spans="1:4" x14ac:dyDescent="0.25">
      <c r="A19" s="123">
        <v>1</v>
      </c>
      <c r="B19" s="124" t="s">
        <v>329</v>
      </c>
      <c r="C19" s="124" t="s">
        <v>945</v>
      </c>
      <c r="D19" s="125">
        <v>45657</v>
      </c>
    </row>
    <row r="20" spans="1:4" x14ac:dyDescent="0.25">
      <c r="A20" s="123">
        <v>1</v>
      </c>
      <c r="B20" s="124" t="s">
        <v>343</v>
      </c>
      <c r="C20" s="124" t="s">
        <v>945</v>
      </c>
      <c r="D20" s="125">
        <v>45657</v>
      </c>
    </row>
    <row r="21" spans="1:4" x14ac:dyDescent="0.25">
      <c r="A21" s="123">
        <v>1</v>
      </c>
      <c r="B21" s="124" t="s">
        <v>356</v>
      </c>
      <c r="C21" s="124" t="s">
        <v>945</v>
      </c>
      <c r="D21" s="125">
        <v>45657</v>
      </c>
    </row>
    <row r="22" spans="1:4" x14ac:dyDescent="0.25">
      <c r="A22" s="123">
        <v>1</v>
      </c>
      <c r="B22" s="124" t="s">
        <v>368</v>
      </c>
      <c r="C22" s="124" t="s">
        <v>945</v>
      </c>
      <c r="D22" s="125">
        <v>45657</v>
      </c>
    </row>
    <row r="23" spans="1:4" x14ac:dyDescent="0.25">
      <c r="A23" s="123">
        <v>1</v>
      </c>
      <c r="B23" s="124" t="s">
        <v>379</v>
      </c>
      <c r="C23" s="124" t="s">
        <v>945</v>
      </c>
      <c r="D23" s="125">
        <v>45657</v>
      </c>
    </row>
    <row r="24" spans="1:4" x14ac:dyDescent="0.25">
      <c r="A24" s="123">
        <v>1</v>
      </c>
      <c r="B24" s="124" t="s">
        <v>391</v>
      </c>
      <c r="C24" s="124" t="s">
        <v>945</v>
      </c>
      <c r="D24" s="125">
        <v>45657</v>
      </c>
    </row>
    <row r="25" spans="1:4" x14ac:dyDescent="0.25">
      <c r="A25" s="123">
        <v>1</v>
      </c>
      <c r="B25" s="124" t="s">
        <v>404</v>
      </c>
      <c r="C25" s="124" t="s">
        <v>945</v>
      </c>
      <c r="D25" s="125">
        <v>45657</v>
      </c>
    </row>
    <row r="26" spans="1:4" x14ac:dyDescent="0.25">
      <c r="A26" s="123">
        <v>1</v>
      </c>
      <c r="B26" s="124" t="s">
        <v>417</v>
      </c>
      <c r="C26" s="124" t="s">
        <v>945</v>
      </c>
      <c r="D26" s="125">
        <v>45657</v>
      </c>
    </row>
    <row r="27" spans="1:4" x14ac:dyDescent="0.25">
      <c r="A27" s="123">
        <v>1</v>
      </c>
      <c r="B27" s="124" t="s">
        <v>430</v>
      </c>
      <c r="C27" s="124" t="s">
        <v>945</v>
      </c>
      <c r="D27" s="125">
        <v>45657</v>
      </c>
    </row>
    <row r="28" spans="1:4" x14ac:dyDescent="0.25">
      <c r="A28" s="123">
        <v>1</v>
      </c>
      <c r="B28" s="124" t="s">
        <v>443</v>
      </c>
      <c r="C28" s="124" t="s">
        <v>945</v>
      </c>
      <c r="D28" s="125">
        <v>45657</v>
      </c>
    </row>
    <row r="29" spans="1:4" x14ac:dyDescent="0.25">
      <c r="A29" s="123">
        <v>1</v>
      </c>
      <c r="B29" s="124" t="s">
        <v>83</v>
      </c>
      <c r="C29" s="124" t="s">
        <v>948</v>
      </c>
      <c r="D29" s="125">
        <v>45657</v>
      </c>
    </row>
    <row r="30" spans="1:4" x14ac:dyDescent="0.25">
      <c r="A30" s="123">
        <v>1</v>
      </c>
      <c r="B30" s="124" t="s">
        <v>98</v>
      </c>
      <c r="C30" s="124" t="s">
        <v>948</v>
      </c>
      <c r="D30" s="125">
        <v>45657</v>
      </c>
    </row>
    <row r="31" spans="1:4" x14ac:dyDescent="0.25">
      <c r="A31" s="123">
        <v>1</v>
      </c>
      <c r="B31" s="124" t="s">
        <v>454</v>
      </c>
      <c r="C31" s="124" t="s">
        <v>949</v>
      </c>
      <c r="D31" s="125">
        <v>45657</v>
      </c>
    </row>
    <row r="32" spans="1:4" x14ac:dyDescent="0.25">
      <c r="A32" s="123">
        <v>1</v>
      </c>
      <c r="B32" s="124" t="s">
        <v>465</v>
      </c>
      <c r="C32" s="124" t="s">
        <v>950</v>
      </c>
      <c r="D32" s="125">
        <v>45657</v>
      </c>
    </row>
    <row r="33" spans="1:4" x14ac:dyDescent="0.25">
      <c r="A33" s="123">
        <v>1</v>
      </c>
      <c r="B33" s="124" t="s">
        <v>472</v>
      </c>
      <c r="C33" s="124" t="s">
        <v>951</v>
      </c>
      <c r="D33" s="125">
        <v>45657</v>
      </c>
    </row>
    <row r="34" spans="1:4" x14ac:dyDescent="0.25">
      <c r="A34" s="123">
        <v>1</v>
      </c>
      <c r="B34" s="124" t="s">
        <v>483</v>
      </c>
      <c r="C34" s="124" t="s">
        <v>952</v>
      </c>
      <c r="D34" s="125">
        <v>45657</v>
      </c>
    </row>
    <row r="35" spans="1:4" x14ac:dyDescent="0.25">
      <c r="A35" s="123">
        <v>1</v>
      </c>
      <c r="B35" s="124" t="s">
        <v>492</v>
      </c>
      <c r="C35" s="124" t="s">
        <v>953</v>
      </c>
      <c r="D35" s="125">
        <v>45657</v>
      </c>
    </row>
    <row r="36" spans="1:4" x14ac:dyDescent="0.25">
      <c r="A36" s="123">
        <v>1</v>
      </c>
      <c r="B36" s="124" t="s">
        <v>500</v>
      </c>
      <c r="C36" s="124" t="s">
        <v>954</v>
      </c>
      <c r="D36" s="125">
        <v>45657</v>
      </c>
    </row>
    <row r="37" spans="1:4" x14ac:dyDescent="0.25">
      <c r="A37" s="123">
        <v>1</v>
      </c>
      <c r="B37" s="124" t="s">
        <v>509</v>
      </c>
      <c r="C37" s="124" t="s">
        <v>955</v>
      </c>
      <c r="D37" s="125">
        <v>45657</v>
      </c>
    </row>
    <row r="38" spans="1:4" x14ac:dyDescent="0.25">
      <c r="A38" s="123">
        <v>1</v>
      </c>
      <c r="B38" s="124" t="s">
        <v>520</v>
      </c>
      <c r="C38" s="124" t="s">
        <v>948</v>
      </c>
      <c r="D38" s="125">
        <v>45657</v>
      </c>
    </row>
    <row r="39" spans="1:4" x14ac:dyDescent="0.25">
      <c r="A39" s="123">
        <v>1</v>
      </c>
      <c r="B39" s="124" t="s">
        <v>534</v>
      </c>
      <c r="C39" s="124" t="s">
        <v>948</v>
      </c>
      <c r="D39" s="125">
        <v>45657</v>
      </c>
    </row>
    <row r="40" spans="1:4" x14ac:dyDescent="0.25">
      <c r="A40" s="123">
        <v>1</v>
      </c>
      <c r="B40" s="124" t="s">
        <v>547</v>
      </c>
      <c r="C40" s="124" t="s">
        <v>948</v>
      </c>
      <c r="D40" s="125">
        <v>45657</v>
      </c>
    </row>
    <row r="41" spans="1:4" x14ac:dyDescent="0.25">
      <c r="A41" s="123">
        <v>1</v>
      </c>
      <c r="B41" s="124" t="s">
        <v>558</v>
      </c>
      <c r="C41" s="124" t="s">
        <v>948</v>
      </c>
      <c r="D41" s="125">
        <v>45657</v>
      </c>
    </row>
    <row r="42" spans="1:4" x14ac:dyDescent="0.25">
      <c r="A42" s="123">
        <v>1</v>
      </c>
      <c r="B42" s="124" t="s">
        <v>568</v>
      </c>
      <c r="C42" s="124" t="s">
        <v>948</v>
      </c>
      <c r="D42" s="125">
        <v>45657</v>
      </c>
    </row>
    <row r="43" spans="1:4" x14ac:dyDescent="0.25">
      <c r="A43" s="123">
        <v>1</v>
      </c>
      <c r="B43" s="124" t="s">
        <v>581</v>
      </c>
      <c r="C43" s="124" t="s">
        <v>948</v>
      </c>
      <c r="D43" s="125">
        <v>45657</v>
      </c>
    </row>
    <row r="44" spans="1:4" x14ac:dyDescent="0.25">
      <c r="A44" s="123">
        <v>1</v>
      </c>
      <c r="B44" s="124" t="s">
        <v>597</v>
      </c>
      <c r="C44" s="124" t="s">
        <v>948</v>
      </c>
      <c r="D44" s="125">
        <v>45657</v>
      </c>
    </row>
    <row r="45" spans="1:4" x14ac:dyDescent="0.25">
      <c r="A45" s="123">
        <v>1</v>
      </c>
      <c r="B45" s="124" t="s">
        <v>608</v>
      </c>
      <c r="C45" s="124" t="s">
        <v>948</v>
      </c>
      <c r="D45" s="125">
        <v>45657</v>
      </c>
    </row>
    <row r="46" spans="1:4" x14ac:dyDescent="0.25">
      <c r="A46" s="123">
        <v>1</v>
      </c>
      <c r="B46" s="124" t="s">
        <v>617</v>
      </c>
      <c r="C46" s="124" t="s">
        <v>948</v>
      </c>
      <c r="D46" s="125">
        <v>45657</v>
      </c>
    </row>
    <row r="47" spans="1:4" x14ac:dyDescent="0.25">
      <c r="A47" s="123">
        <v>1</v>
      </c>
      <c r="B47" s="124" t="s">
        <v>626</v>
      </c>
      <c r="C47" s="124" t="s">
        <v>948</v>
      </c>
      <c r="D47" s="125">
        <v>45657</v>
      </c>
    </row>
    <row r="48" spans="1:4" x14ac:dyDescent="0.25">
      <c r="A48" s="123">
        <v>1</v>
      </c>
      <c r="B48" s="124" t="s">
        <v>637</v>
      </c>
      <c r="C48" s="124" t="s">
        <v>948</v>
      </c>
      <c r="D48" s="125">
        <v>45657</v>
      </c>
    </row>
    <row r="49" spans="1:4" x14ac:dyDescent="0.25">
      <c r="A49" s="123">
        <v>1</v>
      </c>
      <c r="B49" s="124" t="s">
        <v>647</v>
      </c>
      <c r="C49" s="124" t="s">
        <v>948</v>
      </c>
      <c r="D49" s="125">
        <v>45657</v>
      </c>
    </row>
    <row r="50" spans="1:4" x14ac:dyDescent="0.25">
      <c r="A50" s="123">
        <v>1</v>
      </c>
      <c r="B50" s="124" t="s">
        <v>653</v>
      </c>
      <c r="C50" s="124" t="s">
        <v>948</v>
      </c>
      <c r="D50" s="125">
        <v>45657</v>
      </c>
    </row>
    <row r="51" spans="1:4" x14ac:dyDescent="0.25">
      <c r="A51" s="123">
        <v>1</v>
      </c>
      <c r="B51" s="124" t="s">
        <v>664</v>
      </c>
      <c r="C51" s="124" t="s">
        <v>948</v>
      </c>
      <c r="D51" s="125">
        <v>45657</v>
      </c>
    </row>
    <row r="52" spans="1:4" x14ac:dyDescent="0.25">
      <c r="A52" s="123">
        <v>1</v>
      </c>
      <c r="B52" s="124" t="s">
        <v>674</v>
      </c>
      <c r="C52" s="124" t="s">
        <v>948</v>
      </c>
      <c r="D52" s="125">
        <v>45657</v>
      </c>
    </row>
    <row r="53" spans="1:4" x14ac:dyDescent="0.25">
      <c r="A53" s="123">
        <v>1</v>
      </c>
      <c r="B53" s="124" t="s">
        <v>686</v>
      </c>
      <c r="C53" s="124" t="s">
        <v>948</v>
      </c>
      <c r="D53" s="125">
        <v>45657</v>
      </c>
    </row>
    <row r="54" spans="1:4" x14ac:dyDescent="0.25">
      <c r="A54" s="123">
        <v>1</v>
      </c>
      <c r="B54" s="124" t="s">
        <v>696</v>
      </c>
      <c r="C54" s="124" t="s">
        <v>948</v>
      </c>
      <c r="D54" s="125">
        <v>45657</v>
      </c>
    </row>
    <row r="55" spans="1:4" x14ac:dyDescent="0.25">
      <c r="A55" s="123">
        <v>1</v>
      </c>
      <c r="B55" s="124" t="s">
        <v>708</v>
      </c>
      <c r="C55" s="124" t="s">
        <v>948</v>
      </c>
      <c r="D55" s="125">
        <v>45657</v>
      </c>
    </row>
    <row r="56" spans="1:4" x14ac:dyDescent="0.25">
      <c r="A56" s="123">
        <v>1</v>
      </c>
      <c r="B56" s="124" t="s">
        <v>715</v>
      </c>
      <c r="C56" s="124" t="s">
        <v>948</v>
      </c>
      <c r="D56" s="125">
        <v>45657</v>
      </c>
    </row>
    <row r="57" spans="1:4" x14ac:dyDescent="0.25">
      <c r="A57" s="123">
        <v>1</v>
      </c>
      <c r="B57" s="124" t="s">
        <v>723</v>
      </c>
      <c r="C57" s="124" t="s">
        <v>948</v>
      </c>
      <c r="D57" s="125">
        <v>45657</v>
      </c>
    </row>
    <row r="58" spans="1:4" x14ac:dyDescent="0.25">
      <c r="A58" s="123">
        <v>1</v>
      </c>
      <c r="B58" s="124" t="s">
        <v>733</v>
      </c>
      <c r="C58" s="124" t="s">
        <v>948</v>
      </c>
      <c r="D58" s="125">
        <v>45657</v>
      </c>
    </row>
    <row r="59" spans="1:4" x14ac:dyDescent="0.25">
      <c r="A59" s="123">
        <v>1</v>
      </c>
      <c r="B59" s="124" t="s">
        <v>741</v>
      </c>
      <c r="C59" s="124" t="s">
        <v>948</v>
      </c>
      <c r="D59" s="125">
        <v>45657</v>
      </c>
    </row>
    <row r="60" spans="1:4" x14ac:dyDescent="0.25">
      <c r="A60" s="123">
        <v>1</v>
      </c>
      <c r="B60" s="124" t="s">
        <v>749</v>
      </c>
      <c r="C60" s="124" t="s">
        <v>948</v>
      </c>
      <c r="D60" s="125">
        <v>45657</v>
      </c>
    </row>
    <row r="61" spans="1:4" x14ac:dyDescent="0.25">
      <c r="A61" s="123">
        <v>1</v>
      </c>
      <c r="B61" s="124" t="s">
        <v>762</v>
      </c>
      <c r="C61" s="124" t="s">
        <v>948</v>
      </c>
      <c r="D61" s="125">
        <v>45657</v>
      </c>
    </row>
    <row r="62" spans="1:4" x14ac:dyDescent="0.25">
      <c r="A62" s="123">
        <v>1</v>
      </c>
      <c r="B62" s="124" t="s">
        <v>770</v>
      </c>
      <c r="C62" s="124" t="s">
        <v>948</v>
      </c>
      <c r="D62" s="125">
        <v>45657</v>
      </c>
    </row>
    <row r="63" spans="1:4" x14ac:dyDescent="0.25">
      <c r="A63" s="123">
        <v>1</v>
      </c>
      <c r="B63" s="124" t="s">
        <v>781</v>
      </c>
      <c r="C63" s="124" t="s">
        <v>948</v>
      </c>
      <c r="D63" s="125">
        <v>45657</v>
      </c>
    </row>
    <row r="64" spans="1:4" x14ac:dyDescent="0.25">
      <c r="A64" s="123">
        <v>1</v>
      </c>
      <c r="B64" s="124" t="s">
        <v>789</v>
      </c>
      <c r="C64" s="124" t="s">
        <v>948</v>
      </c>
      <c r="D64" s="125">
        <v>45657</v>
      </c>
    </row>
    <row r="65" spans="1:4" x14ac:dyDescent="0.25">
      <c r="A65" s="123">
        <v>1</v>
      </c>
      <c r="B65" s="124" t="s">
        <v>799</v>
      </c>
      <c r="C65" s="124" t="s">
        <v>948</v>
      </c>
      <c r="D65" s="125">
        <v>45657</v>
      </c>
    </row>
    <row r="66" spans="1:4" x14ac:dyDescent="0.25">
      <c r="A66" s="123">
        <v>1</v>
      </c>
      <c r="B66" s="124" t="s">
        <v>806</v>
      </c>
      <c r="C66" s="124" t="s">
        <v>948</v>
      </c>
      <c r="D66" s="125">
        <v>45657</v>
      </c>
    </row>
    <row r="67" spans="1:4" x14ac:dyDescent="0.25">
      <c r="A67" s="123">
        <v>1</v>
      </c>
      <c r="B67" s="124" t="s">
        <v>813</v>
      </c>
      <c r="C67" s="124" t="s">
        <v>948</v>
      </c>
      <c r="D67" s="125">
        <v>45657</v>
      </c>
    </row>
    <row r="68" spans="1:4" x14ac:dyDescent="0.25">
      <c r="A68" s="123">
        <v>1</v>
      </c>
      <c r="B68" s="124" t="s">
        <v>822</v>
      </c>
      <c r="C68" s="124" t="s">
        <v>948</v>
      </c>
      <c r="D68" s="125">
        <v>45657</v>
      </c>
    </row>
    <row r="69" spans="1:4" x14ac:dyDescent="0.25">
      <c r="A69" s="123">
        <v>1</v>
      </c>
      <c r="B69" s="124" t="s">
        <v>829</v>
      </c>
      <c r="C69" s="124" t="s">
        <v>948</v>
      </c>
      <c r="D69" s="125">
        <v>45657</v>
      </c>
    </row>
    <row r="70" spans="1:4" x14ac:dyDescent="0.25">
      <c r="A70" s="123">
        <v>1</v>
      </c>
      <c r="B70" s="124" t="s">
        <v>836</v>
      </c>
      <c r="C70" s="124" t="s">
        <v>948</v>
      </c>
      <c r="D70" s="125">
        <v>45657</v>
      </c>
    </row>
    <row r="71" spans="1:4" x14ac:dyDescent="0.25">
      <c r="A71" s="123">
        <v>1</v>
      </c>
      <c r="B71" s="124" t="s">
        <v>842</v>
      </c>
      <c r="C71" s="124" t="s">
        <v>948</v>
      </c>
      <c r="D71" s="125">
        <v>45657</v>
      </c>
    </row>
    <row r="72" spans="1:4" x14ac:dyDescent="0.25">
      <c r="A72" s="123">
        <v>1</v>
      </c>
      <c r="B72" s="124" t="s">
        <v>849</v>
      </c>
      <c r="C72" s="124" t="s">
        <v>948</v>
      </c>
      <c r="D72" s="125">
        <v>45657</v>
      </c>
    </row>
    <row r="73" spans="1:4" x14ac:dyDescent="0.25">
      <c r="A73" s="123">
        <v>1</v>
      </c>
      <c r="B73" s="124" t="s">
        <v>855</v>
      </c>
      <c r="C73" s="124" t="s">
        <v>948</v>
      </c>
      <c r="D73" s="125">
        <v>45657</v>
      </c>
    </row>
    <row r="74" spans="1:4" x14ac:dyDescent="0.25">
      <c r="A74" s="123">
        <v>1</v>
      </c>
      <c r="B74" s="124" t="s">
        <v>862</v>
      </c>
      <c r="C74" s="124" t="s">
        <v>948</v>
      </c>
      <c r="D74" s="125">
        <v>45657</v>
      </c>
    </row>
    <row r="75" spans="1:4" x14ac:dyDescent="0.25">
      <c r="A75" s="123">
        <v>1</v>
      </c>
      <c r="B75" s="124" t="s">
        <v>869</v>
      </c>
      <c r="C75" s="124" t="s">
        <v>948</v>
      </c>
      <c r="D75" s="125">
        <v>45657</v>
      </c>
    </row>
    <row r="76" spans="1:4" x14ac:dyDescent="0.25">
      <c r="A76" s="123">
        <v>1</v>
      </c>
      <c r="B76" s="124" t="s">
        <v>876</v>
      </c>
      <c r="C76" s="124" t="s">
        <v>948</v>
      </c>
      <c r="D76" s="125">
        <v>45657</v>
      </c>
    </row>
    <row r="77" spans="1:4" x14ac:dyDescent="0.25">
      <c r="A77" s="123">
        <v>1</v>
      </c>
      <c r="B77" s="124" t="s">
        <v>883</v>
      </c>
      <c r="C77" s="124" t="s">
        <v>948</v>
      </c>
      <c r="D77" s="125">
        <v>45657</v>
      </c>
    </row>
    <row r="78" spans="1:4" x14ac:dyDescent="0.25">
      <c r="A78" s="123">
        <v>1</v>
      </c>
      <c r="B78" s="124" t="s">
        <v>892</v>
      </c>
      <c r="C78" s="124" t="s">
        <v>948</v>
      </c>
      <c r="D78" s="125">
        <v>45657</v>
      </c>
    </row>
    <row r="79" spans="1:4" x14ac:dyDescent="0.25">
      <c r="A79" s="123">
        <v>1</v>
      </c>
      <c r="B79" s="124" t="s">
        <v>899</v>
      </c>
      <c r="C79" s="124" t="s">
        <v>948</v>
      </c>
      <c r="D79" s="125">
        <v>45657</v>
      </c>
    </row>
    <row r="80" spans="1:4" x14ac:dyDescent="0.25">
      <c r="A80" s="123">
        <v>1</v>
      </c>
      <c r="B80" s="124" t="s">
        <v>910</v>
      </c>
      <c r="C80" s="124" t="s">
        <v>948</v>
      </c>
      <c r="D80" s="125">
        <v>45657</v>
      </c>
    </row>
    <row r="81" spans="1:4" x14ac:dyDescent="0.25">
      <c r="A81" s="123">
        <v>1</v>
      </c>
      <c r="B81" s="124" t="s">
        <v>922</v>
      </c>
      <c r="C81" s="124" t="s">
        <v>948</v>
      </c>
      <c r="D81" s="125">
        <v>45657</v>
      </c>
    </row>
    <row r="82" spans="1:4" x14ac:dyDescent="0.25"/>
  </sheetData>
  <sheetProtection sort="0" autoFilter="0"/>
  <autoFilter ref="A2:D81" xr:uid="{79413F28-D866-4072-A86A-ADBA7FAD6615}"/>
  <phoneticPr fontId="1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3DEC-F253-4422-A446-AF66B852CE30}">
  <dimension ref="A1:U548"/>
  <sheetViews>
    <sheetView zoomScale="160" zoomScaleNormal="160" workbookViewId="0">
      <pane ySplit="1" topLeftCell="A2" activePane="bottomLeft" state="frozen"/>
      <selection pane="bottomLeft"/>
    </sheetView>
  </sheetViews>
  <sheetFormatPr defaultColWidth="0" defaultRowHeight="14.5" x14ac:dyDescent="0.35"/>
  <cols>
    <col min="1" max="1" width="10.54296875" style="97" customWidth="1"/>
    <col min="2" max="2" width="69.54296875" style="97" customWidth="1"/>
    <col min="3" max="3" width="9.1796875" style="97" customWidth="1"/>
    <col min="4" max="4" width="9.1796875" style="97" hidden="1" customWidth="1"/>
    <col min="5" max="20" width="0" style="100" hidden="1" customWidth="1"/>
    <col min="21" max="21" width="0" style="101" hidden="1" customWidth="1"/>
    <col min="22" max="16384" width="9.1796875" style="101" hidden="1"/>
  </cols>
  <sheetData>
    <row r="1" spans="1:3" x14ac:dyDescent="0.35">
      <c r="A1" s="95" t="s">
        <v>73</v>
      </c>
      <c r="B1" s="96" t="s">
        <v>65</v>
      </c>
      <c r="C1" s="96" t="s">
        <v>56</v>
      </c>
    </row>
    <row r="2" spans="1:3" ht="15.5" x14ac:dyDescent="0.35">
      <c r="A2" s="98" t="s">
        <v>956</v>
      </c>
      <c r="B2" s="99" t="s">
        <v>957</v>
      </c>
      <c r="C2" s="99">
        <v>6</v>
      </c>
    </row>
    <row r="3" spans="1:3" ht="15.5" x14ac:dyDescent="0.35">
      <c r="A3" s="98" t="s">
        <v>958</v>
      </c>
      <c r="B3" s="99" t="s">
        <v>959</v>
      </c>
      <c r="C3" s="99">
        <v>4</v>
      </c>
    </row>
    <row r="4" spans="1:3" ht="15.5" x14ac:dyDescent="0.35">
      <c r="A4" s="98" t="s">
        <v>960</v>
      </c>
      <c r="B4" s="99" t="s">
        <v>961</v>
      </c>
      <c r="C4" s="99">
        <v>1</v>
      </c>
    </row>
    <row r="5" spans="1:3" ht="15.5" x14ac:dyDescent="0.35">
      <c r="A5" s="98" t="s">
        <v>962</v>
      </c>
      <c r="B5" s="99" t="s">
        <v>963</v>
      </c>
      <c r="C5" s="99">
        <v>2</v>
      </c>
    </row>
    <row r="6" spans="1:3" ht="15.5" x14ac:dyDescent="0.35">
      <c r="A6" s="98" t="s">
        <v>964</v>
      </c>
      <c r="B6" s="99" t="s">
        <v>965</v>
      </c>
      <c r="C6" s="99">
        <v>2</v>
      </c>
    </row>
    <row r="7" spans="1:3" ht="15.5" x14ac:dyDescent="0.35">
      <c r="A7" s="98" t="s">
        <v>966</v>
      </c>
      <c r="B7" s="99" t="s">
        <v>967</v>
      </c>
      <c r="C7" s="99">
        <v>4</v>
      </c>
    </row>
    <row r="8" spans="1:3" ht="15.5" x14ac:dyDescent="0.35">
      <c r="A8" s="98" t="s">
        <v>968</v>
      </c>
      <c r="B8" s="99" t="s">
        <v>969</v>
      </c>
      <c r="C8" s="99">
        <v>2</v>
      </c>
    </row>
    <row r="9" spans="1:3" ht="15.5" x14ac:dyDescent="0.35">
      <c r="A9" s="98" t="s">
        <v>970</v>
      </c>
      <c r="B9" s="99" t="s">
        <v>971</v>
      </c>
      <c r="C9" s="99">
        <v>5</v>
      </c>
    </row>
    <row r="10" spans="1:3" ht="15.5" x14ac:dyDescent="0.35">
      <c r="A10" s="98" t="s">
        <v>972</v>
      </c>
      <c r="B10" s="99" t="s">
        <v>973</v>
      </c>
      <c r="C10" s="99">
        <v>5</v>
      </c>
    </row>
    <row r="11" spans="1:3" ht="15.5" x14ac:dyDescent="0.35">
      <c r="A11" s="98" t="s">
        <v>974</v>
      </c>
      <c r="B11" s="99" t="s">
        <v>975</v>
      </c>
      <c r="C11" s="99">
        <v>5</v>
      </c>
    </row>
    <row r="12" spans="1:3" ht="15.5" x14ac:dyDescent="0.35">
      <c r="A12" s="98" t="s">
        <v>976</v>
      </c>
      <c r="B12" s="99" t="s">
        <v>977</v>
      </c>
      <c r="C12" s="99">
        <v>2</v>
      </c>
    </row>
    <row r="13" spans="1:3" ht="15.5" x14ac:dyDescent="0.35">
      <c r="A13" s="98" t="s">
        <v>277</v>
      </c>
      <c r="B13" s="99" t="s">
        <v>978</v>
      </c>
      <c r="C13" s="99">
        <v>5</v>
      </c>
    </row>
    <row r="14" spans="1:3" ht="15.5" x14ac:dyDescent="0.35">
      <c r="A14" s="98" t="s">
        <v>979</v>
      </c>
      <c r="B14" s="99" t="s">
        <v>980</v>
      </c>
      <c r="C14" s="99">
        <v>4</v>
      </c>
    </row>
    <row r="15" spans="1:3" ht="15.5" x14ac:dyDescent="0.35">
      <c r="A15" s="98" t="s">
        <v>981</v>
      </c>
      <c r="B15" s="99" t="s">
        <v>982</v>
      </c>
      <c r="C15" s="99">
        <v>4</v>
      </c>
    </row>
    <row r="16" spans="1:3" ht="15.5" x14ac:dyDescent="0.35">
      <c r="A16" s="98" t="s">
        <v>983</v>
      </c>
      <c r="B16" s="99" t="s">
        <v>984</v>
      </c>
      <c r="C16" s="99">
        <v>1</v>
      </c>
    </row>
    <row r="17" spans="1:3" ht="15.5" x14ac:dyDescent="0.35">
      <c r="A17" s="98" t="s">
        <v>252</v>
      </c>
      <c r="B17" s="99" t="s">
        <v>985</v>
      </c>
      <c r="C17" s="99">
        <v>5</v>
      </c>
    </row>
    <row r="18" spans="1:3" ht="15.5" x14ac:dyDescent="0.35">
      <c r="A18" s="98" t="s">
        <v>986</v>
      </c>
      <c r="B18" s="99" t="s">
        <v>987</v>
      </c>
      <c r="C18" s="99">
        <v>8</v>
      </c>
    </row>
    <row r="19" spans="1:3" ht="15.5" x14ac:dyDescent="0.35">
      <c r="A19" s="98" t="s">
        <v>988</v>
      </c>
      <c r="B19" s="99" t="s">
        <v>989</v>
      </c>
      <c r="C19" s="99">
        <v>1</v>
      </c>
    </row>
    <row r="20" spans="1:3" ht="15.5" x14ac:dyDescent="0.35">
      <c r="A20" s="98" t="s">
        <v>990</v>
      </c>
      <c r="B20" s="99" t="s">
        <v>991</v>
      </c>
      <c r="C20" s="99">
        <v>8</v>
      </c>
    </row>
    <row r="21" spans="1:3" ht="15.5" x14ac:dyDescent="0.35">
      <c r="A21" s="98" t="s">
        <v>992</v>
      </c>
      <c r="B21" s="99" t="s">
        <v>993</v>
      </c>
      <c r="C21" s="99">
        <v>6</v>
      </c>
    </row>
    <row r="22" spans="1:3" ht="15.5" x14ac:dyDescent="0.35">
      <c r="A22" s="98" t="s">
        <v>994</v>
      </c>
      <c r="B22" s="99" t="s">
        <v>995</v>
      </c>
      <c r="C22" s="99">
        <v>7</v>
      </c>
    </row>
    <row r="23" spans="1:3" ht="15.5" x14ac:dyDescent="0.35">
      <c r="A23" s="98" t="s">
        <v>996</v>
      </c>
      <c r="B23" s="99" t="s">
        <v>997</v>
      </c>
      <c r="C23" s="99">
        <v>7</v>
      </c>
    </row>
    <row r="24" spans="1:3" ht="15.5" x14ac:dyDescent="0.35">
      <c r="A24" s="98" t="s">
        <v>998</v>
      </c>
      <c r="B24" s="99" t="s">
        <v>999</v>
      </c>
      <c r="C24" s="99">
        <v>7</v>
      </c>
    </row>
    <row r="25" spans="1:3" ht="15.5" x14ac:dyDescent="0.35">
      <c r="A25" s="98" t="s">
        <v>1000</v>
      </c>
      <c r="B25" s="99" t="s">
        <v>1001</v>
      </c>
      <c r="C25" s="99">
        <v>5</v>
      </c>
    </row>
    <row r="26" spans="1:3" ht="15.5" x14ac:dyDescent="0.35">
      <c r="A26" s="98" t="s">
        <v>1002</v>
      </c>
      <c r="B26" s="99" t="s">
        <v>1003</v>
      </c>
      <c r="C26" s="99">
        <v>5</v>
      </c>
    </row>
    <row r="27" spans="1:3" ht="15.5" x14ac:dyDescent="0.35">
      <c r="A27" s="98" t="s">
        <v>1004</v>
      </c>
      <c r="B27" s="99" t="s">
        <v>1005</v>
      </c>
      <c r="C27" s="99">
        <v>5</v>
      </c>
    </row>
    <row r="28" spans="1:3" ht="15.5" x14ac:dyDescent="0.35">
      <c r="A28" s="98" t="s">
        <v>1006</v>
      </c>
      <c r="B28" s="99" t="s">
        <v>1007</v>
      </c>
      <c r="C28" s="99">
        <v>6</v>
      </c>
    </row>
    <row r="29" spans="1:3" ht="15.5" x14ac:dyDescent="0.35">
      <c r="A29" s="98" t="s">
        <v>219</v>
      </c>
      <c r="B29" s="99" t="s">
        <v>1008</v>
      </c>
      <c r="C29" s="99">
        <v>6</v>
      </c>
    </row>
    <row r="30" spans="1:3" ht="15.5" x14ac:dyDescent="0.35">
      <c r="A30" s="98" t="s">
        <v>1009</v>
      </c>
      <c r="B30" s="99" t="s">
        <v>1010</v>
      </c>
      <c r="C30" s="99">
        <v>4</v>
      </c>
    </row>
    <row r="31" spans="1:3" ht="15.5" x14ac:dyDescent="0.35">
      <c r="A31" s="98" t="s">
        <v>1011</v>
      </c>
      <c r="B31" s="99" t="s">
        <v>1012</v>
      </c>
      <c r="C31" s="99">
        <v>7</v>
      </c>
    </row>
    <row r="32" spans="1:3" ht="15.5" x14ac:dyDescent="0.35">
      <c r="A32" s="98" t="s">
        <v>1013</v>
      </c>
      <c r="B32" s="99" t="s">
        <v>1014</v>
      </c>
      <c r="C32" s="99">
        <v>5</v>
      </c>
    </row>
    <row r="33" spans="1:3" ht="15.5" x14ac:dyDescent="0.35">
      <c r="A33" s="98" t="s">
        <v>1015</v>
      </c>
      <c r="B33" s="99" t="s">
        <v>1016</v>
      </c>
      <c r="C33" s="99">
        <v>5</v>
      </c>
    </row>
    <row r="34" spans="1:3" ht="15.5" x14ac:dyDescent="0.35">
      <c r="A34" s="98" t="s">
        <v>1017</v>
      </c>
      <c r="B34" s="99" t="s">
        <v>1018</v>
      </c>
      <c r="C34" s="99">
        <v>8</v>
      </c>
    </row>
    <row r="35" spans="1:3" ht="15.5" x14ac:dyDescent="0.35">
      <c r="A35" s="98" t="s">
        <v>1019</v>
      </c>
      <c r="B35" s="99" t="s">
        <v>1020</v>
      </c>
      <c r="C35" s="99">
        <v>1</v>
      </c>
    </row>
    <row r="36" spans="1:3" ht="15.5" x14ac:dyDescent="0.35">
      <c r="A36" s="98" t="s">
        <v>1021</v>
      </c>
      <c r="B36" s="99" t="s">
        <v>1022</v>
      </c>
      <c r="C36" s="99">
        <v>5</v>
      </c>
    </row>
    <row r="37" spans="1:3" ht="15.5" x14ac:dyDescent="0.35">
      <c r="A37" s="98" t="s">
        <v>1023</v>
      </c>
      <c r="B37" s="99" t="s">
        <v>1024</v>
      </c>
      <c r="C37" s="99">
        <v>8</v>
      </c>
    </row>
    <row r="38" spans="1:3" ht="15.5" x14ac:dyDescent="0.35">
      <c r="A38" s="98" t="s">
        <v>1025</v>
      </c>
      <c r="B38" s="99" t="s">
        <v>1026</v>
      </c>
      <c r="C38" s="99">
        <v>5</v>
      </c>
    </row>
    <row r="39" spans="1:3" ht="15.5" x14ac:dyDescent="0.35">
      <c r="A39" s="98" t="s">
        <v>542</v>
      </c>
      <c r="B39" s="99" t="s">
        <v>1027</v>
      </c>
      <c r="C39" s="99">
        <v>5</v>
      </c>
    </row>
    <row r="40" spans="1:3" ht="15.5" x14ac:dyDescent="0.35">
      <c r="A40" s="98" t="s">
        <v>178</v>
      </c>
      <c r="B40" s="99" t="s">
        <v>1028</v>
      </c>
      <c r="C40" s="99">
        <v>2</v>
      </c>
    </row>
    <row r="41" spans="1:3" ht="15.5" x14ac:dyDescent="0.35">
      <c r="A41" s="98" t="s">
        <v>1029</v>
      </c>
      <c r="B41" s="99" t="s">
        <v>1030</v>
      </c>
      <c r="C41" s="99">
        <v>4</v>
      </c>
    </row>
    <row r="42" spans="1:3" ht="15.5" x14ac:dyDescent="0.35">
      <c r="A42" s="98" t="s">
        <v>1031</v>
      </c>
      <c r="B42" s="99" t="s">
        <v>1032</v>
      </c>
      <c r="C42" s="99">
        <v>5</v>
      </c>
    </row>
    <row r="43" spans="1:3" ht="15.5" x14ac:dyDescent="0.35">
      <c r="A43" s="98" t="s">
        <v>1033</v>
      </c>
      <c r="B43" s="99" t="s">
        <v>1034</v>
      </c>
      <c r="C43" s="99">
        <v>5</v>
      </c>
    </row>
    <row r="44" spans="1:3" ht="15.5" x14ac:dyDescent="0.35">
      <c r="A44" s="98" t="s">
        <v>1035</v>
      </c>
      <c r="B44" s="99" t="s">
        <v>1036</v>
      </c>
      <c r="C44" s="99">
        <v>6</v>
      </c>
    </row>
    <row r="45" spans="1:3" ht="15.5" x14ac:dyDescent="0.35">
      <c r="A45" s="98" t="s">
        <v>776</v>
      </c>
      <c r="B45" s="99" t="s">
        <v>1037</v>
      </c>
      <c r="C45" s="99">
        <v>5</v>
      </c>
    </row>
    <row r="46" spans="1:3" ht="15.5" x14ac:dyDescent="0.35">
      <c r="A46" s="98" t="s">
        <v>1038</v>
      </c>
      <c r="B46" s="99" t="s">
        <v>1039</v>
      </c>
      <c r="C46" s="99">
        <v>4</v>
      </c>
    </row>
    <row r="47" spans="1:3" ht="15.5" x14ac:dyDescent="0.35">
      <c r="A47" s="98" t="s">
        <v>1040</v>
      </c>
      <c r="B47" s="99" t="s">
        <v>1041</v>
      </c>
      <c r="C47" s="99">
        <v>5</v>
      </c>
    </row>
    <row r="48" spans="1:3" ht="15.5" x14ac:dyDescent="0.35">
      <c r="A48" s="98" t="s">
        <v>1042</v>
      </c>
      <c r="B48" s="99" t="s">
        <v>1043</v>
      </c>
      <c r="C48" s="99">
        <v>6</v>
      </c>
    </row>
    <row r="49" spans="1:3" ht="15.5" x14ac:dyDescent="0.35">
      <c r="A49" s="98" t="s">
        <v>1044</v>
      </c>
      <c r="B49" s="99" t="s">
        <v>1045</v>
      </c>
      <c r="C49" s="99">
        <v>7</v>
      </c>
    </row>
    <row r="50" spans="1:3" ht="15.5" x14ac:dyDescent="0.35">
      <c r="A50" s="98" t="s">
        <v>1046</v>
      </c>
      <c r="B50" s="99" t="s">
        <v>1047</v>
      </c>
      <c r="C50" s="99">
        <v>3</v>
      </c>
    </row>
    <row r="51" spans="1:3" ht="15.5" x14ac:dyDescent="0.35">
      <c r="A51" s="98" t="s">
        <v>1048</v>
      </c>
      <c r="B51" s="99" t="s">
        <v>1049</v>
      </c>
      <c r="C51" s="99">
        <v>6</v>
      </c>
    </row>
    <row r="52" spans="1:3" ht="15.5" x14ac:dyDescent="0.35">
      <c r="A52" s="98" t="s">
        <v>1050</v>
      </c>
      <c r="B52" s="99" t="s">
        <v>1051</v>
      </c>
      <c r="C52" s="99">
        <v>4</v>
      </c>
    </row>
    <row r="53" spans="1:3" ht="15.5" x14ac:dyDescent="0.35">
      <c r="A53" s="98" t="s">
        <v>1052</v>
      </c>
      <c r="B53" s="99" t="s">
        <v>1053</v>
      </c>
      <c r="C53" s="99">
        <v>5</v>
      </c>
    </row>
    <row r="54" spans="1:3" ht="15.5" x14ac:dyDescent="0.35">
      <c r="A54" s="98" t="s">
        <v>1054</v>
      </c>
      <c r="B54" s="99" t="s">
        <v>1055</v>
      </c>
      <c r="C54" s="99">
        <v>2</v>
      </c>
    </row>
    <row r="55" spans="1:3" ht="15.5" x14ac:dyDescent="0.35">
      <c r="A55" s="98" t="s">
        <v>1056</v>
      </c>
      <c r="B55" s="99" t="s">
        <v>1057</v>
      </c>
      <c r="C55" s="99">
        <v>2</v>
      </c>
    </row>
    <row r="56" spans="1:3" ht="15.5" x14ac:dyDescent="0.35">
      <c r="A56" s="98" t="s">
        <v>1058</v>
      </c>
      <c r="B56" s="99" t="s">
        <v>1059</v>
      </c>
      <c r="C56" s="99">
        <v>5</v>
      </c>
    </row>
    <row r="57" spans="1:3" ht="15.5" x14ac:dyDescent="0.35">
      <c r="A57" s="98" t="s">
        <v>1060</v>
      </c>
      <c r="B57" s="99" t="s">
        <v>1061</v>
      </c>
      <c r="C57" s="99">
        <v>5</v>
      </c>
    </row>
    <row r="58" spans="1:3" ht="31" x14ac:dyDescent="0.35">
      <c r="A58" s="98" t="s">
        <v>1062</v>
      </c>
      <c r="B58" s="99" t="s">
        <v>1063</v>
      </c>
      <c r="C58" s="99">
        <v>5</v>
      </c>
    </row>
    <row r="59" spans="1:3" ht="15.5" x14ac:dyDescent="0.35">
      <c r="A59" s="98" t="s">
        <v>1064</v>
      </c>
      <c r="B59" s="99" t="s">
        <v>1065</v>
      </c>
      <c r="C59" s="99">
        <v>5</v>
      </c>
    </row>
    <row r="60" spans="1:3" ht="15.5" x14ac:dyDescent="0.35">
      <c r="A60" s="98" t="s">
        <v>1066</v>
      </c>
      <c r="B60" s="99" t="s">
        <v>1067</v>
      </c>
      <c r="C60" s="99">
        <v>3</v>
      </c>
    </row>
    <row r="61" spans="1:3" ht="15.5" x14ac:dyDescent="0.35">
      <c r="A61" s="98" t="s">
        <v>1068</v>
      </c>
      <c r="B61" s="99" t="s">
        <v>1069</v>
      </c>
      <c r="C61" s="99">
        <v>6</v>
      </c>
    </row>
    <row r="62" spans="1:3" ht="15.5" x14ac:dyDescent="0.35">
      <c r="A62" s="98" t="s">
        <v>1070</v>
      </c>
      <c r="B62" s="99" t="s">
        <v>1071</v>
      </c>
      <c r="C62" s="99">
        <v>3</v>
      </c>
    </row>
    <row r="63" spans="1:3" ht="15.5" x14ac:dyDescent="0.35">
      <c r="A63" s="98" t="s">
        <v>1072</v>
      </c>
      <c r="B63" s="99" t="s">
        <v>1073</v>
      </c>
      <c r="C63" s="99">
        <v>4</v>
      </c>
    </row>
    <row r="64" spans="1:3" ht="31" x14ac:dyDescent="0.35">
      <c r="A64" s="98" t="s">
        <v>682</v>
      </c>
      <c r="B64" s="99" t="s">
        <v>1074</v>
      </c>
      <c r="C64" s="99">
        <v>3</v>
      </c>
    </row>
    <row r="65" spans="1:3" ht="15.5" x14ac:dyDescent="0.35">
      <c r="A65" s="98" t="s">
        <v>1075</v>
      </c>
      <c r="B65" s="99" t="s">
        <v>1076</v>
      </c>
      <c r="C65" s="99">
        <v>3</v>
      </c>
    </row>
    <row r="66" spans="1:3" ht="31" x14ac:dyDescent="0.35">
      <c r="A66" s="98" t="s">
        <v>1077</v>
      </c>
      <c r="B66" s="99" t="s">
        <v>1078</v>
      </c>
      <c r="C66" s="99">
        <v>6</v>
      </c>
    </row>
    <row r="67" spans="1:3" ht="15.5" x14ac:dyDescent="0.35">
      <c r="A67" s="98" t="s">
        <v>1079</v>
      </c>
      <c r="B67" s="99" t="s">
        <v>1080</v>
      </c>
      <c r="C67" s="99">
        <v>6</v>
      </c>
    </row>
    <row r="68" spans="1:3" ht="31" x14ac:dyDescent="0.35">
      <c r="A68" s="98" t="s">
        <v>1081</v>
      </c>
      <c r="B68" s="99" t="s">
        <v>1082</v>
      </c>
      <c r="C68" s="99">
        <v>5</v>
      </c>
    </row>
    <row r="69" spans="1:3" ht="15.5" x14ac:dyDescent="0.35">
      <c r="A69" s="98" t="s">
        <v>1083</v>
      </c>
      <c r="B69" s="99" t="s">
        <v>1084</v>
      </c>
      <c r="C69" s="99">
        <v>3</v>
      </c>
    </row>
    <row r="70" spans="1:3" ht="15.5" x14ac:dyDescent="0.35">
      <c r="A70" s="98" t="s">
        <v>1085</v>
      </c>
      <c r="B70" s="99" t="s">
        <v>977</v>
      </c>
      <c r="C70" s="99">
        <v>2</v>
      </c>
    </row>
    <row r="71" spans="1:3" ht="15.5" x14ac:dyDescent="0.35">
      <c r="A71" s="98" t="s">
        <v>1086</v>
      </c>
      <c r="B71" s="99" t="s">
        <v>1087</v>
      </c>
      <c r="C71" s="99">
        <v>3</v>
      </c>
    </row>
    <row r="72" spans="1:3" ht="15.5" x14ac:dyDescent="0.35">
      <c r="A72" s="98" t="s">
        <v>1088</v>
      </c>
      <c r="B72" s="99" t="s">
        <v>1089</v>
      </c>
      <c r="C72" s="99">
        <v>3</v>
      </c>
    </row>
    <row r="73" spans="1:3" ht="15.5" x14ac:dyDescent="0.35">
      <c r="A73" s="98" t="s">
        <v>1090</v>
      </c>
      <c r="B73" s="99" t="s">
        <v>1091</v>
      </c>
      <c r="C73" s="99">
        <v>3</v>
      </c>
    </row>
    <row r="74" spans="1:3" ht="15.5" x14ac:dyDescent="0.35">
      <c r="A74" s="98" t="s">
        <v>1092</v>
      </c>
      <c r="B74" s="99" t="s">
        <v>1093</v>
      </c>
      <c r="C74" s="99">
        <v>5</v>
      </c>
    </row>
    <row r="75" spans="1:3" ht="15.5" x14ac:dyDescent="0.35">
      <c r="A75" s="98" t="s">
        <v>1094</v>
      </c>
      <c r="B75" s="99" t="s">
        <v>1095</v>
      </c>
      <c r="C75" s="99">
        <v>3</v>
      </c>
    </row>
    <row r="76" spans="1:3" ht="15.5" x14ac:dyDescent="0.35">
      <c r="A76" s="98" t="s">
        <v>1096</v>
      </c>
      <c r="B76" s="99" t="s">
        <v>1097</v>
      </c>
      <c r="C76" s="99">
        <v>6</v>
      </c>
    </row>
    <row r="77" spans="1:3" ht="15.5" x14ac:dyDescent="0.35">
      <c r="A77" s="98" t="s">
        <v>1098</v>
      </c>
      <c r="B77" s="99" t="s">
        <v>1099</v>
      </c>
      <c r="C77" s="99">
        <v>5</v>
      </c>
    </row>
    <row r="78" spans="1:3" ht="15.5" x14ac:dyDescent="0.35">
      <c r="A78" s="98" t="s">
        <v>1100</v>
      </c>
      <c r="B78" s="99" t="s">
        <v>1101</v>
      </c>
      <c r="C78" s="99">
        <v>4</v>
      </c>
    </row>
    <row r="79" spans="1:3" ht="15.5" x14ac:dyDescent="0.35">
      <c r="A79" s="98" t="s">
        <v>1102</v>
      </c>
      <c r="B79" s="99" t="s">
        <v>1103</v>
      </c>
      <c r="C79" s="99">
        <v>4</v>
      </c>
    </row>
    <row r="80" spans="1:3" ht="15.5" x14ac:dyDescent="0.35">
      <c r="A80" s="98" t="s">
        <v>1104</v>
      </c>
      <c r="B80" s="99" t="s">
        <v>1105</v>
      </c>
      <c r="C80" s="99">
        <v>4</v>
      </c>
    </row>
    <row r="81" spans="1:3" ht="15.5" x14ac:dyDescent="0.35">
      <c r="A81" s="98" t="s">
        <v>1106</v>
      </c>
      <c r="B81" s="99" t="s">
        <v>1107</v>
      </c>
      <c r="C81" s="99">
        <v>7</v>
      </c>
    </row>
    <row r="82" spans="1:3" ht="15.5" x14ac:dyDescent="0.35">
      <c r="A82" s="98" t="s">
        <v>478</v>
      </c>
      <c r="B82" s="99" t="s">
        <v>1108</v>
      </c>
      <c r="C82" s="99">
        <v>6</v>
      </c>
    </row>
    <row r="83" spans="1:3" ht="15.5" x14ac:dyDescent="0.35">
      <c r="A83" s="98" t="s">
        <v>1109</v>
      </c>
      <c r="B83" s="99" t="s">
        <v>1110</v>
      </c>
      <c r="C83" s="99">
        <v>5</v>
      </c>
    </row>
    <row r="84" spans="1:3" ht="15.5" x14ac:dyDescent="0.35">
      <c r="A84" s="98" t="s">
        <v>1111</v>
      </c>
      <c r="B84" s="99" t="s">
        <v>1112</v>
      </c>
      <c r="C84" s="99">
        <v>3</v>
      </c>
    </row>
    <row r="85" spans="1:3" ht="15.5" x14ac:dyDescent="0.35">
      <c r="A85" s="98" t="s">
        <v>1113</v>
      </c>
      <c r="B85" s="99" t="s">
        <v>1114</v>
      </c>
      <c r="C85" s="99">
        <v>5</v>
      </c>
    </row>
    <row r="86" spans="1:3" ht="15.5" x14ac:dyDescent="0.35">
      <c r="A86" s="98" t="s">
        <v>1115</v>
      </c>
      <c r="B86" s="99" t="s">
        <v>1116</v>
      </c>
      <c r="C86" s="99">
        <v>4</v>
      </c>
    </row>
    <row r="87" spans="1:3" ht="15.5" x14ac:dyDescent="0.35">
      <c r="A87" s="98" t="s">
        <v>931</v>
      </c>
      <c r="B87" s="99" t="s">
        <v>1117</v>
      </c>
      <c r="C87" s="99">
        <v>2</v>
      </c>
    </row>
    <row r="88" spans="1:3" ht="15.5" x14ac:dyDescent="0.35">
      <c r="A88" s="98" t="s">
        <v>1118</v>
      </c>
      <c r="B88" s="99" t="s">
        <v>1119</v>
      </c>
      <c r="C88" s="99">
        <v>4</v>
      </c>
    </row>
    <row r="89" spans="1:3" ht="15.5" x14ac:dyDescent="0.35">
      <c r="A89" s="98" t="s">
        <v>1120</v>
      </c>
      <c r="B89" s="99" t="s">
        <v>1121</v>
      </c>
      <c r="C89" s="99">
        <v>4</v>
      </c>
    </row>
    <row r="90" spans="1:3" ht="15.5" x14ac:dyDescent="0.35">
      <c r="A90" s="98" t="s">
        <v>757</v>
      </c>
      <c r="B90" s="99" t="s">
        <v>758</v>
      </c>
      <c r="C90" s="99">
        <v>4</v>
      </c>
    </row>
    <row r="91" spans="1:3" ht="15.5" x14ac:dyDescent="0.35">
      <c r="A91" s="98" t="s">
        <v>1122</v>
      </c>
      <c r="B91" s="99" t="s">
        <v>977</v>
      </c>
      <c r="C91" s="99">
        <v>2</v>
      </c>
    </row>
    <row r="92" spans="1:3" ht="15.5" x14ac:dyDescent="0.35">
      <c r="A92" s="98" t="s">
        <v>194</v>
      </c>
      <c r="B92" s="99" t="s">
        <v>1123</v>
      </c>
      <c r="C92" s="99">
        <v>3</v>
      </c>
    </row>
    <row r="93" spans="1:3" ht="15.5" x14ac:dyDescent="0.35">
      <c r="A93" s="98" t="s">
        <v>795</v>
      </c>
      <c r="B93" s="99" t="s">
        <v>1124</v>
      </c>
      <c r="C93" s="99">
        <v>6</v>
      </c>
    </row>
    <row r="94" spans="1:3" ht="15.5" x14ac:dyDescent="0.35">
      <c r="A94" s="98" t="s">
        <v>1125</v>
      </c>
      <c r="B94" s="99" t="s">
        <v>1126</v>
      </c>
      <c r="C94" s="99">
        <v>3</v>
      </c>
    </row>
    <row r="95" spans="1:3" ht="15.5" x14ac:dyDescent="0.35">
      <c r="A95" s="98" t="s">
        <v>1127</v>
      </c>
      <c r="B95" s="99" t="s">
        <v>1128</v>
      </c>
      <c r="C95" s="99">
        <v>6</v>
      </c>
    </row>
    <row r="96" spans="1:3" ht="15.5" x14ac:dyDescent="0.35">
      <c r="A96" s="98" t="s">
        <v>1129</v>
      </c>
      <c r="B96" s="99" t="s">
        <v>1130</v>
      </c>
      <c r="C96" s="99">
        <v>5</v>
      </c>
    </row>
    <row r="97" spans="1:3" ht="15.5" x14ac:dyDescent="0.35">
      <c r="A97" s="98" t="s">
        <v>670</v>
      </c>
      <c r="B97" s="99" t="s">
        <v>1131</v>
      </c>
      <c r="C97" s="99">
        <v>5</v>
      </c>
    </row>
    <row r="98" spans="1:3" ht="15.5" x14ac:dyDescent="0.35">
      <c r="A98" s="98" t="s">
        <v>410</v>
      </c>
      <c r="B98" s="99" t="s">
        <v>1132</v>
      </c>
      <c r="C98" s="99">
        <v>5</v>
      </c>
    </row>
    <row r="99" spans="1:3" ht="15.5" x14ac:dyDescent="0.35">
      <c r="A99" s="98" t="s">
        <v>1133</v>
      </c>
      <c r="B99" s="99" t="s">
        <v>1134</v>
      </c>
      <c r="C99" s="99">
        <v>3</v>
      </c>
    </row>
    <row r="100" spans="1:3" ht="15.5" x14ac:dyDescent="0.35">
      <c r="A100" s="98" t="s">
        <v>1135</v>
      </c>
      <c r="B100" s="99" t="s">
        <v>1136</v>
      </c>
      <c r="C100" s="99">
        <v>5</v>
      </c>
    </row>
    <row r="101" spans="1:3" ht="15.5" x14ac:dyDescent="0.35">
      <c r="A101" s="98" t="s">
        <v>1137</v>
      </c>
      <c r="B101" s="99" t="s">
        <v>1138</v>
      </c>
      <c r="C101" s="99">
        <v>2</v>
      </c>
    </row>
    <row r="102" spans="1:3" ht="15.5" x14ac:dyDescent="0.35">
      <c r="A102" s="98" t="s">
        <v>1139</v>
      </c>
      <c r="B102" s="99" t="s">
        <v>1140</v>
      </c>
      <c r="C102" s="99">
        <v>5</v>
      </c>
    </row>
    <row r="103" spans="1:3" ht="15.5" x14ac:dyDescent="0.35">
      <c r="A103" s="98" t="s">
        <v>634</v>
      </c>
      <c r="B103" s="99" t="s">
        <v>1141</v>
      </c>
      <c r="C103" s="99">
        <v>4</v>
      </c>
    </row>
    <row r="104" spans="1:3" ht="15.5" x14ac:dyDescent="0.35">
      <c r="A104" s="98" t="s">
        <v>1142</v>
      </c>
      <c r="B104" s="99" t="s">
        <v>1143</v>
      </c>
      <c r="C104" s="99">
        <v>2</v>
      </c>
    </row>
    <row r="105" spans="1:3" ht="15.5" x14ac:dyDescent="0.35">
      <c r="A105" s="98" t="s">
        <v>1144</v>
      </c>
      <c r="B105" s="99" t="s">
        <v>1145</v>
      </c>
      <c r="C105" s="99">
        <v>2</v>
      </c>
    </row>
    <row r="106" spans="1:3" ht="15.5" x14ac:dyDescent="0.35">
      <c r="A106" s="98" t="s">
        <v>661</v>
      </c>
      <c r="B106" s="99" t="s">
        <v>1146</v>
      </c>
      <c r="C106" s="99">
        <v>4</v>
      </c>
    </row>
    <row r="107" spans="1:3" ht="31" x14ac:dyDescent="0.35">
      <c r="A107" s="98" t="s">
        <v>1147</v>
      </c>
      <c r="B107" s="99" t="s">
        <v>1148</v>
      </c>
      <c r="C107" s="99">
        <v>5</v>
      </c>
    </row>
    <row r="108" spans="1:3" ht="15.5" x14ac:dyDescent="0.35">
      <c r="A108" s="98" t="s">
        <v>1149</v>
      </c>
      <c r="B108" s="99" t="s">
        <v>1150</v>
      </c>
      <c r="C108" s="99">
        <v>4</v>
      </c>
    </row>
    <row r="109" spans="1:3" ht="15.5" x14ac:dyDescent="0.35">
      <c r="A109" s="98" t="s">
        <v>1151</v>
      </c>
      <c r="B109" s="99" t="s">
        <v>1152</v>
      </c>
      <c r="C109" s="99">
        <v>4</v>
      </c>
    </row>
    <row r="110" spans="1:3" ht="15.5" x14ac:dyDescent="0.35">
      <c r="A110" s="98" t="s">
        <v>1153</v>
      </c>
      <c r="B110" s="99" t="s">
        <v>977</v>
      </c>
      <c r="C110" s="99">
        <v>2</v>
      </c>
    </row>
    <row r="111" spans="1:3" ht="15.5" x14ac:dyDescent="0.35">
      <c r="A111" s="98" t="s">
        <v>1154</v>
      </c>
      <c r="B111" s="99" t="s">
        <v>1155</v>
      </c>
      <c r="C111" s="99">
        <v>4</v>
      </c>
    </row>
    <row r="112" spans="1:3" ht="15.5" x14ac:dyDescent="0.35">
      <c r="A112" s="98" t="s">
        <v>1156</v>
      </c>
      <c r="B112" s="99" t="s">
        <v>1157</v>
      </c>
      <c r="C112" s="99">
        <v>5</v>
      </c>
    </row>
    <row r="113" spans="1:3" ht="15.5" x14ac:dyDescent="0.35">
      <c r="A113" s="98" t="s">
        <v>1158</v>
      </c>
      <c r="B113" s="99" t="s">
        <v>1159</v>
      </c>
      <c r="C113" s="99">
        <v>2</v>
      </c>
    </row>
    <row r="114" spans="1:3" ht="15.5" x14ac:dyDescent="0.35">
      <c r="A114" s="98" t="s">
        <v>1160</v>
      </c>
      <c r="B114" s="99" t="s">
        <v>1161</v>
      </c>
      <c r="C114" s="99">
        <v>5</v>
      </c>
    </row>
    <row r="115" spans="1:3" ht="15.5" x14ac:dyDescent="0.35">
      <c r="A115" s="98" t="s">
        <v>1162</v>
      </c>
      <c r="B115" s="99" t="s">
        <v>1163</v>
      </c>
      <c r="C115" s="99">
        <v>6</v>
      </c>
    </row>
    <row r="116" spans="1:3" ht="15.5" x14ac:dyDescent="0.35">
      <c r="A116" s="98" t="s">
        <v>1164</v>
      </c>
      <c r="B116" s="99" t="s">
        <v>1165</v>
      </c>
      <c r="C116" s="99">
        <v>4</v>
      </c>
    </row>
    <row r="117" spans="1:3" ht="15.5" x14ac:dyDescent="0.35">
      <c r="A117" s="98" t="s">
        <v>1166</v>
      </c>
      <c r="B117" s="99" t="s">
        <v>1167</v>
      </c>
      <c r="C117" s="99">
        <v>5</v>
      </c>
    </row>
    <row r="118" spans="1:3" ht="15.5" x14ac:dyDescent="0.35">
      <c r="A118" s="98" t="s">
        <v>1168</v>
      </c>
      <c r="B118" s="99" t="s">
        <v>1169</v>
      </c>
      <c r="C118" s="99">
        <v>4</v>
      </c>
    </row>
    <row r="119" spans="1:3" ht="15.5" x14ac:dyDescent="0.35">
      <c r="A119" s="98" t="s">
        <v>1170</v>
      </c>
      <c r="B119" s="99" t="s">
        <v>1171</v>
      </c>
      <c r="C119" s="99">
        <v>2</v>
      </c>
    </row>
    <row r="120" spans="1:3" ht="15.5" x14ac:dyDescent="0.35">
      <c r="A120" s="98" t="s">
        <v>1172</v>
      </c>
      <c r="B120" s="99" t="s">
        <v>1173</v>
      </c>
      <c r="C120" s="99">
        <v>2</v>
      </c>
    </row>
    <row r="121" spans="1:3" ht="15.5" x14ac:dyDescent="0.35">
      <c r="A121" s="98" t="s">
        <v>1174</v>
      </c>
      <c r="B121" s="99" t="s">
        <v>1175</v>
      </c>
      <c r="C121" s="99">
        <v>3</v>
      </c>
    </row>
    <row r="122" spans="1:3" ht="15.5" x14ac:dyDescent="0.35">
      <c r="A122" s="98" t="s">
        <v>1176</v>
      </c>
      <c r="B122" s="99" t="s">
        <v>1177</v>
      </c>
      <c r="C122" s="99">
        <v>3</v>
      </c>
    </row>
    <row r="123" spans="1:3" ht="15.5" x14ac:dyDescent="0.35">
      <c r="A123" s="98" t="s">
        <v>1178</v>
      </c>
      <c r="B123" s="99" t="s">
        <v>1179</v>
      </c>
      <c r="C123" s="99">
        <v>5</v>
      </c>
    </row>
    <row r="124" spans="1:3" ht="15.5" x14ac:dyDescent="0.35">
      <c r="A124" s="98" t="s">
        <v>1180</v>
      </c>
      <c r="B124" s="99" t="s">
        <v>1181</v>
      </c>
      <c r="C124" s="99">
        <v>4</v>
      </c>
    </row>
    <row r="125" spans="1:3" ht="15.5" x14ac:dyDescent="0.35">
      <c r="A125" s="98" t="s">
        <v>1182</v>
      </c>
      <c r="B125" s="99" t="s">
        <v>1183</v>
      </c>
      <c r="C125" s="99">
        <v>6</v>
      </c>
    </row>
    <row r="126" spans="1:3" ht="15.5" x14ac:dyDescent="0.35">
      <c r="A126" s="98" t="s">
        <v>1184</v>
      </c>
      <c r="B126" s="99" t="s">
        <v>1185</v>
      </c>
      <c r="C126" s="99">
        <v>6</v>
      </c>
    </row>
    <row r="127" spans="1:3" ht="15.5" x14ac:dyDescent="0.35">
      <c r="A127" s="98" t="s">
        <v>1186</v>
      </c>
      <c r="B127" s="99" t="s">
        <v>1187</v>
      </c>
      <c r="C127" s="99">
        <v>6</v>
      </c>
    </row>
    <row r="128" spans="1:3" ht="31" x14ac:dyDescent="0.35">
      <c r="A128" s="98" t="s">
        <v>1188</v>
      </c>
      <c r="B128" s="99" t="s">
        <v>1189</v>
      </c>
      <c r="C128" s="99">
        <v>5</v>
      </c>
    </row>
    <row r="129" spans="1:3" ht="15.5" x14ac:dyDescent="0.35">
      <c r="A129" s="98" t="s">
        <v>1190</v>
      </c>
      <c r="B129" s="99" t="s">
        <v>1191</v>
      </c>
      <c r="C129" s="99">
        <v>5</v>
      </c>
    </row>
    <row r="130" spans="1:3" ht="15.5" x14ac:dyDescent="0.35">
      <c r="A130" s="98" t="s">
        <v>1192</v>
      </c>
      <c r="B130" s="99" t="s">
        <v>1193</v>
      </c>
      <c r="C130" s="99">
        <v>3</v>
      </c>
    </row>
    <row r="131" spans="1:3" ht="15.5" x14ac:dyDescent="0.35">
      <c r="A131" s="98" t="s">
        <v>1194</v>
      </c>
      <c r="B131" s="99" t="s">
        <v>1195</v>
      </c>
      <c r="C131" s="99">
        <v>5</v>
      </c>
    </row>
    <row r="132" spans="1:3" ht="15.5" x14ac:dyDescent="0.35">
      <c r="A132" s="98" t="s">
        <v>1196</v>
      </c>
      <c r="B132" s="99" t="s">
        <v>977</v>
      </c>
      <c r="C132" s="99">
        <v>2</v>
      </c>
    </row>
    <row r="133" spans="1:3" ht="15.5" x14ac:dyDescent="0.35">
      <c r="A133" s="98" t="s">
        <v>1197</v>
      </c>
      <c r="B133" s="99" t="s">
        <v>1198</v>
      </c>
      <c r="C133" s="99">
        <v>4</v>
      </c>
    </row>
    <row r="134" spans="1:3" ht="15.5" x14ac:dyDescent="0.35">
      <c r="A134" s="98" t="s">
        <v>1199</v>
      </c>
      <c r="B134" s="99" t="s">
        <v>1200</v>
      </c>
      <c r="C134" s="99">
        <v>1</v>
      </c>
    </row>
    <row r="135" spans="1:3" ht="15.5" x14ac:dyDescent="0.35">
      <c r="A135" s="98" t="s">
        <v>1201</v>
      </c>
      <c r="B135" s="99" t="s">
        <v>1202</v>
      </c>
      <c r="C135" s="99">
        <v>6</v>
      </c>
    </row>
    <row r="136" spans="1:3" ht="15.5" x14ac:dyDescent="0.35">
      <c r="A136" s="98" t="s">
        <v>1203</v>
      </c>
      <c r="B136" s="99" t="s">
        <v>1204</v>
      </c>
      <c r="C136" s="99">
        <v>5</v>
      </c>
    </row>
    <row r="137" spans="1:3" ht="15.5" x14ac:dyDescent="0.35">
      <c r="A137" s="98" t="s">
        <v>1205</v>
      </c>
      <c r="B137" s="99" t="s">
        <v>1206</v>
      </c>
      <c r="C137" s="99">
        <v>3</v>
      </c>
    </row>
    <row r="138" spans="1:3" ht="15.5" x14ac:dyDescent="0.35">
      <c r="A138" s="98" t="s">
        <v>1207</v>
      </c>
      <c r="B138" s="99" t="s">
        <v>1208</v>
      </c>
      <c r="C138" s="99">
        <v>3</v>
      </c>
    </row>
    <row r="139" spans="1:3" ht="15.5" x14ac:dyDescent="0.35">
      <c r="A139" s="98" t="s">
        <v>1209</v>
      </c>
      <c r="B139" s="99" t="s">
        <v>1210</v>
      </c>
      <c r="C139" s="99">
        <v>4</v>
      </c>
    </row>
    <row r="140" spans="1:3" ht="15.5" x14ac:dyDescent="0.35">
      <c r="A140" s="98" t="s">
        <v>1211</v>
      </c>
      <c r="B140" s="99" t="s">
        <v>1212</v>
      </c>
      <c r="C140" s="99">
        <v>4</v>
      </c>
    </row>
    <row r="141" spans="1:3" ht="15.5" x14ac:dyDescent="0.35">
      <c r="A141" s="98" t="s">
        <v>704</v>
      </c>
      <c r="B141" s="99" t="s">
        <v>1213</v>
      </c>
      <c r="C141" s="99">
        <v>6</v>
      </c>
    </row>
    <row r="142" spans="1:3" ht="15.5" x14ac:dyDescent="0.35">
      <c r="A142" s="98" t="s">
        <v>1214</v>
      </c>
      <c r="B142" s="99" t="s">
        <v>1215</v>
      </c>
      <c r="C142" s="99">
        <v>3</v>
      </c>
    </row>
    <row r="143" spans="1:3" ht="15.5" x14ac:dyDescent="0.35">
      <c r="A143" s="98" t="s">
        <v>1216</v>
      </c>
      <c r="B143" s="99" t="s">
        <v>1217</v>
      </c>
      <c r="C143" s="99">
        <v>5</v>
      </c>
    </row>
    <row r="144" spans="1:3" ht="15.5" x14ac:dyDescent="0.35">
      <c r="A144" s="98" t="s">
        <v>1218</v>
      </c>
      <c r="B144" s="99" t="s">
        <v>1219</v>
      </c>
      <c r="C144" s="99">
        <v>6</v>
      </c>
    </row>
    <row r="145" spans="1:3" ht="15.5" x14ac:dyDescent="0.35">
      <c r="A145" s="98" t="s">
        <v>1220</v>
      </c>
      <c r="B145" s="99" t="s">
        <v>1221</v>
      </c>
      <c r="C145" s="99">
        <v>4</v>
      </c>
    </row>
    <row r="146" spans="1:3" ht="15.5" x14ac:dyDescent="0.35">
      <c r="A146" s="98" t="s">
        <v>1222</v>
      </c>
      <c r="B146" s="99" t="s">
        <v>1223</v>
      </c>
      <c r="C146" s="99">
        <v>5</v>
      </c>
    </row>
    <row r="147" spans="1:3" ht="15.5" x14ac:dyDescent="0.35">
      <c r="A147" s="98" t="s">
        <v>1224</v>
      </c>
      <c r="B147" s="99" t="s">
        <v>1225</v>
      </c>
      <c r="C147" s="99">
        <v>4</v>
      </c>
    </row>
    <row r="148" spans="1:3" ht="15.5" x14ac:dyDescent="0.35">
      <c r="A148" s="98" t="s">
        <v>1226</v>
      </c>
      <c r="B148" s="99" t="s">
        <v>1227</v>
      </c>
      <c r="C148" s="99">
        <v>4</v>
      </c>
    </row>
    <row r="149" spans="1:3" ht="15.5" x14ac:dyDescent="0.35">
      <c r="A149" s="98" t="s">
        <v>1228</v>
      </c>
      <c r="B149" s="99" t="s">
        <v>1229</v>
      </c>
      <c r="C149" s="99">
        <v>4</v>
      </c>
    </row>
    <row r="150" spans="1:3" ht="15.5" x14ac:dyDescent="0.35">
      <c r="A150" s="98" t="s">
        <v>1230</v>
      </c>
      <c r="B150" s="99" t="s">
        <v>1231</v>
      </c>
      <c r="C150" s="99">
        <v>5</v>
      </c>
    </row>
    <row r="151" spans="1:3" ht="15.5" x14ac:dyDescent="0.35">
      <c r="A151" s="98" t="s">
        <v>1232</v>
      </c>
      <c r="B151" s="99" t="s">
        <v>1233</v>
      </c>
      <c r="C151" s="99">
        <v>6</v>
      </c>
    </row>
    <row r="152" spans="1:3" ht="31" x14ac:dyDescent="0.35">
      <c r="A152" s="98" t="s">
        <v>1234</v>
      </c>
      <c r="B152" s="99" t="s">
        <v>1235</v>
      </c>
      <c r="C152" s="99">
        <v>5</v>
      </c>
    </row>
    <row r="153" spans="1:3" ht="15.5" x14ac:dyDescent="0.35">
      <c r="A153" s="98" t="s">
        <v>1236</v>
      </c>
      <c r="B153" s="99" t="s">
        <v>1237</v>
      </c>
      <c r="C153" s="99">
        <v>7</v>
      </c>
    </row>
    <row r="154" spans="1:3" ht="15.5" x14ac:dyDescent="0.35">
      <c r="A154" s="98" t="s">
        <v>1238</v>
      </c>
      <c r="B154" s="99" t="s">
        <v>1239</v>
      </c>
      <c r="C154" s="99">
        <v>6</v>
      </c>
    </row>
    <row r="155" spans="1:3" ht="15.5" x14ac:dyDescent="0.35">
      <c r="A155" s="98" t="s">
        <v>1240</v>
      </c>
      <c r="B155" s="99" t="s">
        <v>1241</v>
      </c>
      <c r="C155" s="99">
        <v>1</v>
      </c>
    </row>
    <row r="156" spans="1:3" ht="15.5" x14ac:dyDescent="0.35">
      <c r="A156" s="98" t="s">
        <v>1242</v>
      </c>
      <c r="B156" s="99" t="s">
        <v>1243</v>
      </c>
      <c r="C156" s="99">
        <v>6</v>
      </c>
    </row>
    <row r="157" spans="1:3" ht="31" x14ac:dyDescent="0.35">
      <c r="A157" s="98" t="s">
        <v>1244</v>
      </c>
      <c r="B157" s="99" t="s">
        <v>1245</v>
      </c>
      <c r="C157" s="99">
        <v>6</v>
      </c>
    </row>
    <row r="158" spans="1:3" ht="31" x14ac:dyDescent="0.35">
      <c r="A158" s="98" t="s">
        <v>1246</v>
      </c>
      <c r="B158" s="99" t="s">
        <v>1247</v>
      </c>
      <c r="C158" s="99">
        <v>6</v>
      </c>
    </row>
    <row r="159" spans="1:3" ht="15.5" x14ac:dyDescent="0.35">
      <c r="A159" s="98" t="s">
        <v>1248</v>
      </c>
      <c r="B159" s="99" t="s">
        <v>1249</v>
      </c>
      <c r="C159" s="99">
        <v>4</v>
      </c>
    </row>
    <row r="160" spans="1:3" ht="15.5" x14ac:dyDescent="0.35">
      <c r="A160" s="98" t="s">
        <v>1250</v>
      </c>
      <c r="B160" s="99" t="s">
        <v>1251</v>
      </c>
      <c r="C160" s="99">
        <v>6</v>
      </c>
    </row>
    <row r="161" spans="1:3" ht="15.5" x14ac:dyDescent="0.35">
      <c r="A161" s="98" t="s">
        <v>1252</v>
      </c>
      <c r="B161" s="99" t="s">
        <v>1253</v>
      </c>
      <c r="C161" s="99">
        <v>3</v>
      </c>
    </row>
    <row r="162" spans="1:3" ht="15.5" x14ac:dyDescent="0.35">
      <c r="A162" s="98" t="s">
        <v>1254</v>
      </c>
      <c r="B162" s="99" t="s">
        <v>1255</v>
      </c>
      <c r="C162" s="99">
        <v>4</v>
      </c>
    </row>
    <row r="163" spans="1:3" ht="15.5" x14ac:dyDescent="0.35">
      <c r="A163" s="98" t="s">
        <v>1256</v>
      </c>
      <c r="B163" s="99" t="s">
        <v>1257</v>
      </c>
      <c r="C163" s="99">
        <v>5</v>
      </c>
    </row>
    <row r="164" spans="1:3" ht="31" x14ac:dyDescent="0.35">
      <c r="A164" s="98" t="s">
        <v>1258</v>
      </c>
      <c r="B164" s="99" t="s">
        <v>1259</v>
      </c>
      <c r="C164" s="99">
        <v>3</v>
      </c>
    </row>
    <row r="165" spans="1:3" ht="15.5" x14ac:dyDescent="0.35">
      <c r="A165" s="98" t="s">
        <v>1260</v>
      </c>
      <c r="B165" s="99" t="s">
        <v>1261</v>
      </c>
      <c r="C165" s="99">
        <v>5</v>
      </c>
    </row>
    <row r="166" spans="1:3" ht="15.5" x14ac:dyDescent="0.35">
      <c r="A166" s="98" t="s">
        <v>1262</v>
      </c>
      <c r="B166" s="99" t="s">
        <v>1263</v>
      </c>
      <c r="C166" s="99">
        <v>5</v>
      </c>
    </row>
    <row r="167" spans="1:3" ht="15.5" x14ac:dyDescent="0.35">
      <c r="A167" s="98" t="s">
        <v>1264</v>
      </c>
      <c r="B167" s="99" t="s">
        <v>1265</v>
      </c>
      <c r="C167" s="99">
        <v>5</v>
      </c>
    </row>
    <row r="168" spans="1:3" ht="15.5" x14ac:dyDescent="0.35">
      <c r="A168" s="98" t="s">
        <v>1266</v>
      </c>
      <c r="B168" s="99" t="s">
        <v>1267</v>
      </c>
      <c r="C168" s="99">
        <v>5</v>
      </c>
    </row>
    <row r="169" spans="1:3" ht="15.5" x14ac:dyDescent="0.35">
      <c r="A169" s="98" t="s">
        <v>1268</v>
      </c>
      <c r="B169" s="99" t="s">
        <v>1269</v>
      </c>
      <c r="C169" s="99">
        <v>5</v>
      </c>
    </row>
    <row r="170" spans="1:3" ht="15.5" x14ac:dyDescent="0.35">
      <c r="A170" s="98" t="s">
        <v>120</v>
      </c>
      <c r="B170" s="99" t="s">
        <v>1270</v>
      </c>
      <c r="C170" s="99">
        <v>5</v>
      </c>
    </row>
    <row r="171" spans="1:3" ht="15.5" x14ac:dyDescent="0.35">
      <c r="A171" s="98" t="s">
        <v>1271</v>
      </c>
      <c r="B171" s="99" t="s">
        <v>1272</v>
      </c>
      <c r="C171" s="99">
        <v>6</v>
      </c>
    </row>
    <row r="172" spans="1:3" ht="15.5" x14ac:dyDescent="0.35">
      <c r="A172" s="98" t="s">
        <v>1273</v>
      </c>
      <c r="B172" s="99" t="s">
        <v>1274</v>
      </c>
      <c r="C172" s="99">
        <v>4</v>
      </c>
    </row>
    <row r="173" spans="1:3" ht="15.5" x14ac:dyDescent="0.35">
      <c r="A173" s="98" t="s">
        <v>1275</v>
      </c>
      <c r="B173" s="99" t="s">
        <v>1276</v>
      </c>
      <c r="C173" s="99">
        <v>3</v>
      </c>
    </row>
    <row r="174" spans="1:3" ht="15.5" x14ac:dyDescent="0.35">
      <c r="A174" s="98" t="s">
        <v>1277</v>
      </c>
      <c r="B174" s="99" t="s">
        <v>1278</v>
      </c>
      <c r="C174" s="99">
        <v>4</v>
      </c>
    </row>
    <row r="175" spans="1:3" ht="15.5" x14ac:dyDescent="0.35">
      <c r="A175" s="98" t="s">
        <v>1279</v>
      </c>
      <c r="B175" s="99" t="s">
        <v>1280</v>
      </c>
      <c r="C175" s="99">
        <v>6</v>
      </c>
    </row>
    <row r="176" spans="1:3" ht="31" x14ac:dyDescent="0.35">
      <c r="A176" s="98" t="s">
        <v>1281</v>
      </c>
      <c r="B176" s="99" t="s">
        <v>1282</v>
      </c>
      <c r="C176" s="99">
        <v>5</v>
      </c>
    </row>
    <row r="177" spans="1:3" ht="15.5" x14ac:dyDescent="0.35">
      <c r="A177" s="98" t="s">
        <v>1283</v>
      </c>
      <c r="B177" s="99" t="s">
        <v>1284</v>
      </c>
      <c r="C177" s="99">
        <v>3</v>
      </c>
    </row>
    <row r="178" spans="1:3" ht="15.5" x14ac:dyDescent="0.35">
      <c r="A178" s="98" t="s">
        <v>1285</v>
      </c>
      <c r="B178" s="99" t="s">
        <v>1286</v>
      </c>
      <c r="C178" s="99">
        <v>5</v>
      </c>
    </row>
    <row r="179" spans="1:3" ht="15.5" x14ac:dyDescent="0.35">
      <c r="A179" s="98" t="s">
        <v>1287</v>
      </c>
      <c r="B179" s="99" t="s">
        <v>1288</v>
      </c>
      <c r="C179" s="99">
        <v>5</v>
      </c>
    </row>
    <row r="180" spans="1:3" ht="15.5" x14ac:dyDescent="0.35">
      <c r="A180" s="98" t="s">
        <v>1289</v>
      </c>
      <c r="B180" s="99" t="s">
        <v>1290</v>
      </c>
      <c r="C180" s="99">
        <v>4</v>
      </c>
    </row>
    <row r="181" spans="1:3" ht="15.5" x14ac:dyDescent="0.35">
      <c r="A181" s="98" t="s">
        <v>1291</v>
      </c>
      <c r="B181" s="99" t="s">
        <v>977</v>
      </c>
      <c r="C181" s="99">
        <v>2</v>
      </c>
    </row>
    <row r="182" spans="1:3" ht="15.5" x14ac:dyDescent="0.35">
      <c r="A182" s="98" t="s">
        <v>1292</v>
      </c>
      <c r="B182" s="99" t="s">
        <v>1293</v>
      </c>
      <c r="C182" s="99">
        <v>3</v>
      </c>
    </row>
    <row r="183" spans="1:3" ht="15.5" x14ac:dyDescent="0.35">
      <c r="A183" s="98" t="s">
        <v>1294</v>
      </c>
      <c r="B183" s="99" t="s">
        <v>1295</v>
      </c>
      <c r="C183" s="99">
        <v>3</v>
      </c>
    </row>
    <row r="184" spans="1:3" ht="15.5" x14ac:dyDescent="0.35">
      <c r="A184" s="98" t="s">
        <v>1296</v>
      </c>
      <c r="B184" s="99" t="s">
        <v>1297</v>
      </c>
      <c r="C184" s="99">
        <v>5</v>
      </c>
    </row>
    <row r="185" spans="1:3" ht="15.5" x14ac:dyDescent="0.35">
      <c r="A185" s="98" t="s">
        <v>1298</v>
      </c>
      <c r="B185" s="99" t="s">
        <v>1299</v>
      </c>
      <c r="C185" s="99">
        <v>5</v>
      </c>
    </row>
    <row r="186" spans="1:3" ht="15.5" x14ac:dyDescent="0.35">
      <c r="A186" s="98" t="s">
        <v>1300</v>
      </c>
      <c r="B186" s="99" t="s">
        <v>1301</v>
      </c>
      <c r="C186" s="99">
        <v>2</v>
      </c>
    </row>
    <row r="187" spans="1:3" ht="15.5" x14ac:dyDescent="0.35">
      <c r="A187" s="98" t="s">
        <v>1302</v>
      </c>
      <c r="B187" s="99" t="s">
        <v>1303</v>
      </c>
      <c r="C187" s="99">
        <v>3</v>
      </c>
    </row>
    <row r="188" spans="1:3" ht="15.5" x14ac:dyDescent="0.35">
      <c r="A188" s="98" t="s">
        <v>1304</v>
      </c>
      <c r="B188" s="99" t="s">
        <v>1305</v>
      </c>
      <c r="C188" s="99">
        <v>4</v>
      </c>
    </row>
    <row r="189" spans="1:3" ht="15.5" x14ac:dyDescent="0.35">
      <c r="A189" s="98" t="s">
        <v>1306</v>
      </c>
      <c r="B189" s="99" t="s">
        <v>1307</v>
      </c>
      <c r="C189" s="99">
        <v>2</v>
      </c>
    </row>
    <row r="190" spans="1:3" ht="15.5" x14ac:dyDescent="0.35">
      <c r="A190" s="98" t="s">
        <v>1308</v>
      </c>
      <c r="B190" s="99" t="s">
        <v>1309</v>
      </c>
      <c r="C190" s="99">
        <v>2</v>
      </c>
    </row>
    <row r="191" spans="1:3" ht="15.5" x14ac:dyDescent="0.35">
      <c r="A191" s="98" t="s">
        <v>1310</v>
      </c>
      <c r="B191" s="99" t="s">
        <v>1311</v>
      </c>
      <c r="C191" s="99">
        <v>5</v>
      </c>
    </row>
    <row r="192" spans="1:3" ht="15.5" x14ac:dyDescent="0.35">
      <c r="A192" s="98" t="s">
        <v>1312</v>
      </c>
      <c r="B192" s="99" t="s">
        <v>977</v>
      </c>
      <c r="C192" s="99">
        <v>2</v>
      </c>
    </row>
    <row r="193" spans="1:3" ht="15.5" x14ac:dyDescent="0.35">
      <c r="A193" s="98" t="s">
        <v>1313</v>
      </c>
      <c r="B193" s="99" t="s">
        <v>1314</v>
      </c>
      <c r="C193" s="99">
        <v>3</v>
      </c>
    </row>
    <row r="194" spans="1:3" ht="31" x14ac:dyDescent="0.35">
      <c r="A194" s="98" t="s">
        <v>1315</v>
      </c>
      <c r="B194" s="99" t="s">
        <v>1316</v>
      </c>
      <c r="C194" s="99">
        <v>3</v>
      </c>
    </row>
    <row r="195" spans="1:3" ht="31" x14ac:dyDescent="0.35">
      <c r="A195" s="98" t="s">
        <v>1317</v>
      </c>
      <c r="B195" s="99" t="s">
        <v>1318</v>
      </c>
      <c r="C195" s="99">
        <v>3</v>
      </c>
    </row>
    <row r="196" spans="1:3" ht="15.5" x14ac:dyDescent="0.35">
      <c r="A196" s="98" t="s">
        <v>1319</v>
      </c>
      <c r="B196" s="99" t="s">
        <v>1320</v>
      </c>
      <c r="C196" s="99">
        <v>5</v>
      </c>
    </row>
    <row r="197" spans="1:3" ht="15.5" x14ac:dyDescent="0.35">
      <c r="A197" s="98" t="s">
        <v>1321</v>
      </c>
      <c r="B197" s="99" t="s">
        <v>1322</v>
      </c>
      <c r="C197" s="99">
        <v>4</v>
      </c>
    </row>
    <row r="198" spans="1:3" ht="15.5" x14ac:dyDescent="0.35">
      <c r="A198" s="98" t="s">
        <v>1323</v>
      </c>
      <c r="B198" s="99" t="s">
        <v>977</v>
      </c>
      <c r="C198" s="99">
        <v>2</v>
      </c>
    </row>
    <row r="199" spans="1:3" ht="15.5" x14ac:dyDescent="0.35">
      <c r="A199" s="98" t="s">
        <v>1324</v>
      </c>
      <c r="B199" s="99" t="s">
        <v>1325</v>
      </c>
      <c r="C199" s="99">
        <v>1</v>
      </c>
    </row>
    <row r="200" spans="1:3" ht="15.5" x14ac:dyDescent="0.35">
      <c r="A200" s="98" t="s">
        <v>1326</v>
      </c>
      <c r="B200" s="99" t="s">
        <v>1327</v>
      </c>
      <c r="C200" s="99">
        <v>4</v>
      </c>
    </row>
    <row r="201" spans="1:3" ht="15.5" x14ac:dyDescent="0.35">
      <c r="A201" s="98" t="s">
        <v>1328</v>
      </c>
      <c r="B201" s="99" t="s">
        <v>1329</v>
      </c>
      <c r="C201" s="99">
        <v>3</v>
      </c>
    </row>
    <row r="202" spans="1:3" ht="15.5" x14ac:dyDescent="0.35">
      <c r="A202" s="98" t="s">
        <v>1330</v>
      </c>
      <c r="B202" s="99" t="s">
        <v>1331</v>
      </c>
      <c r="C202" s="99">
        <v>4</v>
      </c>
    </row>
    <row r="203" spans="1:3" ht="15.5" x14ac:dyDescent="0.35">
      <c r="A203" s="98" t="s">
        <v>1332</v>
      </c>
      <c r="B203" s="99" t="s">
        <v>1333</v>
      </c>
      <c r="C203" s="99">
        <v>4</v>
      </c>
    </row>
    <row r="204" spans="1:3" ht="15.5" x14ac:dyDescent="0.35">
      <c r="A204" s="98" t="s">
        <v>1334</v>
      </c>
      <c r="B204" s="99" t="s">
        <v>1335</v>
      </c>
      <c r="C204" s="99">
        <v>4</v>
      </c>
    </row>
    <row r="205" spans="1:3" ht="15.5" x14ac:dyDescent="0.35">
      <c r="A205" s="98" t="s">
        <v>1336</v>
      </c>
      <c r="B205" s="99" t="s">
        <v>1337</v>
      </c>
      <c r="C205" s="99">
        <v>2</v>
      </c>
    </row>
    <row r="206" spans="1:3" ht="15.5" x14ac:dyDescent="0.35">
      <c r="A206" s="98" t="s">
        <v>1338</v>
      </c>
      <c r="B206" s="99" t="s">
        <v>1339</v>
      </c>
      <c r="C206" s="99">
        <v>3</v>
      </c>
    </row>
    <row r="207" spans="1:3" ht="15.5" x14ac:dyDescent="0.35">
      <c r="A207" s="98" t="s">
        <v>1340</v>
      </c>
      <c r="B207" s="99" t="s">
        <v>1341</v>
      </c>
      <c r="C207" s="99">
        <v>4</v>
      </c>
    </row>
    <row r="208" spans="1:3" ht="15.5" x14ac:dyDescent="0.35">
      <c r="A208" s="98" t="s">
        <v>1342</v>
      </c>
      <c r="B208" s="99" t="s">
        <v>1343</v>
      </c>
      <c r="C208" s="99">
        <v>2</v>
      </c>
    </row>
    <row r="209" spans="1:3" ht="15.5" x14ac:dyDescent="0.35">
      <c r="A209" s="98" t="s">
        <v>1344</v>
      </c>
      <c r="B209" s="99" t="s">
        <v>1345</v>
      </c>
      <c r="C209" s="99">
        <v>4</v>
      </c>
    </row>
    <row r="210" spans="1:3" ht="15.5" x14ac:dyDescent="0.35">
      <c r="A210" s="98" t="s">
        <v>1346</v>
      </c>
      <c r="B210" s="99" t="s">
        <v>1347</v>
      </c>
      <c r="C210" s="99">
        <v>4</v>
      </c>
    </row>
    <row r="211" spans="1:3" ht="15.5" x14ac:dyDescent="0.35">
      <c r="A211" s="98" t="s">
        <v>1348</v>
      </c>
      <c r="B211" s="99" t="s">
        <v>1349</v>
      </c>
      <c r="C211" s="99">
        <v>4</v>
      </c>
    </row>
    <row r="212" spans="1:3" ht="15.5" x14ac:dyDescent="0.35">
      <c r="A212" s="98" t="s">
        <v>1350</v>
      </c>
      <c r="B212" s="99" t="s">
        <v>1351</v>
      </c>
      <c r="C212" s="99">
        <v>3</v>
      </c>
    </row>
    <row r="213" spans="1:3" ht="15.5" x14ac:dyDescent="0.35">
      <c r="A213" s="98" t="s">
        <v>1352</v>
      </c>
      <c r="B213" s="99" t="s">
        <v>977</v>
      </c>
      <c r="C213" s="99">
        <v>2</v>
      </c>
    </row>
    <row r="214" spans="1:3" ht="15.5" x14ac:dyDescent="0.35">
      <c r="A214" s="98" t="s">
        <v>1353</v>
      </c>
      <c r="B214" s="99" t="s">
        <v>1354</v>
      </c>
      <c r="C214" s="99">
        <v>1</v>
      </c>
    </row>
    <row r="215" spans="1:3" ht="15.5" x14ac:dyDescent="0.35">
      <c r="A215" s="98" t="s">
        <v>1355</v>
      </c>
      <c r="B215" s="99" t="s">
        <v>1356</v>
      </c>
      <c r="C215" s="99">
        <v>4</v>
      </c>
    </row>
    <row r="216" spans="1:3" ht="15.5" x14ac:dyDescent="0.35">
      <c r="A216" s="98" t="s">
        <v>1357</v>
      </c>
      <c r="B216" s="99" t="s">
        <v>1358</v>
      </c>
      <c r="C216" s="99">
        <v>4</v>
      </c>
    </row>
    <row r="217" spans="1:3" ht="15.5" x14ac:dyDescent="0.35">
      <c r="A217" s="98" t="s">
        <v>1359</v>
      </c>
      <c r="B217" s="99" t="s">
        <v>1360</v>
      </c>
      <c r="C217" s="99">
        <v>4</v>
      </c>
    </row>
    <row r="218" spans="1:3" ht="31" x14ac:dyDescent="0.35">
      <c r="A218" s="98" t="s">
        <v>1361</v>
      </c>
      <c r="B218" s="99" t="s">
        <v>1362</v>
      </c>
      <c r="C218" s="99">
        <v>4</v>
      </c>
    </row>
    <row r="219" spans="1:3" ht="15.5" x14ac:dyDescent="0.35">
      <c r="A219" s="98" t="s">
        <v>1363</v>
      </c>
      <c r="B219" s="99" t="s">
        <v>1364</v>
      </c>
      <c r="C219" s="99">
        <v>2</v>
      </c>
    </row>
    <row r="220" spans="1:3" ht="15.5" x14ac:dyDescent="0.35">
      <c r="A220" s="98" t="s">
        <v>1365</v>
      </c>
      <c r="B220" s="99" t="s">
        <v>1366</v>
      </c>
      <c r="C220" s="99">
        <v>1</v>
      </c>
    </row>
    <row r="221" spans="1:3" ht="15.5" x14ac:dyDescent="0.35">
      <c r="A221" s="98" t="s">
        <v>1367</v>
      </c>
      <c r="B221" s="99" t="s">
        <v>1368</v>
      </c>
      <c r="C221" s="99">
        <v>1</v>
      </c>
    </row>
    <row r="222" spans="1:3" ht="31" x14ac:dyDescent="0.35">
      <c r="A222" s="98" t="s">
        <v>1369</v>
      </c>
      <c r="B222" s="99" t="s">
        <v>1370</v>
      </c>
      <c r="C222" s="99">
        <v>4</v>
      </c>
    </row>
    <row r="223" spans="1:3" ht="15.5" x14ac:dyDescent="0.35">
      <c r="A223" s="98" t="s">
        <v>1371</v>
      </c>
      <c r="B223" s="99" t="s">
        <v>1372</v>
      </c>
      <c r="C223" s="99">
        <v>7</v>
      </c>
    </row>
    <row r="224" spans="1:3" ht="15.5" x14ac:dyDescent="0.35">
      <c r="A224" s="98" t="s">
        <v>1373</v>
      </c>
      <c r="B224" s="99" t="s">
        <v>1374</v>
      </c>
      <c r="C224" s="99">
        <v>5</v>
      </c>
    </row>
    <row r="225" spans="1:3" ht="15.5" x14ac:dyDescent="0.35">
      <c r="A225" s="98" t="s">
        <v>235</v>
      </c>
      <c r="B225" s="99" t="s">
        <v>1375</v>
      </c>
      <c r="C225" s="99">
        <v>6</v>
      </c>
    </row>
    <row r="226" spans="1:3" ht="15.5" x14ac:dyDescent="0.35">
      <c r="A226" s="98" t="s">
        <v>1376</v>
      </c>
      <c r="B226" s="99" t="s">
        <v>1377</v>
      </c>
      <c r="C226" s="99">
        <v>5</v>
      </c>
    </row>
    <row r="227" spans="1:3" ht="15.5" x14ac:dyDescent="0.35">
      <c r="A227" s="98" t="s">
        <v>1378</v>
      </c>
      <c r="B227" s="99" t="s">
        <v>1379</v>
      </c>
      <c r="C227" s="99">
        <v>2</v>
      </c>
    </row>
    <row r="228" spans="1:3" ht="15.5" x14ac:dyDescent="0.35">
      <c r="A228" s="98" t="s">
        <v>1380</v>
      </c>
      <c r="B228" s="99" t="s">
        <v>1381</v>
      </c>
      <c r="C228" s="99">
        <v>3</v>
      </c>
    </row>
    <row r="229" spans="1:3" ht="15.5" x14ac:dyDescent="0.35">
      <c r="A229" s="98" t="s">
        <v>1382</v>
      </c>
      <c r="B229" s="99" t="s">
        <v>1383</v>
      </c>
      <c r="C229" s="99">
        <v>1</v>
      </c>
    </row>
    <row r="230" spans="1:3" ht="15.5" x14ac:dyDescent="0.35">
      <c r="A230" s="98" t="s">
        <v>1384</v>
      </c>
      <c r="B230" s="99" t="s">
        <v>1385</v>
      </c>
      <c r="C230" s="99">
        <v>7</v>
      </c>
    </row>
    <row r="231" spans="1:3" ht="15.5" x14ac:dyDescent="0.35">
      <c r="A231" s="98" t="s">
        <v>1386</v>
      </c>
      <c r="B231" s="99" t="s">
        <v>1387</v>
      </c>
      <c r="C231" s="99">
        <v>2</v>
      </c>
    </row>
    <row r="232" spans="1:3" ht="15.5" x14ac:dyDescent="0.35">
      <c r="A232" s="98" t="s">
        <v>1388</v>
      </c>
      <c r="B232" s="99" t="s">
        <v>1389</v>
      </c>
      <c r="C232" s="99">
        <v>5</v>
      </c>
    </row>
    <row r="233" spans="1:3" ht="15.5" x14ac:dyDescent="0.35">
      <c r="A233" s="98" t="s">
        <v>1390</v>
      </c>
      <c r="B233" s="99" t="s">
        <v>977</v>
      </c>
      <c r="C233" s="99">
        <v>2</v>
      </c>
    </row>
    <row r="234" spans="1:3" ht="15.5" x14ac:dyDescent="0.35">
      <c r="A234" s="98" t="s">
        <v>1391</v>
      </c>
      <c r="B234" s="99" t="s">
        <v>1392</v>
      </c>
      <c r="C234" s="99">
        <v>6</v>
      </c>
    </row>
    <row r="235" spans="1:3" ht="15.5" x14ac:dyDescent="0.35">
      <c r="A235" s="98" t="s">
        <v>1393</v>
      </c>
      <c r="B235" s="99" t="s">
        <v>1394</v>
      </c>
      <c r="C235" s="99">
        <v>4</v>
      </c>
    </row>
    <row r="236" spans="1:3" ht="15.5" x14ac:dyDescent="0.35">
      <c r="A236" s="98" t="s">
        <v>1395</v>
      </c>
      <c r="B236" s="99" t="s">
        <v>1396</v>
      </c>
      <c r="C236" s="99">
        <v>6</v>
      </c>
    </row>
    <row r="237" spans="1:3" ht="15.5" x14ac:dyDescent="0.35">
      <c r="A237" s="98" t="s">
        <v>1397</v>
      </c>
      <c r="B237" s="99" t="s">
        <v>1398</v>
      </c>
      <c r="C237" s="99">
        <v>4</v>
      </c>
    </row>
    <row r="238" spans="1:3" ht="15.5" x14ac:dyDescent="0.35">
      <c r="A238" s="98" t="s">
        <v>1399</v>
      </c>
      <c r="B238" s="99" t="s">
        <v>1400</v>
      </c>
      <c r="C238" s="99">
        <v>6</v>
      </c>
    </row>
    <row r="239" spans="1:3" ht="15.5" x14ac:dyDescent="0.35">
      <c r="A239" s="98" t="s">
        <v>1401</v>
      </c>
      <c r="B239" s="99" t="s">
        <v>1402</v>
      </c>
      <c r="C239" s="99">
        <v>4</v>
      </c>
    </row>
    <row r="240" spans="1:3" ht="15.5" x14ac:dyDescent="0.35">
      <c r="A240" s="98" t="s">
        <v>1403</v>
      </c>
      <c r="B240" s="99" t="s">
        <v>1404</v>
      </c>
      <c r="C240" s="99">
        <v>7</v>
      </c>
    </row>
    <row r="241" spans="1:3" ht="15.5" x14ac:dyDescent="0.35">
      <c r="A241" s="98" t="s">
        <v>1405</v>
      </c>
      <c r="B241" s="99" t="s">
        <v>1406</v>
      </c>
      <c r="C241" s="99">
        <v>8</v>
      </c>
    </row>
    <row r="242" spans="1:3" ht="15.5" x14ac:dyDescent="0.35">
      <c r="A242" s="98" t="s">
        <v>590</v>
      </c>
      <c r="B242" s="99" t="s">
        <v>1407</v>
      </c>
      <c r="C242" s="99">
        <v>6</v>
      </c>
    </row>
    <row r="243" spans="1:3" ht="15.5" x14ac:dyDescent="0.35">
      <c r="A243" s="98" t="s">
        <v>1408</v>
      </c>
      <c r="B243" s="99" t="s">
        <v>1409</v>
      </c>
      <c r="C243" s="99">
        <v>5</v>
      </c>
    </row>
    <row r="244" spans="1:3" ht="15.5" x14ac:dyDescent="0.35">
      <c r="A244" s="98" t="s">
        <v>576</v>
      </c>
      <c r="B244" s="99" t="s">
        <v>575</v>
      </c>
      <c r="C244" s="99">
        <v>6</v>
      </c>
    </row>
    <row r="245" spans="1:3" ht="31" x14ac:dyDescent="0.35">
      <c r="A245" s="98" t="s">
        <v>1410</v>
      </c>
      <c r="B245" s="99" t="s">
        <v>1411</v>
      </c>
      <c r="C245" s="99">
        <v>1</v>
      </c>
    </row>
    <row r="246" spans="1:3" ht="15.5" x14ac:dyDescent="0.35">
      <c r="A246" s="98" t="s">
        <v>1412</v>
      </c>
      <c r="B246" s="99" t="s">
        <v>1413</v>
      </c>
      <c r="C246" s="99">
        <v>4</v>
      </c>
    </row>
    <row r="247" spans="1:3" ht="15.5" x14ac:dyDescent="0.35">
      <c r="A247" s="98" t="s">
        <v>1414</v>
      </c>
      <c r="B247" s="99" t="s">
        <v>1415</v>
      </c>
      <c r="C247" s="99">
        <v>5</v>
      </c>
    </row>
    <row r="248" spans="1:3" ht="15.5" x14ac:dyDescent="0.35">
      <c r="A248" s="98" t="s">
        <v>1416</v>
      </c>
      <c r="B248" s="99" t="s">
        <v>977</v>
      </c>
      <c r="C248" s="99">
        <v>2</v>
      </c>
    </row>
    <row r="249" spans="1:3" ht="15.5" x14ac:dyDescent="0.35">
      <c r="A249" s="98" t="s">
        <v>1417</v>
      </c>
      <c r="B249" s="99" t="s">
        <v>1418</v>
      </c>
      <c r="C249" s="99">
        <v>8</v>
      </c>
    </row>
    <row r="250" spans="1:3" ht="15.5" x14ac:dyDescent="0.35">
      <c r="A250" s="98" t="s">
        <v>1419</v>
      </c>
      <c r="B250" s="99" t="s">
        <v>1420</v>
      </c>
      <c r="C250" s="99">
        <v>8</v>
      </c>
    </row>
    <row r="251" spans="1:3" ht="31" x14ac:dyDescent="0.35">
      <c r="A251" s="98" t="s">
        <v>1421</v>
      </c>
      <c r="B251" s="99" t="s">
        <v>1422</v>
      </c>
      <c r="C251" s="99">
        <v>7</v>
      </c>
    </row>
    <row r="252" spans="1:3" ht="15.5" x14ac:dyDescent="0.35">
      <c r="A252" s="98" t="s">
        <v>1423</v>
      </c>
      <c r="B252" s="99" t="s">
        <v>1424</v>
      </c>
      <c r="C252" s="99">
        <v>5</v>
      </c>
    </row>
    <row r="253" spans="1:3" ht="15.5" x14ac:dyDescent="0.35">
      <c r="A253" s="98" t="s">
        <v>1425</v>
      </c>
      <c r="B253" s="99" t="s">
        <v>1426</v>
      </c>
      <c r="C253" s="99">
        <v>7</v>
      </c>
    </row>
    <row r="254" spans="1:3" ht="31" x14ac:dyDescent="0.35">
      <c r="A254" s="98" t="s">
        <v>1427</v>
      </c>
      <c r="B254" s="99" t="s">
        <v>1428</v>
      </c>
      <c r="C254" s="99">
        <v>4</v>
      </c>
    </row>
    <row r="255" spans="1:3" ht="15.5" x14ac:dyDescent="0.35">
      <c r="A255" s="98" t="s">
        <v>1429</v>
      </c>
      <c r="B255" s="99" t="s">
        <v>1430</v>
      </c>
      <c r="C255" s="99">
        <v>4</v>
      </c>
    </row>
    <row r="256" spans="1:3" ht="15.5" x14ac:dyDescent="0.35">
      <c r="A256" s="98" t="s">
        <v>1431</v>
      </c>
      <c r="B256" s="99" t="s">
        <v>1432</v>
      </c>
      <c r="C256" s="99">
        <v>5</v>
      </c>
    </row>
    <row r="257" spans="1:3" ht="15.5" x14ac:dyDescent="0.35">
      <c r="A257" s="98" t="s">
        <v>1433</v>
      </c>
      <c r="B257" s="99" t="s">
        <v>1434</v>
      </c>
      <c r="C257" s="99">
        <v>8</v>
      </c>
    </row>
    <row r="258" spans="1:3" ht="15.5" x14ac:dyDescent="0.35">
      <c r="A258" s="98" t="s">
        <v>1435</v>
      </c>
      <c r="B258" s="99" t="s">
        <v>1436</v>
      </c>
      <c r="C258" s="99">
        <v>4</v>
      </c>
    </row>
    <row r="259" spans="1:3" ht="15.5" x14ac:dyDescent="0.35">
      <c r="A259" s="98" t="s">
        <v>1437</v>
      </c>
      <c r="B259" s="99" t="s">
        <v>977</v>
      </c>
      <c r="C259" s="99">
        <v>3</v>
      </c>
    </row>
    <row r="260" spans="1:3" ht="15.5" x14ac:dyDescent="0.35">
      <c r="A260" s="98" t="s">
        <v>1438</v>
      </c>
      <c r="B260" s="99" t="s">
        <v>1439</v>
      </c>
      <c r="C260" s="99">
        <v>5</v>
      </c>
    </row>
    <row r="261" spans="1:3" ht="15.5" x14ac:dyDescent="0.35">
      <c r="A261" s="98" t="s">
        <v>1440</v>
      </c>
      <c r="B261" s="99" t="s">
        <v>1441</v>
      </c>
      <c r="C261" s="99">
        <v>8</v>
      </c>
    </row>
    <row r="262" spans="1:3" ht="15.5" x14ac:dyDescent="0.35">
      <c r="A262" s="98" t="s">
        <v>1442</v>
      </c>
      <c r="B262" s="99" t="s">
        <v>1443</v>
      </c>
      <c r="C262" s="99">
        <v>5</v>
      </c>
    </row>
    <row r="263" spans="1:3" ht="15.5" x14ac:dyDescent="0.35">
      <c r="A263" s="98" t="s">
        <v>1444</v>
      </c>
      <c r="B263" s="99" t="s">
        <v>1445</v>
      </c>
      <c r="C263" s="99">
        <v>4</v>
      </c>
    </row>
    <row r="264" spans="1:3" ht="15.5" x14ac:dyDescent="0.35">
      <c r="A264" s="98" t="s">
        <v>1446</v>
      </c>
      <c r="B264" s="99" t="s">
        <v>1447</v>
      </c>
      <c r="C264" s="99">
        <v>4</v>
      </c>
    </row>
    <row r="265" spans="1:3" ht="15.5" x14ac:dyDescent="0.35">
      <c r="A265" s="98" t="s">
        <v>1448</v>
      </c>
      <c r="B265" s="99" t="s">
        <v>1449</v>
      </c>
      <c r="C265" s="99">
        <v>5</v>
      </c>
    </row>
    <row r="266" spans="1:3" ht="15.5" x14ac:dyDescent="0.35">
      <c r="A266" s="98" t="s">
        <v>1450</v>
      </c>
      <c r="B266" s="99" t="s">
        <v>1451</v>
      </c>
      <c r="C266" s="99">
        <v>6</v>
      </c>
    </row>
    <row r="267" spans="1:3" ht="15.5" x14ac:dyDescent="0.35">
      <c r="A267" s="98" t="s">
        <v>1452</v>
      </c>
      <c r="B267" s="99" t="s">
        <v>1453</v>
      </c>
      <c r="C267" s="99">
        <v>5</v>
      </c>
    </row>
    <row r="268" spans="1:3" ht="15.5" x14ac:dyDescent="0.35">
      <c r="A268" s="98" t="s">
        <v>1454</v>
      </c>
      <c r="B268" s="99" t="s">
        <v>1455</v>
      </c>
      <c r="C268" s="99">
        <v>6</v>
      </c>
    </row>
    <row r="269" spans="1:3" ht="31" x14ac:dyDescent="0.35">
      <c r="A269" s="98" t="s">
        <v>1456</v>
      </c>
      <c r="B269" s="99" t="s">
        <v>1457</v>
      </c>
      <c r="C269" s="99">
        <v>8</v>
      </c>
    </row>
    <row r="270" spans="1:3" ht="31" x14ac:dyDescent="0.35">
      <c r="A270" s="98" t="s">
        <v>1458</v>
      </c>
      <c r="B270" s="99" t="s">
        <v>1459</v>
      </c>
      <c r="C270" s="99">
        <v>7</v>
      </c>
    </row>
    <row r="271" spans="1:3" ht="15.5" x14ac:dyDescent="0.35">
      <c r="A271" s="98" t="s">
        <v>1460</v>
      </c>
      <c r="B271" s="99" t="s">
        <v>1461</v>
      </c>
      <c r="C271" s="99">
        <v>6</v>
      </c>
    </row>
    <row r="272" spans="1:3" ht="15.5" x14ac:dyDescent="0.35">
      <c r="A272" s="98" t="s">
        <v>1462</v>
      </c>
      <c r="B272" s="99" t="s">
        <v>1463</v>
      </c>
      <c r="C272" s="99">
        <v>8</v>
      </c>
    </row>
    <row r="273" spans="1:3" ht="31" x14ac:dyDescent="0.35">
      <c r="A273" s="98" t="s">
        <v>307</v>
      </c>
      <c r="B273" s="99" t="s">
        <v>1464</v>
      </c>
      <c r="C273" s="99">
        <v>4</v>
      </c>
    </row>
    <row r="274" spans="1:3" ht="15.5" x14ac:dyDescent="0.35">
      <c r="A274" s="98" t="s">
        <v>1465</v>
      </c>
      <c r="B274" s="99" t="s">
        <v>1466</v>
      </c>
      <c r="C274" s="99">
        <v>8</v>
      </c>
    </row>
    <row r="275" spans="1:3" ht="15.5" x14ac:dyDescent="0.35">
      <c r="A275" s="98" t="s">
        <v>1467</v>
      </c>
      <c r="B275" s="99" t="s">
        <v>1468</v>
      </c>
      <c r="C275" s="99">
        <v>6</v>
      </c>
    </row>
    <row r="276" spans="1:3" ht="15.5" x14ac:dyDescent="0.35">
      <c r="A276" s="98" t="s">
        <v>1469</v>
      </c>
      <c r="B276" s="99" t="s">
        <v>1470</v>
      </c>
      <c r="C276" s="99">
        <v>6</v>
      </c>
    </row>
    <row r="277" spans="1:3" ht="15.5" x14ac:dyDescent="0.35">
      <c r="A277" s="98" t="s">
        <v>1471</v>
      </c>
      <c r="B277" s="99" t="s">
        <v>1472</v>
      </c>
      <c r="C277" s="99">
        <v>6</v>
      </c>
    </row>
    <row r="278" spans="1:3" ht="15.5" x14ac:dyDescent="0.35">
      <c r="A278" s="98" t="s">
        <v>1473</v>
      </c>
      <c r="B278" s="99" t="s">
        <v>1474</v>
      </c>
      <c r="C278" s="99">
        <v>4</v>
      </c>
    </row>
    <row r="279" spans="1:3" ht="15.5" x14ac:dyDescent="0.35">
      <c r="A279" s="98" t="s">
        <v>1475</v>
      </c>
      <c r="B279" s="99" t="s">
        <v>977</v>
      </c>
      <c r="C279" s="99">
        <v>2</v>
      </c>
    </row>
    <row r="280" spans="1:3" ht="15.5" x14ac:dyDescent="0.35">
      <c r="A280" s="98" t="s">
        <v>1476</v>
      </c>
      <c r="B280" s="99" t="s">
        <v>1477</v>
      </c>
      <c r="C280" s="99">
        <v>2</v>
      </c>
    </row>
    <row r="281" spans="1:3" ht="15.5" x14ac:dyDescent="0.35">
      <c r="A281" s="98" t="s">
        <v>1478</v>
      </c>
      <c r="B281" s="99" t="s">
        <v>1479</v>
      </c>
      <c r="C281" s="99">
        <v>5</v>
      </c>
    </row>
    <row r="282" spans="1:3" ht="15.5" x14ac:dyDescent="0.35">
      <c r="A282" s="98" t="s">
        <v>1480</v>
      </c>
      <c r="B282" s="99" t="s">
        <v>1481</v>
      </c>
      <c r="C282" s="99">
        <v>5</v>
      </c>
    </row>
    <row r="283" spans="1:3" ht="15.5" x14ac:dyDescent="0.35">
      <c r="A283" s="98" t="s">
        <v>1482</v>
      </c>
      <c r="B283" s="99" t="s">
        <v>1483</v>
      </c>
      <c r="C283" s="99">
        <v>4</v>
      </c>
    </row>
    <row r="284" spans="1:3" ht="31" x14ac:dyDescent="0.35">
      <c r="A284" s="98" t="s">
        <v>1484</v>
      </c>
      <c r="B284" s="99" t="s">
        <v>1485</v>
      </c>
      <c r="C284" s="99">
        <v>4</v>
      </c>
    </row>
    <row r="285" spans="1:3" ht="15.5" x14ac:dyDescent="0.35">
      <c r="A285" s="98" t="s">
        <v>1486</v>
      </c>
      <c r="B285" s="99" t="s">
        <v>1487</v>
      </c>
      <c r="C285" s="99">
        <v>8</v>
      </c>
    </row>
    <row r="286" spans="1:3" ht="31" x14ac:dyDescent="0.35">
      <c r="A286" s="98" t="s">
        <v>1488</v>
      </c>
      <c r="B286" s="99" t="s">
        <v>1489</v>
      </c>
      <c r="C286" s="99">
        <v>7</v>
      </c>
    </row>
    <row r="287" spans="1:3" ht="31" x14ac:dyDescent="0.35">
      <c r="A287" s="98" t="s">
        <v>1490</v>
      </c>
      <c r="B287" s="99" t="s">
        <v>1491</v>
      </c>
      <c r="C287" s="99">
        <v>6</v>
      </c>
    </row>
    <row r="288" spans="1:3" ht="31" x14ac:dyDescent="0.35">
      <c r="A288" s="98" t="s">
        <v>1492</v>
      </c>
      <c r="B288" s="99" t="s">
        <v>1493</v>
      </c>
      <c r="C288" s="99">
        <v>8</v>
      </c>
    </row>
    <row r="289" spans="1:3" ht="31" x14ac:dyDescent="0.35">
      <c r="A289" s="98" t="s">
        <v>1494</v>
      </c>
      <c r="B289" s="99" t="s">
        <v>1495</v>
      </c>
      <c r="C289" s="99">
        <v>7</v>
      </c>
    </row>
    <row r="290" spans="1:3" ht="15.5" x14ac:dyDescent="0.35">
      <c r="A290" s="98" t="s">
        <v>1496</v>
      </c>
      <c r="B290" s="99" t="s">
        <v>1497</v>
      </c>
      <c r="C290" s="99">
        <v>6</v>
      </c>
    </row>
    <row r="291" spans="1:3" ht="31" x14ac:dyDescent="0.35">
      <c r="A291" s="98" t="s">
        <v>1498</v>
      </c>
      <c r="B291" s="99" t="s">
        <v>1499</v>
      </c>
      <c r="C291" s="99">
        <v>4</v>
      </c>
    </row>
    <row r="292" spans="1:3" ht="15.5" x14ac:dyDescent="0.35">
      <c r="A292" s="98" t="s">
        <v>1500</v>
      </c>
      <c r="B292" s="99" t="s">
        <v>1501</v>
      </c>
      <c r="C292" s="99">
        <v>4</v>
      </c>
    </row>
    <row r="293" spans="1:3" ht="15.5" x14ac:dyDescent="0.35">
      <c r="A293" s="98" t="s">
        <v>1502</v>
      </c>
      <c r="B293" s="99" t="s">
        <v>1503</v>
      </c>
      <c r="C293" s="99">
        <v>5</v>
      </c>
    </row>
    <row r="294" spans="1:3" ht="15.5" x14ac:dyDescent="0.35">
      <c r="A294" s="98" t="s">
        <v>1504</v>
      </c>
      <c r="B294" s="99" t="s">
        <v>1505</v>
      </c>
      <c r="C294" s="99">
        <v>1</v>
      </c>
    </row>
    <row r="295" spans="1:3" ht="15.5" x14ac:dyDescent="0.35">
      <c r="A295" s="98" t="s">
        <v>1506</v>
      </c>
      <c r="B295" s="99" t="s">
        <v>1507</v>
      </c>
      <c r="C295" s="99">
        <v>4</v>
      </c>
    </row>
    <row r="296" spans="1:3" ht="15.5" x14ac:dyDescent="0.35">
      <c r="A296" s="98" t="s">
        <v>1508</v>
      </c>
      <c r="B296" s="99" t="s">
        <v>1509</v>
      </c>
      <c r="C296" s="99">
        <v>7</v>
      </c>
    </row>
    <row r="297" spans="1:3" ht="15.5" x14ac:dyDescent="0.35">
      <c r="A297" s="98" t="s">
        <v>1510</v>
      </c>
      <c r="B297" s="99" t="s">
        <v>1511</v>
      </c>
      <c r="C297" s="99">
        <v>6</v>
      </c>
    </row>
    <row r="298" spans="1:3" ht="15.5" x14ac:dyDescent="0.35">
      <c r="A298" s="98" t="s">
        <v>1512</v>
      </c>
      <c r="B298" s="99" t="s">
        <v>1513</v>
      </c>
      <c r="C298" s="99">
        <v>5</v>
      </c>
    </row>
    <row r="299" spans="1:3" ht="15.5" x14ac:dyDescent="0.35">
      <c r="A299" s="98" t="s">
        <v>1514</v>
      </c>
      <c r="B299" s="99" t="s">
        <v>1515</v>
      </c>
      <c r="C299" s="99">
        <v>5</v>
      </c>
    </row>
    <row r="300" spans="1:3" ht="15.5" x14ac:dyDescent="0.35">
      <c r="A300" s="98" t="s">
        <v>1516</v>
      </c>
      <c r="B300" s="99" t="s">
        <v>1517</v>
      </c>
      <c r="C300" s="99">
        <v>3</v>
      </c>
    </row>
    <row r="301" spans="1:3" ht="15.5" x14ac:dyDescent="0.35">
      <c r="A301" s="98" t="s">
        <v>1518</v>
      </c>
      <c r="B301" s="99" t="s">
        <v>1519</v>
      </c>
      <c r="C301" s="99">
        <v>6</v>
      </c>
    </row>
    <row r="302" spans="1:3" ht="15.5" x14ac:dyDescent="0.35">
      <c r="A302" s="98" t="s">
        <v>1520</v>
      </c>
      <c r="B302" s="99" t="s">
        <v>1521</v>
      </c>
      <c r="C302" s="99">
        <v>5</v>
      </c>
    </row>
    <row r="303" spans="1:3" ht="15.5" x14ac:dyDescent="0.35">
      <c r="A303" s="98" t="s">
        <v>1522</v>
      </c>
      <c r="B303" s="99" t="s">
        <v>1523</v>
      </c>
      <c r="C303" s="99">
        <v>5</v>
      </c>
    </row>
    <row r="304" spans="1:3" ht="15.5" x14ac:dyDescent="0.35">
      <c r="A304" s="98" t="s">
        <v>1524</v>
      </c>
      <c r="B304" s="99" t="s">
        <v>1525</v>
      </c>
      <c r="C304" s="99">
        <v>6</v>
      </c>
    </row>
    <row r="305" spans="1:3" ht="15.5" x14ac:dyDescent="0.35">
      <c r="A305" s="98" t="s">
        <v>1526</v>
      </c>
      <c r="B305" s="99" t="s">
        <v>1527</v>
      </c>
      <c r="C305" s="99">
        <v>5</v>
      </c>
    </row>
    <row r="306" spans="1:3" ht="15.5" x14ac:dyDescent="0.35">
      <c r="A306" s="98" t="s">
        <v>1528</v>
      </c>
      <c r="B306" s="99" t="s">
        <v>1529</v>
      </c>
      <c r="C306" s="99">
        <v>5</v>
      </c>
    </row>
    <row r="307" spans="1:3" ht="15.5" x14ac:dyDescent="0.35">
      <c r="A307" s="98" t="s">
        <v>1530</v>
      </c>
      <c r="B307" s="99" t="s">
        <v>977</v>
      </c>
      <c r="C307" s="99">
        <v>2</v>
      </c>
    </row>
    <row r="308" spans="1:3" ht="15.5" x14ac:dyDescent="0.35">
      <c r="A308" s="98" t="s">
        <v>1531</v>
      </c>
      <c r="B308" s="99" t="s">
        <v>1532</v>
      </c>
      <c r="C308" s="99">
        <v>1</v>
      </c>
    </row>
    <row r="309" spans="1:3" ht="15.5" x14ac:dyDescent="0.35">
      <c r="A309" s="98" t="s">
        <v>1533</v>
      </c>
      <c r="B309" s="99" t="s">
        <v>1534</v>
      </c>
      <c r="C309" s="99">
        <v>4</v>
      </c>
    </row>
    <row r="310" spans="1:3" ht="15.5" x14ac:dyDescent="0.35">
      <c r="A310" s="98" t="s">
        <v>1535</v>
      </c>
      <c r="B310" s="99" t="s">
        <v>1536</v>
      </c>
      <c r="C310" s="99">
        <v>5</v>
      </c>
    </row>
    <row r="311" spans="1:3" ht="15.5" x14ac:dyDescent="0.35">
      <c r="A311" s="98" t="s">
        <v>1537</v>
      </c>
      <c r="B311" s="99" t="s">
        <v>1538</v>
      </c>
      <c r="C311" s="99">
        <v>3</v>
      </c>
    </row>
    <row r="312" spans="1:3" ht="15.5" x14ac:dyDescent="0.35">
      <c r="A312" s="98" t="s">
        <v>1539</v>
      </c>
      <c r="B312" s="99" t="s">
        <v>1540</v>
      </c>
      <c r="C312" s="99">
        <v>6</v>
      </c>
    </row>
    <row r="313" spans="1:3" ht="15.5" x14ac:dyDescent="0.35">
      <c r="A313" s="98" t="s">
        <v>1541</v>
      </c>
      <c r="B313" s="99" t="s">
        <v>1542</v>
      </c>
      <c r="C313" s="99">
        <v>4</v>
      </c>
    </row>
    <row r="314" spans="1:3" ht="15.5" x14ac:dyDescent="0.35">
      <c r="A314" s="98" t="s">
        <v>1543</v>
      </c>
      <c r="B314" s="99" t="s">
        <v>1544</v>
      </c>
      <c r="C314" s="99">
        <v>5</v>
      </c>
    </row>
    <row r="315" spans="1:3" ht="15.5" x14ac:dyDescent="0.35">
      <c r="A315" s="98" t="s">
        <v>1545</v>
      </c>
      <c r="B315" s="99" t="s">
        <v>1546</v>
      </c>
      <c r="C315" s="99">
        <v>4</v>
      </c>
    </row>
    <row r="316" spans="1:3" ht="15.5" x14ac:dyDescent="0.35">
      <c r="A316" s="98" t="s">
        <v>135</v>
      </c>
      <c r="B316" s="99" t="s">
        <v>136</v>
      </c>
      <c r="C316" s="99">
        <v>6</v>
      </c>
    </row>
    <row r="317" spans="1:3" ht="15.5" x14ac:dyDescent="0.35">
      <c r="A317" s="98" t="s">
        <v>1547</v>
      </c>
      <c r="B317" s="99" t="s">
        <v>1548</v>
      </c>
      <c r="C317" s="99">
        <v>6</v>
      </c>
    </row>
    <row r="318" spans="1:3" ht="15.5" x14ac:dyDescent="0.35">
      <c r="A318" s="98" t="s">
        <v>1549</v>
      </c>
      <c r="B318" s="99" t="s">
        <v>1550</v>
      </c>
      <c r="C318" s="99">
        <v>4</v>
      </c>
    </row>
    <row r="319" spans="1:3" ht="15.5" x14ac:dyDescent="0.35">
      <c r="A319" s="98" t="s">
        <v>1551</v>
      </c>
      <c r="B319" s="99" t="s">
        <v>1552</v>
      </c>
      <c r="C319" s="99">
        <v>6</v>
      </c>
    </row>
    <row r="320" spans="1:3" ht="15.5" x14ac:dyDescent="0.35">
      <c r="A320" s="98" t="s">
        <v>1553</v>
      </c>
      <c r="B320" s="99" t="s">
        <v>1554</v>
      </c>
      <c r="C320" s="99">
        <v>3</v>
      </c>
    </row>
    <row r="321" spans="1:3" ht="15.5" x14ac:dyDescent="0.35">
      <c r="A321" s="98" t="s">
        <v>1555</v>
      </c>
      <c r="B321" s="99" t="s">
        <v>1556</v>
      </c>
      <c r="C321" s="99">
        <v>5</v>
      </c>
    </row>
    <row r="322" spans="1:3" ht="15.5" x14ac:dyDescent="0.35">
      <c r="A322" s="98" t="s">
        <v>1557</v>
      </c>
      <c r="B322" s="99" t="s">
        <v>1558</v>
      </c>
      <c r="C322" s="99">
        <v>4</v>
      </c>
    </row>
    <row r="323" spans="1:3" ht="15.5" x14ac:dyDescent="0.35">
      <c r="A323" s="98" t="s">
        <v>1559</v>
      </c>
      <c r="B323" s="99" t="s">
        <v>1560</v>
      </c>
      <c r="C323" s="99">
        <v>3</v>
      </c>
    </row>
    <row r="324" spans="1:3" ht="15.5" x14ac:dyDescent="0.35">
      <c r="A324" s="98" t="s">
        <v>692</v>
      </c>
      <c r="B324" s="99" t="s">
        <v>1561</v>
      </c>
      <c r="C324" s="99">
        <v>4</v>
      </c>
    </row>
    <row r="325" spans="1:3" ht="15.5" x14ac:dyDescent="0.35">
      <c r="A325" s="98" t="s">
        <v>1562</v>
      </c>
      <c r="B325" s="99" t="s">
        <v>1563</v>
      </c>
      <c r="C325" s="99">
        <v>5</v>
      </c>
    </row>
    <row r="326" spans="1:3" ht="15.5" x14ac:dyDescent="0.35">
      <c r="A326" s="98" t="s">
        <v>1564</v>
      </c>
      <c r="B326" s="99" t="s">
        <v>1565</v>
      </c>
      <c r="C326" s="99">
        <v>4</v>
      </c>
    </row>
    <row r="327" spans="1:3" ht="15.5" x14ac:dyDescent="0.35">
      <c r="A327" s="98" t="s">
        <v>1566</v>
      </c>
      <c r="B327" s="99" t="s">
        <v>1567</v>
      </c>
      <c r="C327" s="99">
        <v>5</v>
      </c>
    </row>
    <row r="328" spans="1:3" ht="15.5" x14ac:dyDescent="0.35">
      <c r="A328" s="98" t="s">
        <v>1568</v>
      </c>
      <c r="B328" s="99" t="s">
        <v>1569</v>
      </c>
      <c r="C328" s="99">
        <v>4</v>
      </c>
    </row>
    <row r="329" spans="1:3" ht="15.5" x14ac:dyDescent="0.35">
      <c r="A329" s="98" t="s">
        <v>1570</v>
      </c>
      <c r="B329" s="99" t="s">
        <v>1571</v>
      </c>
      <c r="C329" s="99">
        <v>4</v>
      </c>
    </row>
    <row r="330" spans="1:3" ht="15.5" x14ac:dyDescent="0.35">
      <c r="A330" s="98" t="s">
        <v>1572</v>
      </c>
      <c r="B330" s="99" t="s">
        <v>1573</v>
      </c>
      <c r="C330" s="99">
        <v>5</v>
      </c>
    </row>
    <row r="331" spans="1:3" ht="31" x14ac:dyDescent="0.35">
      <c r="A331" s="98" t="s">
        <v>1574</v>
      </c>
      <c r="B331" s="99" t="s">
        <v>1575</v>
      </c>
      <c r="C331" s="99">
        <v>6</v>
      </c>
    </row>
    <row r="332" spans="1:3" ht="15.5" x14ac:dyDescent="0.35">
      <c r="A332" s="98" t="s">
        <v>1576</v>
      </c>
      <c r="B332" s="99" t="s">
        <v>1577</v>
      </c>
      <c r="C332" s="99">
        <v>5</v>
      </c>
    </row>
    <row r="333" spans="1:3" ht="15.5" x14ac:dyDescent="0.35">
      <c r="A333" s="98" t="s">
        <v>1578</v>
      </c>
      <c r="B333" s="99" t="s">
        <v>1579</v>
      </c>
      <c r="C333" s="99">
        <v>5</v>
      </c>
    </row>
    <row r="334" spans="1:3" ht="15.5" x14ac:dyDescent="0.35">
      <c r="A334" s="98" t="s">
        <v>1580</v>
      </c>
      <c r="B334" s="99" t="s">
        <v>1581</v>
      </c>
      <c r="C334" s="99">
        <v>6</v>
      </c>
    </row>
    <row r="335" spans="1:3" ht="15.5" x14ac:dyDescent="0.35">
      <c r="A335" s="98" t="s">
        <v>1582</v>
      </c>
      <c r="B335" s="99" t="s">
        <v>1583</v>
      </c>
      <c r="C335" s="99">
        <v>5</v>
      </c>
    </row>
    <row r="336" spans="1:3" ht="15.5" x14ac:dyDescent="0.35">
      <c r="A336" s="98" t="s">
        <v>1584</v>
      </c>
      <c r="B336" s="99" t="s">
        <v>1585</v>
      </c>
      <c r="C336" s="99">
        <v>5</v>
      </c>
    </row>
    <row r="337" spans="1:3" ht="15.5" x14ac:dyDescent="0.35">
      <c r="A337" s="98" t="s">
        <v>1586</v>
      </c>
      <c r="B337" s="99" t="s">
        <v>1587</v>
      </c>
      <c r="C337" s="99">
        <v>6</v>
      </c>
    </row>
    <row r="338" spans="1:3" ht="15.5" x14ac:dyDescent="0.35">
      <c r="A338" s="98" t="s">
        <v>1588</v>
      </c>
      <c r="B338" s="99" t="s">
        <v>1589</v>
      </c>
      <c r="C338" s="99">
        <v>6</v>
      </c>
    </row>
    <row r="339" spans="1:3" ht="15.5" x14ac:dyDescent="0.35">
      <c r="A339" s="98" t="s">
        <v>322</v>
      </c>
      <c r="B339" s="99" t="s">
        <v>1590</v>
      </c>
      <c r="C339" s="99">
        <v>6</v>
      </c>
    </row>
    <row r="340" spans="1:3" ht="15.5" x14ac:dyDescent="0.35">
      <c r="A340" s="98" t="s">
        <v>1591</v>
      </c>
      <c r="B340" s="99" t="s">
        <v>1592</v>
      </c>
      <c r="C340" s="99">
        <v>6</v>
      </c>
    </row>
    <row r="341" spans="1:3" ht="15.5" x14ac:dyDescent="0.35">
      <c r="A341" s="98" t="s">
        <v>1593</v>
      </c>
      <c r="B341" s="99" t="s">
        <v>1594</v>
      </c>
      <c r="C341" s="99">
        <v>6</v>
      </c>
    </row>
    <row r="342" spans="1:3" ht="15.5" x14ac:dyDescent="0.35">
      <c r="A342" s="98" t="s">
        <v>1595</v>
      </c>
      <c r="B342" s="99" t="s">
        <v>1596</v>
      </c>
      <c r="C342" s="99">
        <v>5</v>
      </c>
    </row>
    <row r="343" spans="1:3" ht="15.5" x14ac:dyDescent="0.35">
      <c r="A343" s="98" t="s">
        <v>1597</v>
      </c>
      <c r="B343" s="99" t="s">
        <v>1598</v>
      </c>
      <c r="C343" s="99">
        <v>6</v>
      </c>
    </row>
    <row r="344" spans="1:3" ht="15.5" x14ac:dyDescent="0.35">
      <c r="A344" s="98" t="s">
        <v>1599</v>
      </c>
      <c r="B344" s="99" t="s">
        <v>1600</v>
      </c>
      <c r="C344" s="99">
        <v>5</v>
      </c>
    </row>
    <row r="345" spans="1:3" ht="15.5" x14ac:dyDescent="0.35">
      <c r="A345" s="98" t="s">
        <v>1601</v>
      </c>
      <c r="B345" s="99" t="s">
        <v>1602</v>
      </c>
      <c r="C345" s="99">
        <v>6</v>
      </c>
    </row>
    <row r="346" spans="1:3" ht="15.5" x14ac:dyDescent="0.35">
      <c r="A346" s="98" t="s">
        <v>1603</v>
      </c>
      <c r="B346" s="99" t="s">
        <v>1604</v>
      </c>
      <c r="C346" s="99">
        <v>6</v>
      </c>
    </row>
    <row r="347" spans="1:3" ht="15.5" x14ac:dyDescent="0.35">
      <c r="A347" s="98" t="s">
        <v>1605</v>
      </c>
      <c r="B347" s="99" t="s">
        <v>1606</v>
      </c>
      <c r="C347" s="99">
        <v>4</v>
      </c>
    </row>
    <row r="348" spans="1:3" ht="15.5" x14ac:dyDescent="0.35">
      <c r="A348" s="98" t="s">
        <v>1607</v>
      </c>
      <c r="B348" s="99" t="s">
        <v>1608</v>
      </c>
      <c r="C348" s="99">
        <v>5</v>
      </c>
    </row>
    <row r="349" spans="1:3" ht="15.5" x14ac:dyDescent="0.35">
      <c r="A349" s="98" t="s">
        <v>1609</v>
      </c>
      <c r="B349" s="99" t="s">
        <v>1610</v>
      </c>
      <c r="C349" s="99">
        <v>4</v>
      </c>
    </row>
    <row r="350" spans="1:3" ht="15.5" x14ac:dyDescent="0.35">
      <c r="A350" s="98" t="s">
        <v>1611</v>
      </c>
      <c r="B350" s="99" t="s">
        <v>1612</v>
      </c>
      <c r="C350" s="99">
        <v>3</v>
      </c>
    </row>
    <row r="351" spans="1:3" ht="15.5" x14ac:dyDescent="0.35">
      <c r="A351" s="98" t="s">
        <v>1613</v>
      </c>
      <c r="B351" s="99" t="s">
        <v>1614</v>
      </c>
      <c r="C351" s="99">
        <v>2</v>
      </c>
    </row>
    <row r="352" spans="1:3" ht="15.5" x14ac:dyDescent="0.35">
      <c r="A352" s="98" t="s">
        <v>1615</v>
      </c>
      <c r="B352" s="99" t="s">
        <v>1616</v>
      </c>
      <c r="C352" s="99">
        <v>3</v>
      </c>
    </row>
    <row r="353" spans="1:3" ht="15.5" x14ac:dyDescent="0.35">
      <c r="A353" s="98" t="s">
        <v>1617</v>
      </c>
      <c r="B353" s="99" t="s">
        <v>977</v>
      </c>
      <c r="C353" s="99">
        <v>2</v>
      </c>
    </row>
    <row r="354" spans="1:3" ht="15.5" x14ac:dyDescent="0.35">
      <c r="A354" s="98" t="s">
        <v>1618</v>
      </c>
      <c r="B354" s="99" t="s">
        <v>1619</v>
      </c>
      <c r="C354" s="99">
        <v>7</v>
      </c>
    </row>
    <row r="355" spans="1:3" ht="15.5" x14ac:dyDescent="0.35">
      <c r="A355" s="98" t="s">
        <v>1620</v>
      </c>
      <c r="B355" s="99" t="s">
        <v>1621</v>
      </c>
      <c r="C355" s="99">
        <v>6</v>
      </c>
    </row>
    <row r="356" spans="1:3" ht="15.5" x14ac:dyDescent="0.35">
      <c r="A356" s="98" t="s">
        <v>1622</v>
      </c>
      <c r="B356" s="99" t="s">
        <v>1623</v>
      </c>
      <c r="C356" s="99">
        <v>7</v>
      </c>
    </row>
    <row r="357" spans="1:3" ht="15.5" x14ac:dyDescent="0.35">
      <c r="A357" s="98" t="s">
        <v>1624</v>
      </c>
      <c r="B357" s="99" t="s">
        <v>1625</v>
      </c>
      <c r="C357" s="99">
        <v>5</v>
      </c>
    </row>
    <row r="358" spans="1:3" ht="15.5" x14ac:dyDescent="0.35">
      <c r="A358" s="98" t="s">
        <v>1626</v>
      </c>
      <c r="B358" s="99" t="s">
        <v>1627</v>
      </c>
      <c r="C358" s="99">
        <v>5</v>
      </c>
    </row>
    <row r="359" spans="1:3" ht="15.5" x14ac:dyDescent="0.35">
      <c r="A359" s="98" t="s">
        <v>1628</v>
      </c>
      <c r="B359" s="99" t="s">
        <v>1629</v>
      </c>
      <c r="C359" s="99">
        <v>6</v>
      </c>
    </row>
    <row r="360" spans="1:3" ht="15.5" x14ac:dyDescent="0.35">
      <c r="A360" s="98" t="s">
        <v>1630</v>
      </c>
      <c r="B360" s="99" t="s">
        <v>1631</v>
      </c>
      <c r="C360" s="99">
        <v>5</v>
      </c>
    </row>
    <row r="361" spans="1:3" ht="15.5" x14ac:dyDescent="0.35">
      <c r="A361" s="98" t="s">
        <v>1632</v>
      </c>
      <c r="B361" s="99" t="s">
        <v>1633</v>
      </c>
      <c r="C361" s="99">
        <v>4</v>
      </c>
    </row>
    <row r="362" spans="1:3" ht="15.5" x14ac:dyDescent="0.35">
      <c r="A362" s="98" t="s">
        <v>1634</v>
      </c>
      <c r="B362" s="99" t="s">
        <v>1635</v>
      </c>
      <c r="C362" s="99">
        <v>2</v>
      </c>
    </row>
    <row r="363" spans="1:3" ht="15.5" x14ac:dyDescent="0.35">
      <c r="A363" s="98" t="s">
        <v>644</v>
      </c>
      <c r="B363" s="99" t="s">
        <v>1636</v>
      </c>
      <c r="C363" s="99">
        <v>4</v>
      </c>
    </row>
    <row r="364" spans="1:3" ht="15.5" x14ac:dyDescent="0.35">
      <c r="A364" s="98" t="s">
        <v>1637</v>
      </c>
      <c r="B364" s="99" t="s">
        <v>1638</v>
      </c>
      <c r="C364" s="99">
        <v>4</v>
      </c>
    </row>
    <row r="365" spans="1:3" ht="15.5" x14ac:dyDescent="0.35">
      <c r="A365" s="98" t="s">
        <v>1639</v>
      </c>
      <c r="B365" s="99" t="s">
        <v>1640</v>
      </c>
      <c r="C365" s="99">
        <v>5</v>
      </c>
    </row>
    <row r="366" spans="1:3" ht="15.5" x14ac:dyDescent="0.35">
      <c r="A366" s="98" t="s">
        <v>1641</v>
      </c>
      <c r="B366" s="99" t="s">
        <v>1642</v>
      </c>
      <c r="C366" s="99">
        <v>2</v>
      </c>
    </row>
    <row r="367" spans="1:3" ht="15.5" x14ac:dyDescent="0.35">
      <c r="A367" s="98" t="s">
        <v>1643</v>
      </c>
      <c r="B367" s="99" t="s">
        <v>1644</v>
      </c>
      <c r="C367" s="99">
        <v>4</v>
      </c>
    </row>
    <row r="368" spans="1:3" ht="15.5" x14ac:dyDescent="0.35">
      <c r="A368" s="98" t="s">
        <v>1645</v>
      </c>
      <c r="B368" s="99" t="s">
        <v>1646</v>
      </c>
      <c r="C368" s="99">
        <v>4</v>
      </c>
    </row>
    <row r="369" spans="1:3" ht="15.5" x14ac:dyDescent="0.35">
      <c r="A369" s="98" t="s">
        <v>1647</v>
      </c>
      <c r="B369" s="99" t="s">
        <v>1648</v>
      </c>
      <c r="C369" s="99">
        <v>5</v>
      </c>
    </row>
    <row r="370" spans="1:3" ht="15.5" x14ac:dyDescent="0.35">
      <c r="A370" s="98" t="s">
        <v>1649</v>
      </c>
      <c r="B370" s="99" t="s">
        <v>1650</v>
      </c>
      <c r="C370" s="99">
        <v>8</v>
      </c>
    </row>
    <row r="371" spans="1:3" ht="15.5" x14ac:dyDescent="0.35">
      <c r="A371" s="98" t="s">
        <v>1651</v>
      </c>
      <c r="B371" s="99" t="s">
        <v>1652</v>
      </c>
      <c r="C371" s="99">
        <v>3</v>
      </c>
    </row>
    <row r="372" spans="1:3" ht="15.5" x14ac:dyDescent="0.35">
      <c r="A372" s="98" t="s">
        <v>1653</v>
      </c>
      <c r="B372" s="99" t="s">
        <v>1654</v>
      </c>
      <c r="C372" s="99">
        <v>4</v>
      </c>
    </row>
    <row r="373" spans="1:3" ht="15.5" x14ac:dyDescent="0.35">
      <c r="A373" s="98" t="s">
        <v>1655</v>
      </c>
      <c r="B373" s="99" t="s">
        <v>1656</v>
      </c>
      <c r="C373" s="99">
        <v>4</v>
      </c>
    </row>
    <row r="374" spans="1:3" ht="31" x14ac:dyDescent="0.35">
      <c r="A374" s="98" t="s">
        <v>1657</v>
      </c>
      <c r="B374" s="99" t="s">
        <v>1658</v>
      </c>
      <c r="C374" s="99">
        <v>4</v>
      </c>
    </row>
    <row r="375" spans="1:3" ht="15.5" x14ac:dyDescent="0.35">
      <c r="A375" s="98" t="s">
        <v>1659</v>
      </c>
      <c r="B375" s="99" t="s">
        <v>1660</v>
      </c>
      <c r="C375" s="99">
        <v>5</v>
      </c>
    </row>
    <row r="376" spans="1:3" ht="15.5" x14ac:dyDescent="0.35">
      <c r="A376" s="98" t="s">
        <v>1661</v>
      </c>
      <c r="B376" s="99" t="s">
        <v>1662</v>
      </c>
      <c r="C376" s="99">
        <v>5</v>
      </c>
    </row>
    <row r="377" spans="1:3" ht="15.5" x14ac:dyDescent="0.35">
      <c r="A377" s="98" t="s">
        <v>1663</v>
      </c>
      <c r="B377" s="99" t="s">
        <v>1664</v>
      </c>
      <c r="C377" s="99">
        <v>5</v>
      </c>
    </row>
    <row r="378" spans="1:3" ht="15.5" x14ac:dyDescent="0.35">
      <c r="A378" s="98" t="s">
        <v>729</v>
      </c>
      <c r="B378" s="99" t="s">
        <v>1665</v>
      </c>
      <c r="C378" s="99">
        <v>4</v>
      </c>
    </row>
    <row r="379" spans="1:3" ht="15.5" x14ac:dyDescent="0.35">
      <c r="A379" s="98" t="s">
        <v>1666</v>
      </c>
      <c r="B379" s="99" t="s">
        <v>1667</v>
      </c>
      <c r="C379" s="99">
        <v>6</v>
      </c>
    </row>
    <row r="380" spans="1:3" ht="15.5" x14ac:dyDescent="0.35">
      <c r="A380" s="98" t="s">
        <v>1668</v>
      </c>
      <c r="B380" s="99" t="s">
        <v>1669</v>
      </c>
      <c r="C380" s="99">
        <v>4</v>
      </c>
    </row>
    <row r="381" spans="1:3" ht="15.5" x14ac:dyDescent="0.35">
      <c r="A381" s="98" t="s">
        <v>1670</v>
      </c>
      <c r="B381" s="99" t="s">
        <v>977</v>
      </c>
      <c r="C381" s="99">
        <v>2</v>
      </c>
    </row>
    <row r="382" spans="1:3" ht="15.5" x14ac:dyDescent="0.35">
      <c r="A382" s="98" t="s">
        <v>1671</v>
      </c>
      <c r="B382" s="99" t="s">
        <v>1672</v>
      </c>
      <c r="C382" s="99">
        <v>4</v>
      </c>
    </row>
    <row r="383" spans="1:3" ht="15.5" x14ac:dyDescent="0.35">
      <c r="A383" s="98" t="s">
        <v>1673</v>
      </c>
      <c r="B383" s="99" t="s">
        <v>1674</v>
      </c>
      <c r="C383" s="99">
        <v>1</v>
      </c>
    </row>
    <row r="384" spans="1:3" ht="15.5" x14ac:dyDescent="0.35">
      <c r="A384" s="98" t="s">
        <v>1675</v>
      </c>
      <c r="B384" s="99" t="s">
        <v>1676</v>
      </c>
      <c r="C384" s="99">
        <v>4</v>
      </c>
    </row>
    <row r="385" spans="1:3" ht="15.5" x14ac:dyDescent="0.35">
      <c r="A385" s="98" t="s">
        <v>1677</v>
      </c>
      <c r="B385" s="99" t="s">
        <v>1678</v>
      </c>
      <c r="C385" s="99">
        <v>3</v>
      </c>
    </row>
    <row r="386" spans="1:3" ht="15.5" x14ac:dyDescent="0.35">
      <c r="A386" s="98" t="s">
        <v>1679</v>
      </c>
      <c r="B386" s="99" t="s">
        <v>1680</v>
      </c>
      <c r="C386" s="99">
        <v>5</v>
      </c>
    </row>
    <row r="387" spans="1:3" ht="15.5" x14ac:dyDescent="0.35">
      <c r="A387" s="98" t="s">
        <v>1681</v>
      </c>
      <c r="B387" s="99" t="s">
        <v>1682</v>
      </c>
      <c r="C387" s="99">
        <v>4</v>
      </c>
    </row>
    <row r="388" spans="1:3" ht="15.5" x14ac:dyDescent="0.35">
      <c r="A388" s="98" t="s">
        <v>1683</v>
      </c>
      <c r="B388" s="99" t="s">
        <v>1684</v>
      </c>
      <c r="C388" s="99">
        <v>4</v>
      </c>
    </row>
    <row r="389" spans="1:3" ht="15.5" x14ac:dyDescent="0.35">
      <c r="A389" s="98" t="s">
        <v>1685</v>
      </c>
      <c r="B389" s="99" t="s">
        <v>1686</v>
      </c>
      <c r="C389" s="99">
        <v>5</v>
      </c>
    </row>
    <row r="390" spans="1:3" ht="15.5" x14ac:dyDescent="0.35">
      <c r="A390" s="98" t="s">
        <v>1687</v>
      </c>
      <c r="B390" s="99" t="s">
        <v>1688</v>
      </c>
      <c r="C390" s="99">
        <v>1</v>
      </c>
    </row>
    <row r="391" spans="1:3" ht="15.5" x14ac:dyDescent="0.35">
      <c r="A391" s="98" t="s">
        <v>1689</v>
      </c>
      <c r="B391" s="99" t="s">
        <v>1690</v>
      </c>
      <c r="C391" s="99">
        <v>1</v>
      </c>
    </row>
    <row r="392" spans="1:3" ht="15.5" x14ac:dyDescent="0.35">
      <c r="A392" s="98" t="s">
        <v>1691</v>
      </c>
      <c r="B392" s="99" t="s">
        <v>977</v>
      </c>
      <c r="C392" s="99">
        <v>2</v>
      </c>
    </row>
    <row r="393" spans="1:3" ht="15.5" x14ac:dyDescent="0.35">
      <c r="A393" s="98" t="s">
        <v>1692</v>
      </c>
      <c r="B393" s="99" t="s">
        <v>1693</v>
      </c>
      <c r="C393" s="99">
        <v>1</v>
      </c>
    </row>
    <row r="394" spans="1:3" ht="15.5" x14ac:dyDescent="0.35">
      <c r="A394" s="98" t="s">
        <v>1694</v>
      </c>
      <c r="B394" s="99" t="s">
        <v>1695</v>
      </c>
      <c r="C394" s="99">
        <v>1</v>
      </c>
    </row>
    <row r="395" spans="1:3" ht="15.5" x14ac:dyDescent="0.35">
      <c r="A395" s="98" t="s">
        <v>1696</v>
      </c>
      <c r="B395" s="99" t="s">
        <v>1697</v>
      </c>
      <c r="C395" s="99">
        <v>1</v>
      </c>
    </row>
    <row r="396" spans="1:3" ht="15.5" x14ac:dyDescent="0.35">
      <c r="A396" s="98" t="s">
        <v>1698</v>
      </c>
      <c r="B396" s="99" t="s">
        <v>1699</v>
      </c>
      <c r="C396" s="99">
        <v>1</v>
      </c>
    </row>
    <row r="397" spans="1:3" ht="15.5" x14ac:dyDescent="0.35">
      <c r="A397" s="98" t="s">
        <v>1700</v>
      </c>
      <c r="B397" s="99" t="s">
        <v>1701</v>
      </c>
      <c r="C397" s="99">
        <v>1</v>
      </c>
    </row>
    <row r="398" spans="1:3" ht="15.5" x14ac:dyDescent="0.35">
      <c r="A398" s="98" t="s">
        <v>1702</v>
      </c>
      <c r="B398" s="99" t="s">
        <v>1703</v>
      </c>
      <c r="C398" s="99">
        <v>1</v>
      </c>
    </row>
    <row r="399" spans="1:3" ht="15.5" x14ac:dyDescent="0.35">
      <c r="A399" s="98" t="s">
        <v>1704</v>
      </c>
      <c r="B399" s="99" t="s">
        <v>1705</v>
      </c>
      <c r="C399" s="99">
        <v>1</v>
      </c>
    </row>
    <row r="400" spans="1:3" ht="15.5" x14ac:dyDescent="0.35">
      <c r="A400" s="98" t="s">
        <v>1706</v>
      </c>
      <c r="B400" s="99" t="s">
        <v>1707</v>
      </c>
      <c r="C400" s="99">
        <v>1</v>
      </c>
    </row>
    <row r="401" spans="1:3" ht="15.5" x14ac:dyDescent="0.35">
      <c r="A401" s="98" t="s">
        <v>1708</v>
      </c>
      <c r="B401" s="99" t="s">
        <v>1709</v>
      </c>
      <c r="C401" s="99">
        <v>1</v>
      </c>
    </row>
    <row r="402" spans="1:3" ht="15.5" x14ac:dyDescent="0.35">
      <c r="A402" s="98" t="s">
        <v>1710</v>
      </c>
      <c r="B402" s="99" t="s">
        <v>1711</v>
      </c>
      <c r="C402" s="99">
        <v>1</v>
      </c>
    </row>
    <row r="403" spans="1:3" ht="15.5" x14ac:dyDescent="0.35">
      <c r="A403" s="98" t="s">
        <v>1712</v>
      </c>
      <c r="B403" s="99" t="s">
        <v>1713</v>
      </c>
      <c r="C403" s="99">
        <v>1</v>
      </c>
    </row>
    <row r="404" spans="1:3" ht="15.5" x14ac:dyDescent="0.35">
      <c r="A404" s="98" t="s">
        <v>1714</v>
      </c>
      <c r="B404" s="99" t="s">
        <v>1715</v>
      </c>
      <c r="C404" s="99">
        <v>1</v>
      </c>
    </row>
    <row r="405" spans="1:3" ht="15.5" x14ac:dyDescent="0.35">
      <c r="A405" s="98" t="s">
        <v>1716</v>
      </c>
      <c r="B405" s="99" t="s">
        <v>1717</v>
      </c>
      <c r="C405" s="99">
        <v>1</v>
      </c>
    </row>
    <row r="406" spans="1:3" ht="15.5" x14ac:dyDescent="0.35">
      <c r="A406" s="98" t="s">
        <v>1718</v>
      </c>
      <c r="B406" s="99" t="s">
        <v>1719</v>
      </c>
      <c r="C406" s="99">
        <v>1</v>
      </c>
    </row>
    <row r="407" spans="1:3" ht="15.5" x14ac:dyDescent="0.35">
      <c r="A407" s="98" t="s">
        <v>1720</v>
      </c>
      <c r="B407" s="99" t="s">
        <v>1721</v>
      </c>
      <c r="C407" s="99">
        <v>1</v>
      </c>
    </row>
    <row r="408" spans="1:3" ht="15.5" x14ac:dyDescent="0.35">
      <c r="A408" s="98" t="s">
        <v>1722</v>
      </c>
      <c r="B408" s="99" t="s">
        <v>1723</v>
      </c>
      <c r="C408" s="99">
        <v>1</v>
      </c>
    </row>
    <row r="409" spans="1:3" ht="15.5" x14ac:dyDescent="0.35">
      <c r="A409" s="98" t="s">
        <v>1724</v>
      </c>
      <c r="B409" s="99" t="s">
        <v>1725</v>
      </c>
      <c r="C409" s="99">
        <v>1</v>
      </c>
    </row>
    <row r="410" spans="1:3" ht="15.5" x14ac:dyDescent="0.35">
      <c r="A410" s="98" t="s">
        <v>1726</v>
      </c>
      <c r="B410" s="99" t="s">
        <v>1727</v>
      </c>
      <c r="C410" s="99">
        <v>1</v>
      </c>
    </row>
    <row r="411" spans="1:3" ht="15.5" x14ac:dyDescent="0.35">
      <c r="A411" s="98" t="s">
        <v>1728</v>
      </c>
      <c r="B411" s="99" t="s">
        <v>1729</v>
      </c>
      <c r="C411" s="99">
        <v>1</v>
      </c>
    </row>
    <row r="412" spans="1:3" ht="15.5" x14ac:dyDescent="0.35">
      <c r="A412" s="98" t="s">
        <v>1730</v>
      </c>
      <c r="B412" s="99" t="s">
        <v>1731</v>
      </c>
      <c r="C412" s="99">
        <v>1</v>
      </c>
    </row>
    <row r="413" spans="1:3" ht="15.5" x14ac:dyDescent="0.35">
      <c r="A413" s="98" t="s">
        <v>1732</v>
      </c>
      <c r="B413" s="99" t="s">
        <v>1733</v>
      </c>
      <c r="C413" s="99">
        <v>1</v>
      </c>
    </row>
    <row r="414" spans="1:3" ht="15.5" x14ac:dyDescent="0.35">
      <c r="A414" s="98" t="s">
        <v>1734</v>
      </c>
      <c r="B414" s="99" t="s">
        <v>1735</v>
      </c>
      <c r="C414" s="99">
        <v>1</v>
      </c>
    </row>
    <row r="415" spans="1:3" ht="15.5" x14ac:dyDescent="0.35">
      <c r="A415" s="98" t="s">
        <v>1736</v>
      </c>
      <c r="B415" s="99" t="s">
        <v>1737</v>
      </c>
      <c r="C415" s="99">
        <v>1</v>
      </c>
    </row>
    <row r="416" spans="1:3" ht="15.5" x14ac:dyDescent="0.35">
      <c r="A416" s="98" t="s">
        <v>1738</v>
      </c>
      <c r="B416" s="99" t="s">
        <v>1739</v>
      </c>
      <c r="C416" s="99">
        <v>1</v>
      </c>
    </row>
    <row r="417" spans="1:3" ht="15.5" x14ac:dyDescent="0.35">
      <c r="A417" s="98" t="s">
        <v>1740</v>
      </c>
      <c r="B417" s="99" t="s">
        <v>1741</v>
      </c>
      <c r="C417" s="99">
        <v>1</v>
      </c>
    </row>
    <row r="418" spans="1:3" ht="15.5" x14ac:dyDescent="0.35">
      <c r="A418" s="98" t="s">
        <v>1742</v>
      </c>
      <c r="B418" s="99" t="s">
        <v>1743</v>
      </c>
      <c r="C418" s="99">
        <v>1</v>
      </c>
    </row>
    <row r="419" spans="1:3" ht="15.5" x14ac:dyDescent="0.35">
      <c r="A419" s="98" t="s">
        <v>1744</v>
      </c>
      <c r="B419" s="99" t="s">
        <v>1745</v>
      </c>
      <c r="C419" s="99">
        <v>1</v>
      </c>
    </row>
    <row r="420" spans="1:3" ht="15.5" x14ac:dyDescent="0.35">
      <c r="A420" s="98" t="s">
        <v>1746</v>
      </c>
      <c r="B420" s="99" t="s">
        <v>1747</v>
      </c>
      <c r="C420" s="99">
        <v>1</v>
      </c>
    </row>
    <row r="421" spans="1:3" ht="15.5" x14ac:dyDescent="0.35">
      <c r="A421" s="98" t="s">
        <v>1748</v>
      </c>
      <c r="B421" s="99" t="s">
        <v>1749</v>
      </c>
      <c r="C421" s="99">
        <v>1</v>
      </c>
    </row>
    <row r="422" spans="1:3" ht="15.5" x14ac:dyDescent="0.35">
      <c r="A422" s="98" t="s">
        <v>1750</v>
      </c>
      <c r="B422" s="99" t="s">
        <v>1751</v>
      </c>
      <c r="C422" s="99">
        <v>1</v>
      </c>
    </row>
    <row r="423" spans="1:3" ht="15.5" x14ac:dyDescent="0.35">
      <c r="A423" s="98" t="s">
        <v>1752</v>
      </c>
      <c r="B423" s="99" t="s">
        <v>1753</v>
      </c>
      <c r="C423" s="99">
        <v>1</v>
      </c>
    </row>
    <row r="424" spans="1:3" ht="15.5" x14ac:dyDescent="0.35">
      <c r="A424" s="98" t="s">
        <v>1754</v>
      </c>
      <c r="B424" s="99" t="s">
        <v>1755</v>
      </c>
      <c r="C424" s="99">
        <v>1</v>
      </c>
    </row>
    <row r="425" spans="1:3" ht="15.5" x14ac:dyDescent="0.35">
      <c r="A425" s="98" t="s">
        <v>1756</v>
      </c>
      <c r="B425" s="99" t="s">
        <v>1757</v>
      </c>
      <c r="C425" s="99">
        <v>1</v>
      </c>
    </row>
    <row r="426" spans="1:3" ht="15.5" x14ac:dyDescent="0.35">
      <c r="A426" s="98" t="s">
        <v>1758</v>
      </c>
      <c r="B426" s="99" t="s">
        <v>1759</v>
      </c>
      <c r="C426" s="99">
        <v>1</v>
      </c>
    </row>
    <row r="427" spans="1:3" ht="15.5" x14ac:dyDescent="0.35">
      <c r="A427" s="98" t="s">
        <v>1760</v>
      </c>
      <c r="B427" s="99" t="s">
        <v>1761</v>
      </c>
      <c r="C427" s="99">
        <v>1</v>
      </c>
    </row>
    <row r="428" spans="1:3" ht="15.5" x14ac:dyDescent="0.35">
      <c r="A428" s="98" t="s">
        <v>1762</v>
      </c>
      <c r="B428" s="99" t="s">
        <v>1763</v>
      </c>
      <c r="C428" s="99">
        <v>1</v>
      </c>
    </row>
    <row r="429" spans="1:3" ht="15.5" x14ac:dyDescent="0.35">
      <c r="A429" s="98" t="s">
        <v>1764</v>
      </c>
      <c r="B429" s="99" t="s">
        <v>1751</v>
      </c>
      <c r="C429" s="99">
        <v>1</v>
      </c>
    </row>
    <row r="430" spans="1:3" ht="15.5" x14ac:dyDescent="0.35">
      <c r="A430" s="98" t="s">
        <v>1765</v>
      </c>
      <c r="B430" s="99" t="s">
        <v>1766</v>
      </c>
      <c r="C430" s="99">
        <v>1</v>
      </c>
    </row>
    <row r="431" spans="1:3" ht="15.5" x14ac:dyDescent="0.35">
      <c r="A431" s="98" t="s">
        <v>1767</v>
      </c>
      <c r="B431" s="99" t="s">
        <v>1768</v>
      </c>
      <c r="C431" s="99">
        <v>1</v>
      </c>
    </row>
    <row r="432" spans="1:3" ht="15.5" x14ac:dyDescent="0.35">
      <c r="A432" s="98" t="s">
        <v>1769</v>
      </c>
      <c r="B432" s="99" t="s">
        <v>1770</v>
      </c>
      <c r="C432" s="99">
        <v>1</v>
      </c>
    </row>
    <row r="433" spans="1:3" ht="15.5" x14ac:dyDescent="0.35">
      <c r="A433" s="98" t="s">
        <v>1771</v>
      </c>
      <c r="B433" s="99" t="s">
        <v>1772</v>
      </c>
      <c r="C433" s="99">
        <v>1</v>
      </c>
    </row>
    <row r="434" spans="1:3" ht="15.5" x14ac:dyDescent="0.35">
      <c r="A434" s="98" t="s">
        <v>1773</v>
      </c>
      <c r="B434" s="99" t="s">
        <v>1774</v>
      </c>
      <c r="C434" s="99">
        <v>1</v>
      </c>
    </row>
    <row r="435" spans="1:3" ht="15.5" x14ac:dyDescent="0.35">
      <c r="A435" s="98" t="s">
        <v>1775</v>
      </c>
      <c r="B435" s="99" t="s">
        <v>1776</v>
      </c>
      <c r="C435" s="99">
        <v>1</v>
      </c>
    </row>
    <row r="436" spans="1:3" ht="15.5" x14ac:dyDescent="0.35">
      <c r="A436" s="98" t="s">
        <v>1777</v>
      </c>
      <c r="B436" s="99" t="s">
        <v>1778</v>
      </c>
      <c r="C436" s="99">
        <v>1</v>
      </c>
    </row>
    <row r="437" spans="1:3" ht="15.5" x14ac:dyDescent="0.35">
      <c r="A437" s="98" t="s">
        <v>1779</v>
      </c>
      <c r="B437" s="99" t="s">
        <v>1780</v>
      </c>
      <c r="C437" s="99">
        <v>1</v>
      </c>
    </row>
    <row r="438" spans="1:3" ht="15.5" x14ac:dyDescent="0.35">
      <c r="A438" s="98" t="s">
        <v>1781</v>
      </c>
      <c r="B438" s="99" t="s">
        <v>1782</v>
      </c>
      <c r="C438" s="99">
        <v>1</v>
      </c>
    </row>
    <row r="439" spans="1:3" ht="15.5" x14ac:dyDescent="0.35">
      <c r="A439" s="98" t="s">
        <v>1783</v>
      </c>
      <c r="B439" s="99" t="s">
        <v>1784</v>
      </c>
      <c r="C439" s="99">
        <v>1</v>
      </c>
    </row>
    <row r="440" spans="1:3" ht="15.5" x14ac:dyDescent="0.35">
      <c r="A440" s="98" t="s">
        <v>1785</v>
      </c>
      <c r="B440" s="99" t="s">
        <v>1786</v>
      </c>
      <c r="C440" s="99">
        <v>1</v>
      </c>
    </row>
    <row r="441" spans="1:3" ht="15.5" x14ac:dyDescent="0.35">
      <c r="A441" s="98" t="s">
        <v>1787</v>
      </c>
      <c r="B441" s="99" t="s">
        <v>1788</v>
      </c>
      <c r="C441" s="99">
        <v>1</v>
      </c>
    </row>
    <row r="442" spans="1:3" ht="15.5" x14ac:dyDescent="0.35">
      <c r="A442" s="98" t="s">
        <v>1789</v>
      </c>
      <c r="B442" s="99" t="s">
        <v>1790</v>
      </c>
      <c r="C442" s="99">
        <v>1</v>
      </c>
    </row>
    <row r="443" spans="1:3" ht="15.5" x14ac:dyDescent="0.35">
      <c r="A443" s="98" t="s">
        <v>1791</v>
      </c>
      <c r="B443" s="99" t="s">
        <v>1792</v>
      </c>
      <c r="C443" s="99">
        <v>1</v>
      </c>
    </row>
    <row r="444" spans="1:3" ht="15.5" x14ac:dyDescent="0.35">
      <c r="A444" s="98" t="s">
        <v>1793</v>
      </c>
      <c r="B444" s="99" t="s">
        <v>1794</v>
      </c>
      <c r="C444" s="99">
        <v>1</v>
      </c>
    </row>
    <row r="445" spans="1:3" ht="15.5" x14ac:dyDescent="0.35">
      <c r="A445" s="98" t="s">
        <v>1795</v>
      </c>
      <c r="B445" s="99" t="s">
        <v>1796</v>
      </c>
      <c r="C445" s="99">
        <v>1</v>
      </c>
    </row>
    <row r="446" spans="1:3" ht="15.5" x14ac:dyDescent="0.35">
      <c r="A446" s="98" t="s">
        <v>1797</v>
      </c>
      <c r="B446" s="99" t="s">
        <v>1798</v>
      </c>
      <c r="C446" s="99">
        <v>1</v>
      </c>
    </row>
    <row r="447" spans="1:3" ht="15.5" x14ac:dyDescent="0.35">
      <c r="A447" s="98" t="s">
        <v>1799</v>
      </c>
      <c r="B447" s="99" t="s">
        <v>1800</v>
      </c>
      <c r="C447" s="99">
        <v>1</v>
      </c>
    </row>
    <row r="448" spans="1:3" ht="15.5" x14ac:dyDescent="0.35">
      <c r="A448" s="98" t="s">
        <v>1801</v>
      </c>
      <c r="B448" s="99" t="s">
        <v>1802</v>
      </c>
      <c r="C448" s="99">
        <v>1</v>
      </c>
    </row>
    <row r="449" spans="1:3" ht="15.5" x14ac:dyDescent="0.35">
      <c r="A449" s="98" t="s">
        <v>1803</v>
      </c>
      <c r="B449" s="99" t="s">
        <v>1804</v>
      </c>
      <c r="C449" s="99">
        <v>1</v>
      </c>
    </row>
    <row r="450" spans="1:3" ht="15.5" x14ac:dyDescent="0.35">
      <c r="A450" s="98" t="s">
        <v>1805</v>
      </c>
      <c r="B450" s="99" t="s">
        <v>1806</v>
      </c>
      <c r="C450" s="99">
        <v>1</v>
      </c>
    </row>
    <row r="451" spans="1:3" ht="15.5" x14ac:dyDescent="0.35">
      <c r="A451" s="98" t="s">
        <v>1807</v>
      </c>
      <c r="B451" s="99" t="s">
        <v>1808</v>
      </c>
      <c r="C451" s="99">
        <v>1</v>
      </c>
    </row>
    <row r="452" spans="1:3" ht="15.5" x14ac:dyDescent="0.35">
      <c r="A452" s="98" t="s">
        <v>1809</v>
      </c>
      <c r="B452" s="99" t="s">
        <v>1810</v>
      </c>
      <c r="C452" s="99">
        <v>1</v>
      </c>
    </row>
    <row r="453" spans="1:3" ht="15.5" x14ac:dyDescent="0.35">
      <c r="A453" s="98" t="s">
        <v>1811</v>
      </c>
      <c r="B453" s="99" t="s">
        <v>1812</v>
      </c>
      <c r="C453" s="99">
        <v>1</v>
      </c>
    </row>
    <row r="454" spans="1:3" ht="15.5" x14ac:dyDescent="0.35">
      <c r="A454" s="98" t="s">
        <v>1813</v>
      </c>
      <c r="B454" s="99" t="s">
        <v>1814</v>
      </c>
      <c r="C454" s="99">
        <v>1</v>
      </c>
    </row>
    <row r="455" spans="1:3" ht="15.5" x14ac:dyDescent="0.35">
      <c r="A455" s="98" t="s">
        <v>1815</v>
      </c>
      <c r="B455" s="99" t="s">
        <v>1816</v>
      </c>
      <c r="C455" s="99">
        <v>1</v>
      </c>
    </row>
    <row r="456" spans="1:3" ht="15.5" x14ac:dyDescent="0.35">
      <c r="A456" s="98" t="s">
        <v>1817</v>
      </c>
      <c r="B456" s="99" t="s">
        <v>1818</v>
      </c>
      <c r="C456" s="99">
        <v>1</v>
      </c>
    </row>
    <row r="457" spans="1:3" ht="15.5" x14ac:dyDescent="0.35">
      <c r="A457" s="98" t="s">
        <v>1819</v>
      </c>
      <c r="B457" s="99" t="s">
        <v>1820</v>
      </c>
      <c r="C457" s="99">
        <v>1</v>
      </c>
    </row>
    <row r="458" spans="1:3" ht="15.5" x14ac:dyDescent="0.35">
      <c r="A458" s="98" t="s">
        <v>1821</v>
      </c>
      <c r="B458" s="99" t="s">
        <v>1822</v>
      </c>
      <c r="C458" s="99">
        <v>1</v>
      </c>
    </row>
    <row r="459" spans="1:3" ht="15.5" x14ac:dyDescent="0.35">
      <c r="A459" s="98" t="s">
        <v>1823</v>
      </c>
      <c r="B459" s="99" t="s">
        <v>1824</v>
      </c>
      <c r="C459" s="99">
        <v>1</v>
      </c>
    </row>
    <row r="460" spans="1:3" ht="15.5" x14ac:dyDescent="0.35">
      <c r="A460" s="98" t="s">
        <v>1825</v>
      </c>
      <c r="B460" s="99" t="s">
        <v>1826</v>
      </c>
      <c r="C460" s="99">
        <v>1</v>
      </c>
    </row>
    <row r="461" spans="1:3" ht="15.5" x14ac:dyDescent="0.35">
      <c r="A461" s="98" t="s">
        <v>1827</v>
      </c>
      <c r="B461" s="99" t="s">
        <v>1828</v>
      </c>
      <c r="C461" s="99">
        <v>1</v>
      </c>
    </row>
    <row r="462" spans="1:3" ht="15.5" x14ac:dyDescent="0.35">
      <c r="A462" s="98" t="s">
        <v>1829</v>
      </c>
      <c r="B462" s="99" t="s">
        <v>1830</v>
      </c>
      <c r="C462" s="99">
        <v>1</v>
      </c>
    </row>
    <row r="463" spans="1:3" ht="15.5" x14ac:dyDescent="0.35">
      <c r="A463" s="98" t="s">
        <v>1831</v>
      </c>
      <c r="B463" s="99" t="s">
        <v>1832</v>
      </c>
      <c r="C463" s="99">
        <v>1</v>
      </c>
    </row>
    <row r="464" spans="1:3" ht="15.5" x14ac:dyDescent="0.35">
      <c r="A464" s="98" t="s">
        <v>1833</v>
      </c>
      <c r="B464" s="99" t="s">
        <v>1834</v>
      </c>
      <c r="C464" s="99">
        <v>1</v>
      </c>
    </row>
    <row r="465" spans="1:3" ht="15.5" x14ac:dyDescent="0.35">
      <c r="A465" s="98" t="s">
        <v>1835</v>
      </c>
      <c r="B465" s="99" t="s">
        <v>1836</v>
      </c>
      <c r="C465" s="99">
        <v>1</v>
      </c>
    </row>
    <row r="466" spans="1:3" ht="15.5" x14ac:dyDescent="0.35">
      <c r="A466" s="98" t="s">
        <v>1837</v>
      </c>
      <c r="B466" s="99" t="s">
        <v>1838</v>
      </c>
      <c r="C466" s="99">
        <v>1</v>
      </c>
    </row>
    <row r="467" spans="1:3" ht="15.5" x14ac:dyDescent="0.35">
      <c r="A467" s="98" t="s">
        <v>1839</v>
      </c>
      <c r="B467" s="99" t="s">
        <v>1840</v>
      </c>
      <c r="C467" s="99">
        <v>1</v>
      </c>
    </row>
    <row r="468" spans="1:3" ht="15.5" x14ac:dyDescent="0.35">
      <c r="A468" s="98" t="s">
        <v>1841</v>
      </c>
      <c r="B468" s="99" t="s">
        <v>1842</v>
      </c>
      <c r="C468" s="99">
        <v>1</v>
      </c>
    </row>
    <row r="469" spans="1:3" ht="15.5" x14ac:dyDescent="0.35">
      <c r="A469" s="98" t="s">
        <v>1843</v>
      </c>
      <c r="B469" s="99" t="s">
        <v>1844</v>
      </c>
      <c r="C469" s="99">
        <v>1</v>
      </c>
    </row>
    <row r="470" spans="1:3" ht="15.5" x14ac:dyDescent="0.35">
      <c r="A470" s="98" t="s">
        <v>1845</v>
      </c>
      <c r="B470" s="99" t="s">
        <v>1846</v>
      </c>
      <c r="C470" s="99">
        <v>1</v>
      </c>
    </row>
    <row r="471" spans="1:3" ht="15.5" x14ac:dyDescent="0.35">
      <c r="A471" s="98" t="s">
        <v>1847</v>
      </c>
      <c r="B471" s="99" t="s">
        <v>1848</v>
      </c>
      <c r="C471" s="99">
        <v>1</v>
      </c>
    </row>
    <row r="472" spans="1:3" ht="15.5" x14ac:dyDescent="0.35">
      <c r="A472" s="98" t="s">
        <v>1849</v>
      </c>
      <c r="B472" s="99" t="s">
        <v>1850</v>
      </c>
      <c r="C472" s="99">
        <v>1</v>
      </c>
    </row>
    <row r="473" spans="1:3" ht="15.5" x14ac:dyDescent="0.35">
      <c r="A473" s="98" t="s">
        <v>1851</v>
      </c>
      <c r="B473" s="99" t="s">
        <v>1852</v>
      </c>
      <c r="C473" s="99">
        <v>1</v>
      </c>
    </row>
    <row r="474" spans="1:3" ht="15.5" x14ac:dyDescent="0.35">
      <c r="A474" s="98" t="s">
        <v>1853</v>
      </c>
      <c r="B474" s="99" t="s">
        <v>1854</v>
      </c>
      <c r="C474" s="99">
        <v>1</v>
      </c>
    </row>
    <row r="475" spans="1:3" ht="15.5" x14ac:dyDescent="0.35">
      <c r="A475" s="98" t="s">
        <v>1855</v>
      </c>
      <c r="B475" s="99" t="s">
        <v>1856</v>
      </c>
      <c r="C475" s="99">
        <v>5</v>
      </c>
    </row>
    <row r="476" spans="1:3" ht="15.5" x14ac:dyDescent="0.35">
      <c r="A476" s="98" t="s">
        <v>1857</v>
      </c>
      <c r="B476" s="99" t="s">
        <v>1858</v>
      </c>
      <c r="C476" s="99">
        <v>4</v>
      </c>
    </row>
    <row r="477" spans="1:3" ht="15.5" x14ac:dyDescent="0.35">
      <c r="A477" s="98" t="s">
        <v>1859</v>
      </c>
      <c r="B477" s="99" t="s">
        <v>1860</v>
      </c>
      <c r="C477" s="99">
        <v>1</v>
      </c>
    </row>
    <row r="478" spans="1:3" ht="15.5" x14ac:dyDescent="0.35">
      <c r="A478" s="98" t="s">
        <v>1861</v>
      </c>
      <c r="B478" s="99" t="s">
        <v>1862</v>
      </c>
      <c r="C478" s="99">
        <v>1</v>
      </c>
    </row>
    <row r="479" spans="1:3" ht="15.5" x14ac:dyDescent="0.35">
      <c r="A479" s="98" t="s">
        <v>1863</v>
      </c>
      <c r="B479" s="99" t="s">
        <v>1864</v>
      </c>
      <c r="C479" s="99">
        <v>1</v>
      </c>
    </row>
    <row r="480" spans="1:3" ht="15.5" x14ac:dyDescent="0.35">
      <c r="A480" s="98" t="s">
        <v>1865</v>
      </c>
      <c r="B480" s="99" t="s">
        <v>1866</v>
      </c>
      <c r="C480" s="99">
        <v>1</v>
      </c>
    </row>
    <row r="481" spans="1:3" ht="15.5" x14ac:dyDescent="0.35">
      <c r="A481" s="98" t="s">
        <v>1867</v>
      </c>
      <c r="B481" s="99" t="s">
        <v>1868</v>
      </c>
      <c r="C481" s="99">
        <v>1</v>
      </c>
    </row>
    <row r="482" spans="1:3" ht="15.5" x14ac:dyDescent="0.35">
      <c r="A482" s="98" t="s">
        <v>1869</v>
      </c>
      <c r="B482" s="99" t="s">
        <v>1870</v>
      </c>
      <c r="C482" s="99">
        <v>1</v>
      </c>
    </row>
    <row r="483" spans="1:3" ht="15.5" x14ac:dyDescent="0.35">
      <c r="A483" s="98" t="s">
        <v>1871</v>
      </c>
      <c r="B483" s="99" t="s">
        <v>1872</v>
      </c>
      <c r="C483" s="99">
        <v>1</v>
      </c>
    </row>
    <row r="484" spans="1:3" ht="15.5" x14ac:dyDescent="0.35">
      <c r="A484" s="98" t="s">
        <v>1873</v>
      </c>
      <c r="B484" s="99" t="s">
        <v>1874</v>
      </c>
      <c r="C484" s="99">
        <v>1</v>
      </c>
    </row>
    <row r="485" spans="1:3" ht="15.5" x14ac:dyDescent="0.35">
      <c r="A485" s="98" t="s">
        <v>1875</v>
      </c>
      <c r="B485" s="99" t="s">
        <v>1876</v>
      </c>
      <c r="C485" s="99">
        <v>1</v>
      </c>
    </row>
    <row r="486" spans="1:3" ht="15.5" x14ac:dyDescent="0.35">
      <c r="A486" s="98" t="s">
        <v>1877</v>
      </c>
      <c r="B486" s="99" t="s">
        <v>1878</v>
      </c>
      <c r="C486" s="99">
        <v>1</v>
      </c>
    </row>
    <row r="487" spans="1:3" ht="15.5" x14ac:dyDescent="0.35">
      <c r="A487" s="98" t="s">
        <v>1879</v>
      </c>
      <c r="B487" s="99" t="s">
        <v>1880</v>
      </c>
      <c r="C487" s="99">
        <v>1</v>
      </c>
    </row>
    <row r="488" spans="1:3" ht="15.5" x14ac:dyDescent="0.35">
      <c r="A488" s="98" t="s">
        <v>1881</v>
      </c>
      <c r="B488" s="99" t="s">
        <v>1882</v>
      </c>
      <c r="C488" s="99">
        <v>1</v>
      </c>
    </row>
    <row r="489" spans="1:3" ht="15.5" x14ac:dyDescent="0.35">
      <c r="A489" s="98" t="s">
        <v>1883</v>
      </c>
      <c r="B489" s="99" t="s">
        <v>1884</v>
      </c>
      <c r="C489" s="99">
        <v>1</v>
      </c>
    </row>
    <row r="490" spans="1:3" ht="15.5" x14ac:dyDescent="0.35">
      <c r="A490" s="98" t="s">
        <v>1885</v>
      </c>
      <c r="B490" s="99" t="s">
        <v>1886</v>
      </c>
      <c r="C490" s="99">
        <v>8</v>
      </c>
    </row>
    <row r="491" spans="1:3" ht="15.5" x14ac:dyDescent="0.35">
      <c r="A491" s="98" t="s">
        <v>1887</v>
      </c>
      <c r="B491" s="99" t="s">
        <v>1888</v>
      </c>
      <c r="C491" s="99">
        <v>1</v>
      </c>
    </row>
    <row r="492" spans="1:3" ht="15.5" x14ac:dyDescent="0.35">
      <c r="A492" s="98" t="s">
        <v>1889</v>
      </c>
      <c r="B492" s="99" t="s">
        <v>1890</v>
      </c>
      <c r="C492" s="99">
        <v>1</v>
      </c>
    </row>
    <row r="493" spans="1:3" ht="15.5" x14ac:dyDescent="0.35">
      <c r="A493" s="98" t="s">
        <v>1891</v>
      </c>
      <c r="B493" s="99" t="s">
        <v>1892</v>
      </c>
      <c r="C493" s="99">
        <v>1</v>
      </c>
    </row>
    <row r="494" spans="1:3" ht="15.5" x14ac:dyDescent="0.35">
      <c r="A494" s="98" t="s">
        <v>1893</v>
      </c>
      <c r="B494" s="99" t="s">
        <v>1894</v>
      </c>
      <c r="C494" s="99">
        <v>1</v>
      </c>
    </row>
    <row r="495" spans="1:3" ht="15.5" x14ac:dyDescent="0.35">
      <c r="A495" s="98" t="s">
        <v>1895</v>
      </c>
      <c r="B495" s="99" t="s">
        <v>1896</v>
      </c>
      <c r="C495" s="99">
        <v>1</v>
      </c>
    </row>
    <row r="496" spans="1:3" ht="15.5" x14ac:dyDescent="0.35">
      <c r="A496" s="98" t="s">
        <v>1897</v>
      </c>
      <c r="B496" s="99" t="s">
        <v>1898</v>
      </c>
      <c r="C496" s="99">
        <v>1</v>
      </c>
    </row>
    <row r="497" spans="1:3" ht="15.5" x14ac:dyDescent="0.35">
      <c r="A497" s="98" t="s">
        <v>1899</v>
      </c>
      <c r="B497" s="99" t="s">
        <v>1900</v>
      </c>
      <c r="C497" s="99">
        <v>1</v>
      </c>
    </row>
    <row r="498" spans="1:3" ht="15.5" x14ac:dyDescent="0.35">
      <c r="A498" s="98" t="s">
        <v>1901</v>
      </c>
      <c r="B498" s="99" t="s">
        <v>1902</v>
      </c>
      <c r="C498" s="99">
        <v>1</v>
      </c>
    </row>
    <row r="499" spans="1:3" ht="15.5" x14ac:dyDescent="0.35">
      <c r="A499" s="98" t="s">
        <v>1903</v>
      </c>
      <c r="B499" s="99" t="s">
        <v>1904</v>
      </c>
      <c r="C499" s="99">
        <v>1</v>
      </c>
    </row>
    <row r="500" spans="1:3" ht="15.5" x14ac:dyDescent="0.35">
      <c r="A500" s="98" t="s">
        <v>1905</v>
      </c>
      <c r="B500" s="99" t="s">
        <v>1906</v>
      </c>
      <c r="C500" s="99">
        <v>1</v>
      </c>
    </row>
    <row r="501" spans="1:3" ht="15.5" x14ac:dyDescent="0.35">
      <c r="A501" s="98" t="s">
        <v>1907</v>
      </c>
      <c r="B501" s="99" t="s">
        <v>1908</v>
      </c>
      <c r="C501" s="99">
        <v>1</v>
      </c>
    </row>
    <row r="502" spans="1:3" ht="15.5" x14ac:dyDescent="0.35">
      <c r="A502" s="98" t="s">
        <v>1909</v>
      </c>
      <c r="B502" s="99" t="s">
        <v>1910</v>
      </c>
      <c r="C502" s="99">
        <v>1</v>
      </c>
    </row>
    <row r="503" spans="1:3" ht="15.5" x14ac:dyDescent="0.35">
      <c r="A503" s="98" t="s">
        <v>1911</v>
      </c>
      <c r="B503" s="99" t="s">
        <v>1912</v>
      </c>
      <c r="C503" s="99">
        <v>1</v>
      </c>
    </row>
    <row r="504" spans="1:3" ht="15.5" x14ac:dyDescent="0.35">
      <c r="A504" s="98" t="s">
        <v>1913</v>
      </c>
      <c r="B504" s="99" t="s">
        <v>1914</v>
      </c>
      <c r="C504" s="99">
        <v>1</v>
      </c>
    </row>
    <row r="505" spans="1:3" ht="15.5" x14ac:dyDescent="0.35">
      <c r="A505" s="98" t="s">
        <v>1915</v>
      </c>
      <c r="B505" s="99" t="s">
        <v>1916</v>
      </c>
      <c r="C505" s="99">
        <v>1</v>
      </c>
    </row>
    <row r="506" spans="1:3" ht="15.5" x14ac:dyDescent="0.35">
      <c r="A506" s="98" t="s">
        <v>1917</v>
      </c>
      <c r="B506" s="99" t="s">
        <v>1918</v>
      </c>
      <c r="C506" s="99">
        <v>1</v>
      </c>
    </row>
    <row r="507" spans="1:3" ht="15.5" x14ac:dyDescent="0.35">
      <c r="A507" s="98" t="s">
        <v>1919</v>
      </c>
      <c r="B507" s="99" t="s">
        <v>1920</v>
      </c>
      <c r="C507" s="99">
        <v>1</v>
      </c>
    </row>
    <row r="508" spans="1:3" ht="15.5" x14ac:dyDescent="0.35">
      <c r="A508" s="98" t="s">
        <v>1921</v>
      </c>
      <c r="B508" s="99" t="s">
        <v>1922</v>
      </c>
      <c r="C508" s="99">
        <v>1</v>
      </c>
    </row>
    <row r="509" spans="1:3" ht="15.5" x14ac:dyDescent="0.35">
      <c r="A509" s="98" t="s">
        <v>1923</v>
      </c>
      <c r="B509" s="99" t="s">
        <v>1924</v>
      </c>
      <c r="C509" s="99">
        <v>1</v>
      </c>
    </row>
    <row r="510" spans="1:3" ht="15.5" x14ac:dyDescent="0.35">
      <c r="A510" s="98" t="s">
        <v>1925</v>
      </c>
      <c r="B510" s="99" t="s">
        <v>1926</v>
      </c>
      <c r="C510" s="99">
        <v>1</v>
      </c>
    </row>
    <row r="511" spans="1:3" ht="15.5" x14ac:dyDescent="0.35">
      <c r="A511" s="98" t="s">
        <v>1927</v>
      </c>
      <c r="B511" s="99" t="s">
        <v>1928</v>
      </c>
      <c r="C511" s="99">
        <v>1</v>
      </c>
    </row>
    <row r="512" spans="1:3" ht="15.5" x14ac:dyDescent="0.35">
      <c r="A512" s="98" t="s">
        <v>1929</v>
      </c>
      <c r="B512" s="99" t="s">
        <v>1930</v>
      </c>
      <c r="C512" s="99">
        <v>1</v>
      </c>
    </row>
    <row r="513" spans="1:3" ht="15.5" x14ac:dyDescent="0.35">
      <c r="A513" s="98" t="s">
        <v>1931</v>
      </c>
      <c r="B513" s="99" t="s">
        <v>1932</v>
      </c>
      <c r="C513" s="99">
        <v>1</v>
      </c>
    </row>
    <row r="514" spans="1:3" ht="15.5" x14ac:dyDescent="0.35">
      <c r="A514" s="98" t="s">
        <v>1933</v>
      </c>
      <c r="B514" s="99" t="s">
        <v>1934</v>
      </c>
      <c r="C514" s="99">
        <v>1</v>
      </c>
    </row>
    <row r="515" spans="1:3" ht="15.5" x14ac:dyDescent="0.35">
      <c r="A515" s="98" t="s">
        <v>1935</v>
      </c>
      <c r="B515" s="99" t="s">
        <v>1936</v>
      </c>
      <c r="C515" s="99">
        <v>1</v>
      </c>
    </row>
    <row r="516" spans="1:3" ht="15.5" x14ac:dyDescent="0.35">
      <c r="A516" s="98" t="s">
        <v>1937</v>
      </c>
      <c r="B516" s="99" t="s">
        <v>1938</v>
      </c>
      <c r="C516" s="99">
        <v>1</v>
      </c>
    </row>
    <row r="517" spans="1:3" ht="15.5" x14ac:dyDescent="0.35">
      <c r="A517" s="98" t="s">
        <v>1939</v>
      </c>
      <c r="B517" s="99" t="s">
        <v>1940</v>
      </c>
      <c r="C517" s="99">
        <v>1</v>
      </c>
    </row>
    <row r="518" spans="1:3" ht="15.5" x14ac:dyDescent="0.35">
      <c r="A518" s="98" t="s">
        <v>1941</v>
      </c>
      <c r="B518" s="99" t="s">
        <v>1942</v>
      </c>
      <c r="C518" s="99">
        <v>1</v>
      </c>
    </row>
    <row r="519" spans="1:3" ht="15.5" x14ac:dyDescent="0.35">
      <c r="A519" s="98" t="s">
        <v>1943</v>
      </c>
      <c r="B519" s="99" t="s">
        <v>1944</v>
      </c>
      <c r="C519" s="99">
        <v>1</v>
      </c>
    </row>
    <row r="520" spans="1:3" ht="15.5" x14ac:dyDescent="0.35">
      <c r="A520" s="98" t="s">
        <v>1945</v>
      </c>
      <c r="B520" s="99" t="s">
        <v>1946</v>
      </c>
      <c r="C520" s="99">
        <v>1</v>
      </c>
    </row>
    <row r="521" spans="1:3" ht="15.5" x14ac:dyDescent="0.35">
      <c r="A521" s="98" t="s">
        <v>1947</v>
      </c>
      <c r="B521" s="99" t="s">
        <v>1948</v>
      </c>
      <c r="C521" s="99">
        <v>1</v>
      </c>
    </row>
    <row r="522" spans="1:3" ht="15.5" x14ac:dyDescent="0.35">
      <c r="A522" s="98" t="s">
        <v>1949</v>
      </c>
      <c r="B522" s="99" t="s">
        <v>1950</v>
      </c>
      <c r="C522" s="99">
        <v>1</v>
      </c>
    </row>
    <row r="523" spans="1:3" ht="15.5" x14ac:dyDescent="0.35">
      <c r="A523" s="98" t="s">
        <v>1951</v>
      </c>
      <c r="B523" s="99" t="s">
        <v>1952</v>
      </c>
      <c r="C523" s="99">
        <v>1</v>
      </c>
    </row>
    <row r="524" spans="1:3" ht="15.5" x14ac:dyDescent="0.35">
      <c r="A524" s="98" t="s">
        <v>1953</v>
      </c>
      <c r="B524" s="99" t="s">
        <v>1954</v>
      </c>
      <c r="C524" s="99">
        <v>1</v>
      </c>
    </row>
    <row r="525" spans="1:3" ht="15.5" x14ac:dyDescent="0.35">
      <c r="A525" s="98" t="s">
        <v>1955</v>
      </c>
      <c r="B525" s="99" t="s">
        <v>1956</v>
      </c>
      <c r="C525" s="99">
        <v>1</v>
      </c>
    </row>
    <row r="526" spans="1:3" ht="15.5" x14ac:dyDescent="0.35">
      <c r="A526" s="98" t="s">
        <v>1957</v>
      </c>
      <c r="B526" s="99" t="s">
        <v>1958</v>
      </c>
      <c r="C526" s="99">
        <v>1</v>
      </c>
    </row>
    <row r="527" spans="1:3" ht="15.5" x14ac:dyDescent="0.35">
      <c r="A527" s="98" t="s">
        <v>1959</v>
      </c>
      <c r="B527" s="99" t="s">
        <v>1960</v>
      </c>
      <c r="C527" s="99">
        <v>1</v>
      </c>
    </row>
    <row r="528" spans="1:3" ht="15.5" x14ac:dyDescent="0.35">
      <c r="A528" s="98" t="s">
        <v>1961</v>
      </c>
      <c r="B528" s="99" t="s">
        <v>1962</v>
      </c>
      <c r="C528" s="99">
        <v>1</v>
      </c>
    </row>
    <row r="529" spans="1:3" ht="15.5" x14ac:dyDescent="0.35">
      <c r="A529" s="98" t="s">
        <v>1963</v>
      </c>
      <c r="B529" s="99" t="s">
        <v>1964</v>
      </c>
      <c r="C529" s="99">
        <v>1</v>
      </c>
    </row>
    <row r="530" spans="1:3" ht="15.5" x14ac:dyDescent="0.35">
      <c r="A530" s="98" t="s">
        <v>1965</v>
      </c>
      <c r="B530" s="99" t="s">
        <v>1966</v>
      </c>
      <c r="C530" s="99">
        <v>1</v>
      </c>
    </row>
    <row r="531" spans="1:3" ht="15.5" x14ac:dyDescent="0.35">
      <c r="A531" s="98" t="s">
        <v>1967</v>
      </c>
      <c r="B531" s="99" t="s">
        <v>1968</v>
      </c>
      <c r="C531" s="99">
        <v>1</v>
      </c>
    </row>
    <row r="532" spans="1:3" ht="15.5" x14ac:dyDescent="0.35">
      <c r="A532" s="98" t="s">
        <v>1969</v>
      </c>
      <c r="B532" s="99" t="s">
        <v>1970</v>
      </c>
      <c r="C532" s="99">
        <v>1</v>
      </c>
    </row>
    <row r="533" spans="1:3" ht="15.5" x14ac:dyDescent="0.35">
      <c r="A533" s="98" t="s">
        <v>1971</v>
      </c>
      <c r="B533" s="99" t="s">
        <v>1972</v>
      </c>
      <c r="C533" s="99">
        <v>1</v>
      </c>
    </row>
    <row r="534" spans="1:3" ht="31" x14ac:dyDescent="0.35">
      <c r="A534" s="98" t="s">
        <v>1973</v>
      </c>
      <c r="B534" s="99" t="s">
        <v>1974</v>
      </c>
      <c r="C534" s="99">
        <v>1</v>
      </c>
    </row>
    <row r="535" spans="1:3" ht="31" x14ac:dyDescent="0.35">
      <c r="A535" s="98" t="s">
        <v>1975</v>
      </c>
      <c r="B535" s="99" t="s">
        <v>1976</v>
      </c>
      <c r="C535" s="99">
        <v>1</v>
      </c>
    </row>
    <row r="536" spans="1:3" ht="15.5" x14ac:dyDescent="0.35">
      <c r="A536" s="98" t="s">
        <v>1977</v>
      </c>
      <c r="B536" s="99" t="s">
        <v>1978</v>
      </c>
      <c r="C536" s="99">
        <v>1</v>
      </c>
    </row>
    <row r="537" spans="1:3" ht="15.5" x14ac:dyDescent="0.35">
      <c r="A537" s="98" t="s">
        <v>1979</v>
      </c>
      <c r="B537" s="99" t="s">
        <v>1980</v>
      </c>
      <c r="C537" s="99">
        <v>1</v>
      </c>
    </row>
    <row r="538" spans="1:3" ht="15.5" x14ac:dyDescent="0.35">
      <c r="A538" s="98" t="s">
        <v>1981</v>
      </c>
      <c r="B538" s="99" t="s">
        <v>1982</v>
      </c>
      <c r="C538" s="99">
        <v>1</v>
      </c>
    </row>
    <row r="539" spans="1:3" ht="15.5" x14ac:dyDescent="0.35">
      <c r="A539" s="98" t="s">
        <v>1983</v>
      </c>
      <c r="B539" s="99" t="s">
        <v>1984</v>
      </c>
      <c r="C539" s="99">
        <v>1</v>
      </c>
    </row>
    <row r="540" spans="1:3" ht="15.5" x14ac:dyDescent="0.35">
      <c r="A540" s="98" t="s">
        <v>1985</v>
      </c>
      <c r="B540" s="99" t="s">
        <v>1986</v>
      </c>
      <c r="C540" s="99">
        <v>1</v>
      </c>
    </row>
    <row r="541" spans="1:3" ht="15.5" x14ac:dyDescent="0.35">
      <c r="A541" s="98" t="s">
        <v>1987</v>
      </c>
      <c r="B541" s="99" t="s">
        <v>1988</v>
      </c>
      <c r="C541" s="99">
        <v>1</v>
      </c>
    </row>
    <row r="542" spans="1:3" ht="15.5" x14ac:dyDescent="0.35">
      <c r="A542" s="98" t="s">
        <v>1989</v>
      </c>
      <c r="B542" s="99" t="s">
        <v>1990</v>
      </c>
      <c r="C542" s="99">
        <v>1</v>
      </c>
    </row>
    <row r="543" spans="1:3" ht="15.5" x14ac:dyDescent="0.35">
      <c r="A543" s="98" t="s">
        <v>1991</v>
      </c>
      <c r="B543" s="99" t="s">
        <v>1992</v>
      </c>
      <c r="C543" s="99">
        <v>1</v>
      </c>
    </row>
    <row r="544" spans="1:3" ht="15.5" x14ac:dyDescent="0.35">
      <c r="A544" s="98" t="s">
        <v>1993</v>
      </c>
      <c r="B544" s="99" t="s">
        <v>1994</v>
      </c>
      <c r="C544" s="99">
        <v>1</v>
      </c>
    </row>
    <row r="545" spans="1:3" ht="15.5" x14ac:dyDescent="0.35">
      <c r="A545" s="98" t="s">
        <v>1995</v>
      </c>
      <c r="B545" s="99" t="s">
        <v>1996</v>
      </c>
      <c r="C545" s="99">
        <v>1</v>
      </c>
    </row>
    <row r="546" spans="1:3" ht="15.5" x14ac:dyDescent="0.35">
      <c r="A546" s="98" t="s">
        <v>1997</v>
      </c>
      <c r="B546" s="99" t="s">
        <v>1998</v>
      </c>
      <c r="C546" s="99">
        <v>1</v>
      </c>
    </row>
    <row r="547" spans="1:3" ht="15.5" x14ac:dyDescent="0.35">
      <c r="A547" s="98" t="s">
        <v>1999</v>
      </c>
      <c r="B547" s="99" t="s">
        <v>2000</v>
      </c>
      <c r="C547" s="99">
        <v>1</v>
      </c>
    </row>
    <row r="548" spans="1:3" ht="15.5" x14ac:dyDescent="0.35">
      <c r="A548" s="98" t="s">
        <v>2001</v>
      </c>
      <c r="B548" s="99" t="s">
        <v>2002</v>
      </c>
      <c r="C548" s="99">
        <v>1</v>
      </c>
    </row>
  </sheetData>
  <autoFilter ref="A1:T1" xr:uid="{00000000-0001-0000-07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e105e32-4fe1-4160-ab0f-41a15f6ce0eb">
      <Terms xmlns="http://schemas.microsoft.com/office/infopath/2007/PartnerControls"/>
    </lcf76f155ced4ddcb4097134ff3c332f>
    <TaxCatchAll xmlns="2c75e67c-ed2d-4c91-baba-8aa4949e551e" xsi:nil="true"/>
    <Document_x0020_Type xmlns="be105e32-4fe1-4160-ab0f-41a15f6ce0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1efc0e4a9c5038275ee0314eef78878b">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eeb3bd5b57374e2627eabc0422217a8e"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4D2606-14C6-47F0-AADE-6000828F8AC2}">
  <ds:schemaRefs>
    <ds:schemaRef ds:uri="http://schemas.microsoft.com/sharepoint/v3"/>
    <ds:schemaRef ds:uri="2c75e67c-ed2d-4c91-baba-8aa4949e551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be105e32-4fe1-4160-ab0f-41a15f6ce0eb"/>
    <ds:schemaRef ds:uri="http://www.w3.org/XML/1998/namespace"/>
    <ds:schemaRef ds:uri="http://purl.org/dc/dcmitype/"/>
  </ds:schemaRefs>
</ds:datastoreItem>
</file>

<file path=customXml/itemProps2.xml><?xml version="1.0" encoding="utf-8"?>
<ds:datastoreItem xmlns:ds="http://schemas.openxmlformats.org/officeDocument/2006/customXml" ds:itemID="{2779170E-748C-48AC-A8A4-FA7D2D898D4A}">
  <ds:schemaRefs>
    <ds:schemaRef ds:uri="http://schemas.microsoft.com/sharepoint/v3/contenttype/forms"/>
  </ds:schemaRefs>
</ds:datastoreItem>
</file>

<file path=customXml/itemProps3.xml><?xml version="1.0" encoding="utf-8"?>
<ds:datastoreItem xmlns:ds="http://schemas.openxmlformats.org/officeDocument/2006/customXml" ds:itemID="{3258DD45-2242-4F6A-BA9A-3F3385250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Dashboard</vt:lpstr>
      <vt:lpstr>Results</vt:lpstr>
      <vt:lpstr>Fortigate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Nordby Jonathan E (Contractor)</dc:creator>
  <cp:keywords/>
  <dc:description/>
  <cp:lastModifiedBy>Draper Chris L</cp:lastModifiedBy>
  <cp:revision/>
  <dcterms:created xsi:type="dcterms:W3CDTF">2024-11-06T15:50:08Z</dcterms:created>
  <dcterms:modified xsi:type="dcterms:W3CDTF">2025-09-18T19:30:17Z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ies>
</file>