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rsi\PRISM\PRISM\TY2016\8283\Article\"/>
    </mc:Choice>
  </mc:AlternateContent>
  <xr:revisionPtr revIDLastSave="0" documentId="8_{82F9088A-FCC3-4844-A9DB-A2E7AFE7A422}" xr6:coauthVersionLast="36" xr6:coauthVersionMax="36" xr10:uidLastSave="{00000000-0000-0000-0000-000000000000}"/>
  <bookViews>
    <workbookView xWindow="0" yWindow="-45" windowWidth="10665" windowHeight="15990" xr2:uid="{00000000-000D-0000-FFFF-FFFF00000000}"/>
  </bookViews>
  <sheets>
    <sheet name="Figure A" sheetId="1" r:id="rId1"/>
    <sheet name="Sheet1" sheetId="4" r:id="rId2"/>
    <sheet name="Sheet2" sheetId="2" r:id="rId3"/>
    <sheet name="Sheet3" sheetId="3" r:id="rId4"/>
  </sheets>
  <definedNames>
    <definedName name="_xlnm.Print_Area" localSheetId="0">'Figure A'!$A$1:$H$31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20" i="1" l="1"/>
  <c r="H21" i="1"/>
  <c r="H19" i="1"/>
  <c r="G17" i="1"/>
  <c r="H17" i="1"/>
  <c r="H9" i="1" l="1"/>
  <c r="H10" i="1"/>
  <c r="H11" i="1"/>
  <c r="H12" i="1"/>
  <c r="H13" i="1"/>
  <c r="H14" i="1"/>
  <c r="H15" i="1"/>
  <c r="H16" i="1"/>
  <c r="H18" i="1"/>
  <c r="H24" i="1"/>
  <c r="G9" i="1"/>
  <c r="G14" i="1"/>
  <c r="G15" i="1"/>
  <c r="G16" i="1"/>
  <c r="G18" i="1"/>
  <c r="G19" i="1"/>
  <c r="G20" i="1"/>
  <c r="G24" i="1"/>
  <c r="H18" i="4"/>
  <c r="G18" i="4"/>
  <c r="F18" i="4"/>
  <c r="E18" i="4"/>
  <c r="F17" i="4"/>
  <c r="E17" i="4"/>
  <c r="H16" i="4"/>
  <c r="G16" i="4"/>
  <c r="F16" i="4"/>
  <c r="E16" i="4"/>
  <c r="H15" i="4"/>
  <c r="F15" i="4"/>
  <c r="E15" i="4"/>
  <c r="H14" i="4"/>
  <c r="G14" i="4"/>
  <c r="F14" i="4"/>
  <c r="E14" i="4"/>
  <c r="H13" i="4"/>
  <c r="G13" i="4"/>
  <c r="F13" i="4"/>
  <c r="E13" i="4"/>
  <c r="H12" i="4"/>
  <c r="G12" i="4"/>
  <c r="F12" i="4"/>
  <c r="E12" i="4"/>
  <c r="H11" i="4"/>
  <c r="G11" i="4"/>
  <c r="F11" i="4"/>
  <c r="E11" i="4"/>
  <c r="H10" i="4"/>
  <c r="G10" i="4"/>
  <c r="F10" i="4"/>
  <c r="E10" i="4"/>
  <c r="H9" i="4"/>
  <c r="G9" i="4"/>
  <c r="F9" i="4"/>
  <c r="E9" i="4"/>
  <c r="H8" i="4"/>
  <c r="G8" i="4"/>
  <c r="F8" i="4"/>
  <c r="E8" i="4"/>
  <c r="H7" i="4"/>
  <c r="F7" i="4"/>
  <c r="E7" i="4"/>
  <c r="H6" i="4"/>
  <c r="F6" i="4"/>
  <c r="E6" i="4"/>
  <c r="H5" i="4"/>
  <c r="F5" i="4"/>
  <c r="E5" i="4"/>
  <c r="H4" i="4"/>
  <c r="F4" i="4"/>
  <c r="E4" i="4"/>
  <c r="H3" i="4"/>
  <c r="G3" i="4"/>
  <c r="F3" i="4"/>
  <c r="E3" i="4"/>
  <c r="H2" i="4"/>
  <c r="G2" i="4"/>
  <c r="F2" i="4"/>
  <c r="E2" i="4"/>
  <c r="F1" i="4"/>
  <c r="E1" i="4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C23" i="2"/>
  <c r="D23" i="2"/>
  <c r="E22" i="2"/>
  <c r="E23" i="2" s="1"/>
  <c r="G23" i="2" s="1"/>
  <c r="D22" i="2"/>
  <c r="C22" i="2"/>
  <c r="M4" i="3"/>
  <c r="L4" i="3"/>
  <c r="K4" i="3"/>
  <c r="D3" i="2"/>
  <c r="C3" i="2"/>
  <c r="E3" i="2" l="1"/>
  <c r="H8" i="1" l="1"/>
  <c r="G8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7" i="1"/>
  <c r="F24" i="1" l="1"/>
</calcChain>
</file>

<file path=xl/sharedStrings.xml><?xml version="1.0" encoding="utf-8"?>
<sst xmlns="http://schemas.openxmlformats.org/spreadsheetml/2006/main" count="123" uniqueCount="71">
  <si>
    <t>Type of donation</t>
  </si>
  <si>
    <t>(1)</t>
  </si>
  <si>
    <t>(2)</t>
  </si>
  <si>
    <t>(3)</t>
  </si>
  <si>
    <t>(4)</t>
  </si>
  <si>
    <t>(5)</t>
  </si>
  <si>
    <t>(6)</t>
  </si>
  <si>
    <t>(7)</t>
  </si>
  <si>
    <t>Corporate stock</t>
  </si>
  <si>
    <t>Mutual funds</t>
  </si>
  <si>
    <t>Other investments</t>
  </si>
  <si>
    <t>Real estate</t>
  </si>
  <si>
    <t>Land</t>
  </si>
  <si>
    <t>Art and collectibles</t>
  </si>
  <si>
    <t>Food</t>
  </si>
  <si>
    <t>Clothing</t>
  </si>
  <si>
    <t>Accessories</t>
  </si>
  <si>
    <t>Electronics</t>
  </si>
  <si>
    <t xml:space="preserve">Household items </t>
  </si>
  <si>
    <t>Services</t>
  </si>
  <si>
    <t>Airline tickets and miles</t>
  </si>
  <si>
    <t>[1]  Total number of returns does not equal the sum of returns by donation type because a return could have more than one type of donation.</t>
  </si>
  <si>
    <t>Number 
of 
returns [1]</t>
  </si>
  <si>
    <t>Number 
of 
donations</t>
  </si>
  <si>
    <t>[Money amounts are in thousands of dollars—average amounts are in whole dollars]</t>
  </si>
  <si>
    <t>Average amount per return</t>
  </si>
  <si>
    <t>Average amount per donation</t>
  </si>
  <si>
    <t>Other [3]</t>
  </si>
  <si>
    <t>Easements</t>
  </si>
  <si>
    <t>All donations</t>
  </si>
  <si>
    <t>Percent of number of donations</t>
  </si>
  <si>
    <t>Percent of amount carried to Schedule A</t>
  </si>
  <si>
    <t>Planes, boats and other vehicles</t>
  </si>
  <si>
    <t>Cars and other motor vehicles</t>
  </si>
  <si>
    <r>
      <t xml:space="preserve">Note:  This figure is based on data reported on Form 1040, </t>
    </r>
    <r>
      <rPr>
        <i/>
        <sz val="6"/>
        <rFont val="Arial"/>
        <family val="2"/>
      </rPr>
      <t>U.S. Individual Income Tax Return</t>
    </r>
    <r>
      <rPr>
        <sz val="6"/>
        <rFont val="Arial"/>
        <family val="2"/>
      </rPr>
      <t>; Schedule A,</t>
    </r>
    <r>
      <rPr>
        <i/>
        <sz val="6"/>
        <rFont val="Arial"/>
        <family val="2"/>
      </rPr>
      <t xml:space="preserve"> Itemized Deductions</t>
    </r>
    <r>
      <rPr>
        <sz val="6"/>
        <rFont val="Arial"/>
        <family val="2"/>
      </rPr>
      <t xml:space="preserve">; and Form 8283, </t>
    </r>
    <r>
      <rPr>
        <i/>
        <sz val="6"/>
        <rFont val="Arial"/>
        <family val="2"/>
      </rPr>
      <t>Noncash Charitable Contributions</t>
    </r>
    <r>
      <rPr>
        <sz val="6"/>
        <rFont val="Arial"/>
        <family val="2"/>
      </rPr>
      <t>.</t>
    </r>
  </si>
  <si>
    <t>[2]</t>
  </si>
  <si>
    <t>$50,000 under $75,000</t>
  </si>
  <si>
    <t>$75,000 under $100,000</t>
  </si>
  <si>
    <t>$100,000 under $200,000</t>
  </si>
  <si>
    <t>$200,000 under $500,000</t>
  </si>
  <si>
    <t>$500,000 under $1,000,000</t>
  </si>
  <si>
    <t>$1,000,000 under $1,500,000</t>
  </si>
  <si>
    <t>$1,500,000 under $2,000,000</t>
  </si>
  <si>
    <t>$2,000,000 under $5,000,000</t>
  </si>
  <si>
    <t>$5,000,000 under $10,000,000</t>
  </si>
  <si>
    <t>$10,000,000 or more</t>
  </si>
  <si>
    <t>TY 2016 Form 8283 Tables</t>
  </si>
  <si>
    <t>Table 1A</t>
  </si>
  <si>
    <t>agicd</t>
  </si>
  <si>
    <t>agilabel</t>
  </si>
  <si>
    <t>Column 1</t>
  </si>
  <si>
    <t>Column 1a</t>
  </si>
  <si>
    <t>Column 4</t>
  </si>
  <si>
    <t>TOTAL</t>
  </si>
  <si>
    <t>Under $5,000</t>
  </si>
  <si>
    <t>$5,000 under $10,000</t>
  </si>
  <si>
    <t>$10,000 under $15,000</t>
  </si>
  <si>
    <t>$15,000 under $20,000</t>
  </si>
  <si>
    <t>$20,000 under $25,000</t>
  </si>
  <si>
    <t>$25,000 under $30,000</t>
  </si>
  <si>
    <t>$30,000 under $40,000</t>
  </si>
  <si>
    <t>$40,000 under $50,000</t>
  </si>
  <si>
    <t>Prop Code= 9</t>
  </si>
  <si>
    <t>All Individual Returns With Noncash Charitable Contributions Reported on Form 8283, by Donation Type, Tax Year 2016</t>
  </si>
  <si>
    <t>Source: IRS Statistics of Income Division, Noncash Charitable Contributions, March 2019</t>
  </si>
  <si>
    <t>[3]  Less than 0.05 percent.</t>
  </si>
  <si>
    <t>[3]</t>
  </si>
  <si>
    <t>[2]  Amount carried to Schedule A is the fair market value from Section A (items with a deduction of $5,000 or less, other than publicly traded securities) plus the lesser of the fair market value, the amount claimed, or the appraised value on Section B (items with a deduction of more than $5,000).</t>
  </si>
  <si>
    <t>Amount 
carried to Schedule A [2]</t>
  </si>
  <si>
    <t>[4]  Other donations include donations of intellectual property.</t>
  </si>
  <si>
    <t>Other [4]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</si>
</sst>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"/>
    <numFmt numFmtId="165" formatCode="#,##0.0"/>
    <numFmt numFmtId="166" formatCode="&quot;$&quot;#,##0"/>
  </numFmts>
  <fonts count="13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sz val="6"/>
      <name val="Arial"/>
      <family val="2"/>
    </font>
    <font>
      <sz val="6.5"/>
      <name val="Arial"/>
      <family val="2"/>
    </font>
    <font>
      <sz val="7"/>
      <name val="Arial"/>
      <family val="2"/>
    </font>
    <font>
      <u/>
      <sz val="7"/>
      <name val="Arial"/>
      <family val="2"/>
    </font>
    <font>
      <b/>
      <sz val="7"/>
      <name val="Arial"/>
      <family val="2"/>
    </font>
    <font>
      <i/>
      <sz val="6"/>
      <name val="Arial"/>
      <family val="2"/>
    </font>
    <font>
      <b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55"/>
      </bottom>
      <diagonal/>
    </border>
    <border>
      <left/>
      <right style="thin">
        <color indexed="64"/>
      </right>
      <top style="thin">
        <color indexed="55"/>
      </top>
      <bottom style="thin">
        <color indexed="55"/>
      </bottom>
      <diagonal/>
    </border>
    <border>
      <left/>
      <right style="thin">
        <color indexed="64"/>
      </right>
      <top style="thin">
        <color indexed="55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55"/>
      </bottom>
      <diagonal/>
    </border>
    <border>
      <left style="thin">
        <color indexed="64"/>
      </left>
      <right style="thin">
        <color indexed="64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 style="thin">
        <color indexed="64"/>
      </right>
      <top style="thin">
        <color indexed="55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55"/>
      </bottom>
      <diagonal/>
    </border>
    <border>
      <left style="thin">
        <color indexed="64"/>
      </left>
      <right/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/>
      <bottom style="thin">
        <color indexed="55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/>
      <top style="thin">
        <color indexed="55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4">
    <xf numFmtId="0" fontId="0" fillId="0" borderId="0" xfId="0"/>
    <xf numFmtId="3" fontId="2" fillId="0" borderId="0" xfId="0" applyNumberFormat="1" applyFont="1" applyFill="1"/>
    <xf numFmtId="0" fontId="0" fillId="0" borderId="0" xfId="0" applyBorder="1"/>
    <xf numFmtId="0" fontId="2" fillId="0" borderId="0" xfId="0" applyFont="1" applyFill="1" applyBorder="1"/>
    <xf numFmtId="3" fontId="2" fillId="0" borderId="0" xfId="0" applyNumberFormat="1" applyFont="1" applyFill="1" applyBorder="1"/>
    <xf numFmtId="0" fontId="2" fillId="0" borderId="0" xfId="0" applyFont="1" applyFill="1" applyBorder="1" applyAlignment="1">
      <alignment vertical="top" wrapText="1"/>
    </xf>
    <xf numFmtId="3" fontId="2" fillId="0" borderId="0" xfId="0" applyNumberFormat="1" applyFont="1" applyFill="1" applyBorder="1" applyAlignment="1">
      <alignment vertical="top" wrapText="1"/>
    </xf>
    <xf numFmtId="3" fontId="0" fillId="0" borderId="0" xfId="0" applyNumberFormat="1" applyBorder="1"/>
    <xf numFmtId="0" fontId="2" fillId="0" borderId="1" xfId="0" applyFont="1" applyBorder="1"/>
    <xf numFmtId="3" fontId="2" fillId="0" borderId="1" xfId="0" applyNumberFormat="1" applyFont="1" applyBorder="1"/>
    <xf numFmtId="3" fontId="4" fillId="0" borderId="1" xfId="0" applyNumberFormat="1" applyFont="1" applyBorder="1"/>
    <xf numFmtId="0" fontId="0" fillId="0" borderId="1" xfId="0" applyBorder="1"/>
    <xf numFmtId="0" fontId="0" fillId="0" borderId="0" xfId="0" applyAlignment="1"/>
    <xf numFmtId="3" fontId="2" fillId="0" borderId="0" xfId="0" applyNumberFormat="1" applyFont="1" applyFill="1" applyAlignment="1"/>
    <xf numFmtId="0" fontId="7" fillId="0" borderId="1" xfId="0" applyFont="1" applyBorder="1" applyAlignment="1"/>
    <xf numFmtId="0" fontId="6" fillId="0" borderId="2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left"/>
    </xf>
    <xf numFmtId="0" fontId="9" fillId="0" borderId="2" xfId="0" applyFont="1" applyBorder="1" applyAlignment="1">
      <alignment horizontal="left"/>
    </xf>
    <xf numFmtId="3" fontId="8" fillId="0" borderId="3" xfId="0" quotePrefix="1" applyNumberFormat="1" applyFont="1" applyBorder="1" applyAlignment="1">
      <alignment horizontal="center"/>
    </xf>
    <xf numFmtId="3" fontId="8" fillId="0" borderId="4" xfId="0" quotePrefix="1" applyNumberFormat="1" applyFont="1" applyBorder="1" applyAlignment="1">
      <alignment horizontal="center"/>
    </xf>
    <xf numFmtId="3" fontId="8" fillId="0" borderId="5" xfId="0" quotePrefix="1" applyNumberFormat="1" applyFont="1" applyBorder="1" applyAlignment="1">
      <alignment horizontal="center"/>
    </xf>
    <xf numFmtId="0" fontId="10" fillId="0" borderId="6" xfId="0" applyFont="1" applyBorder="1" applyAlignment="1">
      <alignment horizontal="left"/>
    </xf>
    <xf numFmtId="0" fontId="8" fillId="0" borderId="7" xfId="0" applyFont="1" applyBorder="1" applyAlignment="1">
      <alignment horizontal="left"/>
    </xf>
    <xf numFmtId="0" fontId="8" fillId="0" borderId="7" xfId="0" applyFont="1" applyFill="1" applyBorder="1" applyAlignment="1">
      <alignment horizontal="left"/>
    </xf>
    <xf numFmtId="0" fontId="8" fillId="0" borderId="8" xfId="0" applyFont="1" applyFill="1" applyBorder="1" applyAlignment="1">
      <alignment horizontal="left"/>
    </xf>
    <xf numFmtId="3" fontId="8" fillId="0" borderId="9" xfId="0" quotePrefix="1" applyNumberFormat="1" applyFont="1" applyBorder="1" applyAlignment="1">
      <alignment horizontal="center"/>
    </xf>
    <xf numFmtId="3" fontId="10" fillId="0" borderId="10" xfId="1" applyNumberFormat="1" applyFont="1" applyFill="1" applyBorder="1" applyAlignment="1">
      <alignment horizontal="right"/>
    </xf>
    <xf numFmtId="3" fontId="8" fillId="0" borderId="7" xfId="1" applyNumberFormat="1" applyFont="1" applyFill="1" applyBorder="1" applyAlignment="1"/>
    <xf numFmtId="3" fontId="8" fillId="0" borderId="11" xfId="1" applyNumberFormat="1" applyFont="1" applyFill="1" applyBorder="1" applyAlignment="1"/>
    <xf numFmtId="3" fontId="8" fillId="0" borderId="12" xfId="1" applyNumberFormat="1" applyFont="1" applyFill="1" applyBorder="1" applyAlignment="1"/>
    <xf numFmtId="3" fontId="2" fillId="0" borderId="0" xfId="0" applyNumberFormat="1" applyFont="1" applyFill="1" applyBorder="1" applyAlignment="1"/>
    <xf numFmtId="38" fontId="0" fillId="0" borderId="0" xfId="0" applyNumberFormat="1" applyBorder="1"/>
    <xf numFmtId="3" fontId="10" fillId="0" borderId="0" xfId="1" applyNumberFormat="1" applyFont="1" applyFill="1" applyBorder="1" applyAlignment="1">
      <alignment horizontal="right"/>
    </xf>
    <xf numFmtId="3" fontId="8" fillId="0" borderId="0" xfId="1" applyNumberFormat="1" applyFont="1" applyFill="1" applyBorder="1" applyAlignment="1"/>
    <xf numFmtId="165" fontId="10" fillId="0" borderId="13" xfId="1" applyNumberFormat="1" applyFont="1" applyFill="1" applyBorder="1" applyAlignment="1">
      <alignment horizontal="right"/>
    </xf>
    <xf numFmtId="165" fontId="8" fillId="0" borderId="14" xfId="0" applyNumberFormat="1" applyFont="1" applyFill="1" applyBorder="1" applyAlignment="1">
      <alignment horizontal="right"/>
    </xf>
    <xf numFmtId="164" fontId="8" fillId="0" borderId="15" xfId="0" applyNumberFormat="1" applyFont="1" applyFill="1" applyBorder="1" applyAlignment="1">
      <alignment horizontal="right"/>
    </xf>
    <xf numFmtId="0" fontId="0" fillId="0" borderId="0" xfId="0" applyFill="1"/>
    <xf numFmtId="0" fontId="0" fillId="0" borderId="0" xfId="0" applyFill="1" applyBorder="1"/>
    <xf numFmtId="3" fontId="0" fillId="0" borderId="0" xfId="0" applyNumberFormat="1" applyFill="1"/>
    <xf numFmtId="0" fontId="2" fillId="0" borderId="0" xfId="0" applyFont="1" applyFill="1"/>
    <xf numFmtId="38" fontId="10" fillId="0" borderId="10" xfId="1" applyNumberFormat="1" applyFont="1" applyFill="1" applyBorder="1" applyAlignment="1">
      <alignment horizontal="right"/>
    </xf>
    <xf numFmtId="38" fontId="8" fillId="0" borderId="7" xfId="1" applyNumberFormat="1" applyFont="1" applyFill="1" applyBorder="1" applyAlignment="1"/>
    <xf numFmtId="38" fontId="8" fillId="0" borderId="11" xfId="1" applyNumberFormat="1" applyFont="1" applyFill="1" applyBorder="1" applyAlignment="1"/>
    <xf numFmtId="38" fontId="8" fillId="0" borderId="12" xfId="1" applyNumberFormat="1" applyFont="1" applyFill="1" applyBorder="1" applyAlignment="1"/>
    <xf numFmtId="0" fontId="8" fillId="0" borderId="0" xfId="1" applyNumberFormat="1" applyFont="1" applyFill="1" applyBorder="1" applyAlignment="1"/>
    <xf numFmtId="0" fontId="10" fillId="0" borderId="0" xfId="1" applyNumberFormat="1" applyFont="1" applyFill="1" applyBorder="1" applyAlignment="1">
      <alignment horizontal="left"/>
    </xf>
    <xf numFmtId="166" fontId="10" fillId="0" borderId="0" xfId="1" applyNumberFormat="1" applyFont="1" applyFill="1" applyBorder="1" applyAlignment="1">
      <alignment horizontal="right"/>
    </xf>
    <xf numFmtId="166" fontId="8" fillId="0" borderId="0" xfId="1" applyNumberFormat="1" applyFont="1" applyFill="1" applyBorder="1" applyAlignment="1"/>
    <xf numFmtId="0" fontId="4" fillId="0" borderId="0" xfId="0" applyFont="1" applyFill="1"/>
    <xf numFmtId="0" fontId="12" fillId="0" borderId="0" xfId="0" applyFont="1" applyFill="1"/>
    <xf numFmtId="3" fontId="4" fillId="0" borderId="0" xfId="0" applyNumberFormat="1" applyFont="1" applyFill="1" applyAlignment="1"/>
    <xf numFmtId="3" fontId="4" fillId="3" borderId="0" xfId="0" applyNumberFormat="1" applyFont="1" applyFill="1" applyAlignment="1"/>
    <xf numFmtId="0" fontId="4" fillId="0" borderId="0" xfId="0" applyFont="1" applyFill="1" applyAlignment="1">
      <alignment vertical="top" wrapText="1"/>
    </xf>
    <xf numFmtId="38" fontId="4" fillId="0" borderId="0" xfId="0" applyNumberFormat="1" applyFont="1" applyFill="1" applyAlignment="1"/>
    <xf numFmtId="38" fontId="4" fillId="3" borderId="0" xfId="0" applyNumberFormat="1" applyFont="1" applyFill="1" applyAlignment="1"/>
    <xf numFmtId="0" fontId="4" fillId="0" borderId="0" xfId="0" applyFont="1" applyFill="1" applyAlignment="1">
      <alignment horizontal="left"/>
    </xf>
    <xf numFmtId="0" fontId="12" fillId="0" borderId="25" xfId="0" applyFont="1" applyFill="1" applyBorder="1" applyAlignment="1">
      <alignment horizontal="center" vertical="top" wrapText="1"/>
    </xf>
    <xf numFmtId="0" fontId="12" fillId="0" borderId="26" xfId="0" applyFont="1" applyFill="1" applyBorder="1" applyAlignment="1">
      <alignment horizontal="center" vertical="top" wrapText="1"/>
    </xf>
    <xf numFmtId="38" fontId="12" fillId="0" borderId="26" xfId="0" applyNumberFormat="1" applyFont="1" applyFill="1" applyBorder="1" applyAlignment="1">
      <alignment horizontal="center" vertical="top"/>
    </xf>
    <xf numFmtId="38" fontId="12" fillId="3" borderId="26" xfId="0" applyNumberFormat="1" applyFont="1" applyFill="1" applyBorder="1" applyAlignment="1">
      <alignment horizontal="center" vertical="top"/>
    </xf>
    <xf numFmtId="0" fontId="4" fillId="0" borderId="27" xfId="0" applyFont="1" applyFill="1" applyBorder="1" applyAlignment="1">
      <alignment vertical="top" wrapText="1"/>
    </xf>
    <xf numFmtId="0" fontId="4" fillId="0" borderId="28" xfId="0" applyFont="1" applyFill="1" applyBorder="1" applyAlignment="1">
      <alignment vertical="top" wrapText="1"/>
    </xf>
    <xf numFmtId="38" fontId="4" fillId="0" borderId="28" xfId="0" applyNumberFormat="1" applyFont="1" applyFill="1" applyBorder="1" applyAlignment="1">
      <alignment vertical="top"/>
    </xf>
    <xf numFmtId="38" fontId="4" fillId="3" borderId="28" xfId="0" applyNumberFormat="1" applyFont="1" applyFill="1" applyBorder="1" applyAlignment="1">
      <alignment vertical="top"/>
    </xf>
    <xf numFmtId="0" fontId="4" fillId="0" borderId="29" xfId="0" applyFont="1" applyFill="1" applyBorder="1" applyAlignment="1">
      <alignment vertical="top" wrapText="1"/>
    </xf>
    <xf numFmtId="0" fontId="4" fillId="0" borderId="30" xfId="0" applyFont="1" applyFill="1" applyBorder="1" applyAlignment="1">
      <alignment vertical="top" wrapText="1"/>
    </xf>
    <xf numFmtId="38" fontId="4" fillId="0" borderId="30" xfId="0" applyNumberFormat="1" applyFont="1" applyFill="1" applyBorder="1" applyAlignment="1">
      <alignment vertical="top"/>
    </xf>
    <xf numFmtId="38" fontId="4" fillId="3" borderId="30" xfId="0" applyNumberFormat="1" applyFont="1" applyFill="1" applyBorder="1" applyAlignment="1">
      <alignment vertical="top"/>
    </xf>
    <xf numFmtId="38" fontId="0" fillId="0" borderId="0" xfId="0" applyNumberFormat="1"/>
    <xf numFmtId="38" fontId="4" fillId="2" borderId="28" xfId="0" applyNumberFormat="1" applyFont="1" applyFill="1" applyBorder="1" applyAlignment="1">
      <alignment vertical="top"/>
    </xf>
    <xf numFmtId="0" fontId="4" fillId="0" borderId="28" xfId="0" applyFont="1" applyFill="1" applyBorder="1" applyAlignment="1">
      <alignment vertical="top"/>
    </xf>
    <xf numFmtId="3" fontId="12" fillId="0" borderId="10" xfId="1" applyNumberFormat="1" applyFont="1" applyFill="1" applyBorder="1" applyAlignment="1">
      <alignment horizontal="right"/>
    </xf>
    <xf numFmtId="165" fontId="12" fillId="0" borderId="13" xfId="1" applyNumberFormat="1" applyFont="1" applyFill="1" applyBorder="1" applyAlignment="1">
      <alignment horizontal="right"/>
    </xf>
    <xf numFmtId="3" fontId="4" fillId="0" borderId="11" xfId="1" applyNumberFormat="1" applyFont="1" applyFill="1" applyBorder="1" applyAlignment="1"/>
    <xf numFmtId="165" fontId="4" fillId="0" borderId="14" xfId="0" applyNumberFormat="1" applyFont="1" applyFill="1" applyBorder="1" applyAlignment="1">
      <alignment horizontal="right"/>
    </xf>
    <xf numFmtId="165" fontId="4" fillId="0" borderId="15" xfId="0" applyNumberFormat="1" applyFont="1" applyFill="1" applyBorder="1" applyAlignment="1">
      <alignment horizontal="right"/>
    </xf>
    <xf numFmtId="3" fontId="4" fillId="0" borderId="7" xfId="1" applyNumberFormat="1" applyFont="1" applyFill="1" applyBorder="1" applyAlignment="1"/>
    <xf numFmtId="3" fontId="4" fillId="0" borderId="12" xfId="1" applyNumberFormat="1" applyFont="1" applyFill="1" applyBorder="1" applyAlignment="1"/>
    <xf numFmtId="165" fontId="4" fillId="0" borderId="31" xfId="0" applyNumberFormat="1" applyFont="1" applyFill="1" applyBorder="1" applyAlignment="1">
      <alignment horizontal="right"/>
    </xf>
    <xf numFmtId="0" fontId="6" fillId="0" borderId="0" xfId="0" applyFont="1" applyFill="1" applyBorder="1" applyAlignment="1">
      <alignment horizontal="left" wrapText="1"/>
    </xf>
    <xf numFmtId="0" fontId="8" fillId="0" borderId="1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3" fontId="8" fillId="0" borderId="16" xfId="0" applyNumberFormat="1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20" xfId="0" applyFont="1" applyBorder="1" applyAlignment="1">
      <alignment vertical="center" wrapText="1"/>
    </xf>
    <xf numFmtId="0" fontId="8" fillId="0" borderId="21" xfId="0" applyFont="1" applyBorder="1" applyAlignment="1">
      <alignment vertical="center" wrapText="1"/>
    </xf>
    <xf numFmtId="3" fontId="3" fillId="0" borderId="0" xfId="0" applyNumberFormat="1" applyFont="1" applyBorder="1" applyAlignment="1">
      <alignment wrapText="1"/>
    </xf>
    <xf numFmtId="3" fontId="8" fillId="0" borderId="17" xfId="0" applyNumberFormat="1" applyFont="1" applyBorder="1" applyAlignment="1">
      <alignment horizontal="center" vertical="center" wrapText="1"/>
    </xf>
    <xf numFmtId="3" fontId="8" fillId="0" borderId="18" xfId="0" applyNumberFormat="1" applyFont="1" applyBorder="1" applyAlignment="1">
      <alignment horizontal="center" vertical="center" wrapText="1"/>
    </xf>
    <xf numFmtId="3" fontId="8" fillId="0" borderId="22" xfId="0" applyNumberFormat="1" applyFont="1" applyBorder="1" applyAlignment="1">
      <alignment horizontal="center" vertical="center" wrapText="1"/>
    </xf>
    <xf numFmtId="3" fontId="8" fillId="0" borderId="23" xfId="0" applyNumberFormat="1" applyFont="1" applyBorder="1" applyAlignment="1">
      <alignment horizontal="center" vertical="center" wrapText="1"/>
    </xf>
    <xf numFmtId="3" fontId="8" fillId="0" borderId="24" xfId="0" applyNumberFormat="1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57"/>
  <sheetViews>
    <sheetView showGridLines="0" tabSelected="1" zoomScale="115" zoomScaleNormal="115" workbookViewId="0">
      <selection activeCell="H17" sqref="H17"/>
    </sheetView>
  </sheetViews>
  <sheetFormatPr defaultColWidth="0" defaultRowHeight="12.75" zeroHeight="1" x14ac:dyDescent="0.2"/>
  <cols>
    <col min="1" max="1" width="20.28515625" customWidth="1"/>
    <col min="2" max="6" width="9.85546875" customWidth="1"/>
    <col min="7" max="7" width="9.28515625" customWidth="1"/>
    <col min="8" max="8" width="10.5703125" customWidth="1"/>
    <col min="9" max="9" width="13" hidden="1"/>
    <col min="10" max="10" width="16" hidden="1"/>
    <col min="11" max="12" width="9.140625" hidden="1"/>
    <col min="13" max="13" width="10.140625" hidden="1"/>
    <col min="14" max="14" width="9.7109375" hidden="1"/>
  </cols>
  <sheetData>
    <row r="1" spans="1:15" ht="28.5" customHeight="1" x14ac:dyDescent="0.2">
      <c r="A1" s="88" t="s">
        <v>63</v>
      </c>
      <c r="B1" s="88"/>
      <c r="C1" s="88"/>
      <c r="D1" s="88"/>
      <c r="E1" s="88"/>
      <c r="F1" s="88"/>
      <c r="G1" s="88"/>
      <c r="H1" s="88"/>
    </row>
    <row r="2" spans="1:15" ht="10.5" customHeight="1" thickBot="1" x14ac:dyDescent="0.25">
      <c r="A2" s="14" t="s">
        <v>24</v>
      </c>
      <c r="B2" s="8"/>
      <c r="C2" s="9"/>
      <c r="D2" s="9"/>
      <c r="E2" s="9"/>
      <c r="F2" s="10"/>
      <c r="G2" s="11"/>
      <c r="H2" s="11"/>
    </row>
    <row r="3" spans="1:15" ht="17.25" customHeight="1" thickTop="1" x14ac:dyDescent="0.2">
      <c r="A3" s="85" t="s">
        <v>0</v>
      </c>
      <c r="B3" s="81" t="s">
        <v>22</v>
      </c>
      <c r="C3" s="84" t="s">
        <v>23</v>
      </c>
      <c r="D3" s="84" t="s">
        <v>68</v>
      </c>
      <c r="E3" s="84" t="s">
        <v>25</v>
      </c>
      <c r="F3" s="84" t="s">
        <v>26</v>
      </c>
      <c r="G3" s="84" t="s">
        <v>30</v>
      </c>
      <c r="H3" s="91" t="s">
        <v>31</v>
      </c>
    </row>
    <row r="4" spans="1:15" ht="12" customHeight="1" x14ac:dyDescent="0.2">
      <c r="A4" s="86"/>
      <c r="B4" s="82"/>
      <c r="C4" s="82"/>
      <c r="D4" s="89"/>
      <c r="E4" s="89"/>
      <c r="F4" s="89"/>
      <c r="G4" s="89"/>
      <c r="H4" s="92"/>
      <c r="I4" s="1"/>
      <c r="J4" s="4"/>
      <c r="K4" s="4"/>
      <c r="L4" s="4"/>
      <c r="M4" s="4"/>
      <c r="N4" s="4"/>
      <c r="O4" s="1"/>
    </row>
    <row r="5" spans="1:15" ht="12" customHeight="1" x14ac:dyDescent="0.2">
      <c r="A5" s="87"/>
      <c r="B5" s="83"/>
      <c r="C5" s="83"/>
      <c r="D5" s="90"/>
      <c r="E5" s="90"/>
      <c r="F5" s="90"/>
      <c r="G5" s="90"/>
      <c r="H5" s="93"/>
      <c r="I5" s="1"/>
      <c r="J5" s="4"/>
      <c r="K5" s="4"/>
      <c r="L5" s="4"/>
      <c r="M5" s="4"/>
      <c r="N5" s="4"/>
      <c r="O5" s="1"/>
    </row>
    <row r="6" spans="1:15" ht="10.5" customHeight="1" x14ac:dyDescent="0.2">
      <c r="A6" s="17"/>
      <c r="B6" s="18" t="s">
        <v>1</v>
      </c>
      <c r="C6" s="19" t="s">
        <v>2</v>
      </c>
      <c r="D6" s="19" t="s">
        <v>3</v>
      </c>
      <c r="E6" s="20" t="s">
        <v>4</v>
      </c>
      <c r="F6" s="20" t="s">
        <v>5</v>
      </c>
      <c r="G6" s="20" t="s">
        <v>6</v>
      </c>
      <c r="H6" s="25" t="s">
        <v>7</v>
      </c>
      <c r="I6" s="1"/>
      <c r="J6" s="4"/>
      <c r="K6" s="4"/>
      <c r="L6" s="4"/>
      <c r="M6" s="4"/>
      <c r="N6" s="4"/>
      <c r="O6" s="1"/>
    </row>
    <row r="7" spans="1:15" s="12" customFormat="1" ht="14.25" customHeight="1" x14ac:dyDescent="0.2">
      <c r="A7" s="21" t="s">
        <v>29</v>
      </c>
      <c r="B7" s="72">
        <v>8653388.0199999996</v>
      </c>
      <c r="C7" s="72">
        <v>27279206.93</v>
      </c>
      <c r="D7" s="72">
        <v>73630567.409999996</v>
      </c>
      <c r="E7" s="72">
        <f>D7/B7*1000</f>
        <v>8508.8715818385317</v>
      </c>
      <c r="F7" s="72">
        <f>D7/C7*1000</f>
        <v>2699.1461884848864</v>
      </c>
      <c r="G7" s="73">
        <v>100</v>
      </c>
      <c r="H7" s="73">
        <v>100</v>
      </c>
      <c r="I7" s="13"/>
      <c r="J7" s="46"/>
      <c r="K7" s="47"/>
      <c r="L7" s="32"/>
      <c r="M7" s="30"/>
      <c r="N7" s="30"/>
      <c r="O7" s="13"/>
    </row>
    <row r="8" spans="1:15" ht="10.5" customHeight="1" x14ac:dyDescent="0.2">
      <c r="A8" s="22" t="s">
        <v>8</v>
      </c>
      <c r="B8" s="74">
        <v>163428.26</v>
      </c>
      <c r="C8" s="74">
        <v>372315.92</v>
      </c>
      <c r="D8" s="74">
        <v>32675624.59</v>
      </c>
      <c r="E8" s="74">
        <f t="shared" ref="E8:E24" si="0">D8/B8*1000</f>
        <v>199938.64335335881</v>
      </c>
      <c r="F8" s="74">
        <f t="shared" ref="F8:F24" si="1">D8/C8*1000</f>
        <v>87763.167876356194</v>
      </c>
      <c r="G8" s="75">
        <f>C8/C$7*100</f>
        <v>1.3648341059011864</v>
      </c>
      <c r="H8" s="76">
        <f>D8/D$7*100</f>
        <v>44.377798160987993</v>
      </c>
      <c r="I8" s="4"/>
      <c r="J8" s="45"/>
      <c r="K8" s="48"/>
      <c r="L8" s="33"/>
      <c r="M8" s="2"/>
      <c r="N8" s="2"/>
    </row>
    <row r="9" spans="1:15" ht="10.5" customHeight="1" x14ac:dyDescent="0.2">
      <c r="A9" s="22" t="s">
        <v>9</v>
      </c>
      <c r="B9" s="74">
        <v>17748.09</v>
      </c>
      <c r="C9" s="74">
        <v>31207.91</v>
      </c>
      <c r="D9" s="74">
        <v>2503270.088</v>
      </c>
      <c r="E9" s="74">
        <f t="shared" si="0"/>
        <v>141044.47791283455</v>
      </c>
      <c r="F9" s="74">
        <f t="shared" si="1"/>
        <v>80212.679669993915</v>
      </c>
      <c r="G9" s="75">
        <f t="shared" ref="G9:G24" si="2">C9/C$7*100</f>
        <v>0.11440182289786237</v>
      </c>
      <c r="H9" s="76">
        <f t="shared" ref="H9:H24" si="3">D9/D$7*100</f>
        <v>3.3997701987829894</v>
      </c>
      <c r="I9" s="4"/>
      <c r="J9" s="45"/>
      <c r="K9" s="48"/>
      <c r="L9" s="33"/>
      <c r="M9" s="2"/>
      <c r="N9" s="2"/>
    </row>
    <row r="10" spans="1:15" ht="10.5" customHeight="1" x14ac:dyDescent="0.2">
      <c r="A10" s="22" t="s">
        <v>10</v>
      </c>
      <c r="B10" s="74">
        <v>5118.78</v>
      </c>
      <c r="C10" s="74">
        <v>7935.55</v>
      </c>
      <c r="D10" s="74">
        <v>2340644.784</v>
      </c>
      <c r="E10" s="74">
        <f t="shared" si="0"/>
        <v>457266.14232297544</v>
      </c>
      <c r="F10" s="74">
        <f t="shared" si="1"/>
        <v>294956.84407507983</v>
      </c>
      <c r="G10" s="75" t="s">
        <v>66</v>
      </c>
      <c r="H10" s="76">
        <f t="shared" si="3"/>
        <v>3.1789036351797959</v>
      </c>
      <c r="I10" s="4"/>
      <c r="J10" s="45"/>
      <c r="K10" s="48"/>
      <c r="L10" s="33"/>
      <c r="M10" s="2"/>
      <c r="N10" s="2"/>
    </row>
    <row r="11" spans="1:15" ht="10.5" customHeight="1" x14ac:dyDescent="0.2">
      <c r="A11" s="23" t="s">
        <v>11</v>
      </c>
      <c r="B11" s="77">
        <v>4419.3</v>
      </c>
      <c r="C11" s="77">
        <v>4616.4399999999996</v>
      </c>
      <c r="D11" s="77">
        <v>1104183.632</v>
      </c>
      <c r="E11" s="77">
        <f t="shared" si="0"/>
        <v>249854.87113343741</v>
      </c>
      <c r="F11" s="77">
        <f t="shared" si="1"/>
        <v>239185.09327533771</v>
      </c>
      <c r="G11" s="75" t="s">
        <v>66</v>
      </c>
      <c r="H11" s="76">
        <f t="shared" si="3"/>
        <v>1.4996266779414189</v>
      </c>
      <c r="I11" s="4"/>
      <c r="J11" s="45"/>
      <c r="K11" s="48"/>
      <c r="L11" s="33"/>
      <c r="M11" s="2"/>
      <c r="N11" s="2"/>
    </row>
    <row r="12" spans="1:15" ht="10.5" customHeight="1" x14ac:dyDescent="0.2">
      <c r="A12" s="23" t="s">
        <v>12</v>
      </c>
      <c r="B12" s="74">
        <v>5076.5</v>
      </c>
      <c r="C12" s="74">
        <v>5818.71</v>
      </c>
      <c r="D12" s="74">
        <v>1966444.2290000001</v>
      </c>
      <c r="E12" s="74">
        <f t="shared" si="0"/>
        <v>387362.20407761255</v>
      </c>
      <c r="F12" s="74">
        <f t="shared" si="1"/>
        <v>337951.9221614413</v>
      </c>
      <c r="G12" s="75" t="s">
        <v>66</v>
      </c>
      <c r="H12" s="76">
        <f t="shared" si="3"/>
        <v>2.6706900383507448</v>
      </c>
      <c r="I12" s="4"/>
      <c r="J12" s="45"/>
      <c r="K12" s="48"/>
      <c r="L12" s="33"/>
      <c r="M12" s="2"/>
      <c r="N12" s="2"/>
    </row>
    <row r="13" spans="1:15" ht="10.5" customHeight="1" x14ac:dyDescent="0.2">
      <c r="A13" s="23" t="s">
        <v>28</v>
      </c>
      <c r="B13" s="74">
        <v>3540.45</v>
      </c>
      <c r="C13" s="74">
        <v>4517.5599999999995</v>
      </c>
      <c r="D13" s="74">
        <v>4232744.3632399999</v>
      </c>
      <c r="E13" s="74">
        <f t="shared" si="0"/>
        <v>1195538.5228544394</v>
      </c>
      <c r="F13" s="74">
        <f t="shared" si="1"/>
        <v>936953.6571157882</v>
      </c>
      <c r="G13" s="75" t="s">
        <v>66</v>
      </c>
      <c r="H13" s="76">
        <f t="shared" si="3"/>
        <v>5.7486238557291598</v>
      </c>
      <c r="I13" s="4"/>
      <c r="J13" s="45"/>
      <c r="K13" s="48"/>
      <c r="L13" s="33"/>
      <c r="M13" s="2"/>
      <c r="N13" s="2"/>
    </row>
    <row r="14" spans="1:15" ht="10.5" customHeight="1" x14ac:dyDescent="0.2">
      <c r="A14" s="23" t="s">
        <v>13</v>
      </c>
      <c r="B14" s="74">
        <v>119296.2</v>
      </c>
      <c r="C14" s="74">
        <v>181307.87</v>
      </c>
      <c r="D14" s="74">
        <v>2614967.6880000001</v>
      </c>
      <c r="E14" s="74">
        <f t="shared" si="0"/>
        <v>21919.957953396672</v>
      </c>
      <c r="F14" s="74">
        <f t="shared" si="1"/>
        <v>14422.802981470139</v>
      </c>
      <c r="G14" s="75">
        <f t="shared" si="2"/>
        <v>0.66463761378857655</v>
      </c>
      <c r="H14" s="76">
        <f t="shared" si="3"/>
        <v>3.5514702384934398</v>
      </c>
      <c r="I14" s="4"/>
      <c r="J14" s="45"/>
      <c r="K14" s="48"/>
      <c r="L14" s="33"/>
      <c r="M14" s="2"/>
      <c r="N14" s="2"/>
    </row>
    <row r="15" spans="1:15" ht="10.5" customHeight="1" x14ac:dyDescent="0.2">
      <c r="A15" s="23" t="s">
        <v>14</v>
      </c>
      <c r="B15" s="74">
        <v>249753.87</v>
      </c>
      <c r="C15" s="74">
        <v>506014.09</v>
      </c>
      <c r="D15" s="74">
        <v>154207.72519999999</v>
      </c>
      <c r="E15" s="74">
        <f t="shared" si="0"/>
        <v>617.43878162928968</v>
      </c>
      <c r="F15" s="74">
        <f t="shared" si="1"/>
        <v>304.7498641786832</v>
      </c>
      <c r="G15" s="75">
        <f t="shared" si="2"/>
        <v>1.8549442852149662</v>
      </c>
      <c r="H15" s="76">
        <f t="shared" si="3"/>
        <v>0.20943438387662966</v>
      </c>
      <c r="I15" s="4"/>
      <c r="J15" s="45"/>
      <c r="K15" s="48"/>
      <c r="L15" s="33"/>
      <c r="M15" s="2"/>
      <c r="N15" s="2"/>
    </row>
    <row r="16" spans="1:15" ht="10.5" customHeight="1" x14ac:dyDescent="0.2">
      <c r="A16" s="23" t="s">
        <v>15</v>
      </c>
      <c r="B16" s="77">
        <v>6526996.5999999996</v>
      </c>
      <c r="C16" s="77">
        <v>15763695.310000001</v>
      </c>
      <c r="D16" s="77">
        <v>11517652.99</v>
      </c>
      <c r="E16" s="77">
        <f t="shared" si="0"/>
        <v>1764.6175869005356</v>
      </c>
      <c r="F16" s="77">
        <f t="shared" si="1"/>
        <v>730.64422798717487</v>
      </c>
      <c r="G16" s="75">
        <f t="shared" si="2"/>
        <v>57.786486793588033</v>
      </c>
      <c r="H16" s="76">
        <f t="shared" si="3"/>
        <v>15.642488432644825</v>
      </c>
      <c r="I16" s="4"/>
      <c r="J16" s="45"/>
      <c r="K16" s="48"/>
      <c r="L16" s="33"/>
      <c r="M16" s="2"/>
      <c r="N16" s="2"/>
    </row>
    <row r="17" spans="1:25" ht="10.5" customHeight="1" x14ac:dyDescent="0.2">
      <c r="A17" s="23" t="s">
        <v>16</v>
      </c>
      <c r="B17" s="74">
        <v>94852.87</v>
      </c>
      <c r="C17" s="74">
        <v>119561.07</v>
      </c>
      <c r="D17" s="74">
        <v>63369.959770000001</v>
      </c>
      <c r="E17" s="74">
        <f t="shared" si="0"/>
        <v>668.08689889931634</v>
      </c>
      <c r="F17" s="74">
        <f t="shared" si="1"/>
        <v>530.02168490128099</v>
      </c>
      <c r="G17" s="75">
        <f t="shared" si="2"/>
        <v>0.43828645864522575</v>
      </c>
      <c r="H17" s="76">
        <f t="shared" si="3"/>
        <v>8.6064744574267035E-2</v>
      </c>
      <c r="I17" s="4"/>
      <c r="J17" s="45"/>
      <c r="K17" s="48"/>
      <c r="L17" s="33"/>
      <c r="M17" s="2"/>
      <c r="N17" s="2"/>
    </row>
    <row r="18" spans="1:25" ht="10.5" customHeight="1" x14ac:dyDescent="0.2">
      <c r="A18" s="23" t="s">
        <v>17</v>
      </c>
      <c r="B18" s="74">
        <v>492219.07</v>
      </c>
      <c r="C18" s="74">
        <v>646847.09</v>
      </c>
      <c r="D18" s="74">
        <v>519967.46340000001</v>
      </c>
      <c r="E18" s="74">
        <f t="shared" si="0"/>
        <v>1056.3740722195098</v>
      </c>
      <c r="F18" s="74">
        <f t="shared" si="1"/>
        <v>803.84911896256665</v>
      </c>
      <c r="G18" s="75">
        <f t="shared" si="2"/>
        <v>2.3712092938033225</v>
      </c>
      <c r="H18" s="76">
        <f t="shared" si="3"/>
        <v>0.70618424071709873</v>
      </c>
      <c r="I18" s="4"/>
      <c r="J18" s="45"/>
      <c r="K18" s="48"/>
      <c r="L18" s="33"/>
      <c r="M18" s="2"/>
      <c r="N18" s="2"/>
    </row>
    <row r="19" spans="1:25" ht="10.5" customHeight="1" x14ac:dyDescent="0.2">
      <c r="A19" s="23" t="s">
        <v>18</v>
      </c>
      <c r="B19" s="74">
        <v>3604027.7</v>
      </c>
      <c r="C19" s="74">
        <v>7449676.5599999996</v>
      </c>
      <c r="D19" s="74">
        <v>5951091.9780000001</v>
      </c>
      <c r="E19" s="74">
        <f t="shared" si="0"/>
        <v>1651.2336955678782</v>
      </c>
      <c r="F19" s="74">
        <f t="shared" si="1"/>
        <v>798.83897375539209</v>
      </c>
      <c r="G19" s="75">
        <f t="shared" si="2"/>
        <v>27.308992446577697</v>
      </c>
      <c r="H19" s="76">
        <f>D19/D$7*100</f>
        <v>8.0823660435241518</v>
      </c>
      <c r="I19" s="4"/>
      <c r="J19" s="45"/>
      <c r="K19" s="48"/>
      <c r="L19" s="33"/>
      <c r="M19" s="2"/>
      <c r="N19" s="2"/>
    </row>
    <row r="20" spans="1:25" ht="10.5" customHeight="1" x14ac:dyDescent="0.2">
      <c r="A20" s="23" t="s">
        <v>33</v>
      </c>
      <c r="B20" s="74">
        <v>203876.63</v>
      </c>
      <c r="C20" s="74">
        <v>217441.47</v>
      </c>
      <c r="D20" s="74">
        <v>281455.44990000001</v>
      </c>
      <c r="E20" s="74">
        <f t="shared" si="0"/>
        <v>1380.5184532430226</v>
      </c>
      <c r="F20" s="74">
        <f t="shared" si="1"/>
        <v>1294.3963720443942</v>
      </c>
      <c r="G20" s="75">
        <f t="shared" si="2"/>
        <v>0.79709601000486263</v>
      </c>
      <c r="H20" s="76">
        <f t="shared" ref="H20:H21" si="4">D20/D$7*100</f>
        <v>0.38225353925735833</v>
      </c>
      <c r="I20" s="4"/>
      <c r="J20" s="45"/>
      <c r="K20" s="48"/>
      <c r="L20" s="33"/>
      <c r="M20" s="2"/>
      <c r="N20" s="2"/>
    </row>
    <row r="21" spans="1:25" ht="10.5" customHeight="1" x14ac:dyDescent="0.2">
      <c r="A21" s="23" t="s">
        <v>32</v>
      </c>
      <c r="B21" s="77">
        <v>9477.9</v>
      </c>
      <c r="C21" s="77">
        <v>9672.0300000000007</v>
      </c>
      <c r="D21" s="77">
        <v>208382.5943</v>
      </c>
      <c r="E21" s="77">
        <f t="shared" si="0"/>
        <v>21986.156669726417</v>
      </c>
      <c r="F21" s="77">
        <f t="shared" si="1"/>
        <v>21544.866413772495</v>
      </c>
      <c r="G21" s="75" t="s">
        <v>66</v>
      </c>
      <c r="H21" s="76">
        <f t="shared" si="4"/>
        <v>0.28301098528774737</v>
      </c>
      <c r="I21" s="4"/>
      <c r="J21" s="45"/>
      <c r="K21" s="48"/>
      <c r="L21" s="33"/>
      <c r="M21" s="2"/>
      <c r="N21" s="2"/>
    </row>
    <row r="22" spans="1:25" ht="10.5" customHeight="1" x14ac:dyDescent="0.2">
      <c r="A22" s="22" t="s">
        <v>19</v>
      </c>
      <c r="B22" s="74">
        <v>8934.66</v>
      </c>
      <c r="C22" s="74">
        <v>11193.48</v>
      </c>
      <c r="D22" s="74">
        <v>11270.48012</v>
      </c>
      <c r="E22" s="74">
        <f t="shared" si="0"/>
        <v>1261.4335766554073</v>
      </c>
      <c r="F22" s="74">
        <f t="shared" si="1"/>
        <v>1006.8790152838976</v>
      </c>
      <c r="G22" s="75" t="s">
        <v>66</v>
      </c>
      <c r="H22" s="75" t="s">
        <v>66</v>
      </c>
      <c r="I22" s="4"/>
      <c r="J22" s="45"/>
      <c r="K22" s="48"/>
      <c r="L22" s="33"/>
      <c r="M22" s="2"/>
      <c r="N22" s="2"/>
    </row>
    <row r="23" spans="1:25" ht="10.5" customHeight="1" x14ac:dyDescent="0.2">
      <c r="A23" s="23" t="s">
        <v>20</v>
      </c>
      <c r="B23" s="74">
        <v>5188.82</v>
      </c>
      <c r="C23" s="74">
        <v>8111.38</v>
      </c>
      <c r="D23" s="74">
        <v>6707.4239799999996</v>
      </c>
      <c r="E23" s="74">
        <f t="shared" si="0"/>
        <v>1292.668464120937</v>
      </c>
      <c r="F23" s="74">
        <f t="shared" si="1"/>
        <v>826.91526965818389</v>
      </c>
      <c r="G23" s="75" t="s">
        <v>66</v>
      </c>
      <c r="H23" s="75" t="s">
        <v>66</v>
      </c>
      <c r="I23" s="4"/>
      <c r="J23" s="45"/>
      <c r="K23" s="48"/>
      <c r="L23" s="33"/>
      <c r="M23" s="2"/>
      <c r="N23" s="2"/>
    </row>
    <row r="24" spans="1:25" ht="10.5" customHeight="1" x14ac:dyDescent="0.2">
      <c r="A24" s="24" t="s">
        <v>70</v>
      </c>
      <c r="B24" s="78">
        <v>1101534.46</v>
      </c>
      <c r="C24" s="78">
        <v>1939274.49</v>
      </c>
      <c r="D24" s="78">
        <v>7478581.9655099995</v>
      </c>
      <c r="E24" s="78">
        <f t="shared" si="0"/>
        <v>6789.2401346300139</v>
      </c>
      <c r="F24" s="78">
        <f t="shared" si="1"/>
        <v>3856.3813447110315</v>
      </c>
      <c r="G24" s="79">
        <f t="shared" si="2"/>
        <v>7.1089841247082033</v>
      </c>
      <c r="H24" s="79">
        <f t="shared" si="3"/>
        <v>10.156898457493497</v>
      </c>
      <c r="I24" s="4"/>
      <c r="J24" s="45"/>
      <c r="K24" s="48"/>
      <c r="L24" s="33"/>
      <c r="M24" s="2"/>
      <c r="N24" s="2"/>
    </row>
    <row r="25" spans="1:25" ht="12" customHeight="1" x14ac:dyDescent="0.2">
      <c r="A25" s="15" t="s">
        <v>21</v>
      </c>
      <c r="C25" s="37"/>
      <c r="D25" s="37"/>
      <c r="E25" s="3"/>
      <c r="F25" s="38"/>
      <c r="G25" s="38"/>
      <c r="H25" s="38"/>
      <c r="I25" s="1"/>
      <c r="J25" s="4"/>
      <c r="K25" s="2"/>
      <c r="L25" s="4"/>
      <c r="M25" s="4"/>
      <c r="N25" s="2"/>
    </row>
    <row r="26" spans="1:25" ht="12" customHeight="1" x14ac:dyDescent="0.2">
      <c r="A26" s="80" t="s">
        <v>67</v>
      </c>
      <c r="B26" s="80"/>
      <c r="C26" s="80"/>
      <c r="D26" s="80"/>
      <c r="E26" s="80"/>
      <c r="F26" s="80"/>
      <c r="G26" s="80"/>
      <c r="H26" s="80"/>
      <c r="I26" s="1"/>
      <c r="J26" s="4"/>
      <c r="K26" s="2"/>
      <c r="L26" s="4"/>
      <c r="M26" s="4"/>
      <c r="N26" s="2"/>
    </row>
    <row r="27" spans="1:25" ht="12" customHeight="1" x14ac:dyDescent="0.2">
      <c r="A27" s="80"/>
      <c r="B27" s="80"/>
      <c r="C27" s="80"/>
      <c r="D27" s="80"/>
      <c r="E27" s="80"/>
      <c r="F27" s="80"/>
      <c r="G27" s="80"/>
      <c r="H27" s="80"/>
      <c r="I27" s="1"/>
      <c r="J27" s="4"/>
      <c r="K27" s="2"/>
      <c r="L27" s="4"/>
      <c r="M27" s="4"/>
      <c r="N27" s="2"/>
    </row>
    <row r="28" spans="1:25" ht="12" customHeight="1" x14ac:dyDescent="0.2">
      <c r="A28" s="16" t="s">
        <v>65</v>
      </c>
      <c r="B28" s="7"/>
      <c r="C28" s="39"/>
      <c r="D28" s="39"/>
      <c r="E28" s="40"/>
      <c r="F28" s="37"/>
      <c r="G28" s="37"/>
      <c r="H28" s="37"/>
      <c r="I28" s="1"/>
      <c r="J28" s="4"/>
      <c r="K28" s="2"/>
      <c r="L28" s="4"/>
      <c r="M28" s="4"/>
      <c r="N28" s="31"/>
    </row>
    <row r="29" spans="1:25" ht="12" customHeight="1" x14ac:dyDescent="0.2">
      <c r="A29" s="16" t="s">
        <v>69</v>
      </c>
      <c r="B29" s="3"/>
      <c r="C29" s="4"/>
      <c r="D29" s="4"/>
      <c r="E29" s="4"/>
      <c r="F29" s="4"/>
      <c r="G29" s="4"/>
      <c r="H29" s="4"/>
      <c r="I29" s="4"/>
      <c r="J29" s="4"/>
      <c r="K29" s="2"/>
      <c r="L29" s="4"/>
      <c r="M29" s="4"/>
      <c r="N29" s="2"/>
      <c r="O29" s="2"/>
      <c r="P29" s="2"/>
      <c r="Q29" s="2"/>
      <c r="R29" s="2"/>
      <c r="S29" s="2"/>
      <c r="T29" s="2"/>
      <c r="U29" s="2"/>
      <c r="V29" s="2"/>
      <c r="W29" s="2"/>
    </row>
    <row r="30" spans="1:25" ht="12" customHeight="1" x14ac:dyDescent="0.2">
      <c r="A30" s="16" t="s">
        <v>34</v>
      </c>
      <c r="B30" s="3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12" customHeight="1" x14ac:dyDescent="0.2">
      <c r="A31" s="16" t="s">
        <v>64</v>
      </c>
      <c r="B31" s="5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12" hidden="1" customHeight="1" x14ac:dyDescent="0.2">
      <c r="A32" s="5"/>
      <c r="B32" s="5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</sheetData>
  <mergeCells count="10">
    <mergeCell ref="A26:H27"/>
    <mergeCell ref="B3:B5"/>
    <mergeCell ref="C3:C5"/>
    <mergeCell ref="A3:A5"/>
    <mergeCell ref="A1:H1"/>
    <mergeCell ref="D3:D5"/>
    <mergeCell ref="E3:E5"/>
    <mergeCell ref="F3:F5"/>
    <mergeCell ref="G3:G5"/>
    <mergeCell ref="H3:H5"/>
  </mergeCells>
  <phoneticPr fontId="5" type="noConversion"/>
  <pageMargins left="0.8" right="0.8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F63793-7D7C-422E-B535-4C6943B89A0C}">
  <dimension ref="A1:H18"/>
  <sheetViews>
    <sheetView workbookViewId="0">
      <selection activeCell="K18" sqref="K18"/>
    </sheetView>
  </sheetViews>
  <sheetFormatPr defaultRowHeight="12.75" x14ac:dyDescent="0.2"/>
  <sheetData>
    <row r="1" spans="1:8" x14ac:dyDescent="0.2">
      <c r="A1" s="71" t="s">
        <v>29</v>
      </c>
      <c r="B1" s="70">
        <v>8653388.0199999996</v>
      </c>
      <c r="C1" s="63">
        <v>27279206.93</v>
      </c>
      <c r="D1" s="41">
        <v>73630567.409999996</v>
      </c>
      <c r="E1" s="26">
        <f>D1/B1*1000</f>
        <v>8508.8715818385317</v>
      </c>
      <c r="F1" s="26">
        <f>D1/C1*1000</f>
        <v>2699.1461884848864</v>
      </c>
      <c r="G1" s="34">
        <v>100</v>
      </c>
      <c r="H1" s="34">
        <v>100</v>
      </c>
    </row>
    <row r="2" spans="1:8" x14ac:dyDescent="0.2">
      <c r="A2" s="71" t="s">
        <v>8</v>
      </c>
      <c r="B2" s="70">
        <v>163428.26</v>
      </c>
      <c r="C2" s="63">
        <v>372315.92</v>
      </c>
      <c r="D2" s="43">
        <v>32675624.59</v>
      </c>
      <c r="E2" s="28">
        <f t="shared" ref="E2:E18" si="0">D2/B2*1000</f>
        <v>199938.64335335881</v>
      </c>
      <c r="F2" s="28">
        <f t="shared" ref="F2:F18" si="1">D2/C2*1000</f>
        <v>87763.167876356194</v>
      </c>
      <c r="G2" s="35">
        <f>C2/C$7*100</f>
        <v>8241.5268419235163</v>
      </c>
      <c r="H2" s="36">
        <f>D2/D$7*100</f>
        <v>771.97254986096277</v>
      </c>
    </row>
    <row r="3" spans="1:8" x14ac:dyDescent="0.2">
      <c r="A3" s="71" t="s">
        <v>9</v>
      </c>
      <c r="B3" s="70">
        <v>17748.09</v>
      </c>
      <c r="C3" s="63">
        <v>31207.91</v>
      </c>
      <c r="D3" s="43">
        <v>2503270.088</v>
      </c>
      <c r="E3" s="28">
        <f t="shared" si="0"/>
        <v>141044.47791283455</v>
      </c>
      <c r="F3" s="28">
        <f t="shared" si="1"/>
        <v>80212.679669993915</v>
      </c>
      <c r="G3" s="35">
        <f t="shared" ref="G3:H18" si="2">C3/C$7*100</f>
        <v>690.81340369580039</v>
      </c>
      <c r="H3" s="36">
        <f t="shared" si="2"/>
        <v>59.140592324452236</v>
      </c>
    </row>
    <row r="4" spans="1:8" x14ac:dyDescent="0.2">
      <c r="A4" s="71" t="s">
        <v>10</v>
      </c>
      <c r="B4" s="70">
        <v>5118.78</v>
      </c>
      <c r="C4" s="63">
        <v>7935.55</v>
      </c>
      <c r="D4" s="43">
        <v>2340644.784</v>
      </c>
      <c r="E4" s="28">
        <f t="shared" si="0"/>
        <v>457266.14232297544</v>
      </c>
      <c r="F4" s="28">
        <f t="shared" si="1"/>
        <v>294956.84407507983</v>
      </c>
      <c r="G4" s="35" t="s">
        <v>35</v>
      </c>
      <c r="H4" s="36">
        <f t="shared" si="2"/>
        <v>55.298515174403974</v>
      </c>
    </row>
    <row r="5" spans="1:8" x14ac:dyDescent="0.2">
      <c r="A5" s="71" t="s">
        <v>11</v>
      </c>
      <c r="B5" s="70">
        <v>4419.3</v>
      </c>
      <c r="C5" s="63">
        <v>4616.4399999999996</v>
      </c>
      <c r="D5" s="42">
        <v>1104183.632</v>
      </c>
      <c r="E5" s="27">
        <f t="shared" si="0"/>
        <v>249854.87113343741</v>
      </c>
      <c r="F5" s="27">
        <f t="shared" si="1"/>
        <v>239185.09327533771</v>
      </c>
      <c r="G5" s="35" t="s">
        <v>35</v>
      </c>
      <c r="H5" s="36">
        <f t="shared" si="2"/>
        <v>26.086707281202088</v>
      </c>
    </row>
    <row r="6" spans="1:8" x14ac:dyDescent="0.2">
      <c r="A6" s="71" t="s">
        <v>12</v>
      </c>
      <c r="B6" s="70">
        <v>5076.5</v>
      </c>
      <c r="C6" s="63">
        <v>5818.71</v>
      </c>
      <c r="D6" s="43">
        <v>1966444.2290000001</v>
      </c>
      <c r="E6" s="28">
        <f t="shared" si="0"/>
        <v>387362.20407761255</v>
      </c>
      <c r="F6" s="28">
        <f t="shared" si="1"/>
        <v>337951.9221614413</v>
      </c>
      <c r="G6" s="35" t="s">
        <v>35</v>
      </c>
      <c r="H6" s="36">
        <f t="shared" si="2"/>
        <v>46.457902019264971</v>
      </c>
    </row>
    <row r="7" spans="1:8" x14ac:dyDescent="0.2">
      <c r="A7" s="71" t="s">
        <v>28</v>
      </c>
      <c r="B7" s="70">
        <v>3540.45</v>
      </c>
      <c r="C7" s="63">
        <v>4517.5599999999995</v>
      </c>
      <c r="D7" s="43">
        <v>4232744.3632399999</v>
      </c>
      <c r="E7" s="28">
        <f t="shared" si="0"/>
        <v>1195538.5228544394</v>
      </c>
      <c r="F7" s="28">
        <f t="shared" si="1"/>
        <v>936953.6571157882</v>
      </c>
      <c r="G7" s="35" t="s">
        <v>35</v>
      </c>
      <c r="H7" s="36">
        <f t="shared" si="2"/>
        <v>100</v>
      </c>
    </row>
    <row r="8" spans="1:8" x14ac:dyDescent="0.2">
      <c r="A8" s="71" t="s">
        <v>13</v>
      </c>
      <c r="B8" s="70">
        <v>119296.2</v>
      </c>
      <c r="C8" s="63">
        <v>181307.87</v>
      </c>
      <c r="D8" s="43">
        <v>2614967.6880000001</v>
      </c>
      <c r="E8" s="28">
        <f t="shared" si="0"/>
        <v>21919.957953396672</v>
      </c>
      <c r="F8" s="28">
        <f t="shared" si="1"/>
        <v>14422.802981470139</v>
      </c>
      <c r="G8" s="35">
        <f t="shared" ref="G8:G18" si="3">C8/C$7*100</f>
        <v>4013.4025890082262</v>
      </c>
      <c r="H8" s="36">
        <f t="shared" si="2"/>
        <v>61.779485449443605</v>
      </c>
    </row>
    <row r="9" spans="1:8" x14ac:dyDescent="0.2">
      <c r="A9" s="71" t="s">
        <v>14</v>
      </c>
      <c r="B9" s="70">
        <v>249753.87</v>
      </c>
      <c r="C9" s="63">
        <v>506014.09</v>
      </c>
      <c r="D9" s="43">
        <v>154207.72519999999</v>
      </c>
      <c r="E9" s="28">
        <f t="shared" si="0"/>
        <v>617.43878162928968</v>
      </c>
      <c r="F9" s="28">
        <f t="shared" si="1"/>
        <v>304.7498641786832</v>
      </c>
      <c r="G9" s="35">
        <f t="shared" si="3"/>
        <v>11201.048574894414</v>
      </c>
      <c r="H9" s="36">
        <f t="shared" si="2"/>
        <v>3.6432090380709887</v>
      </c>
    </row>
    <row r="10" spans="1:8" x14ac:dyDescent="0.2">
      <c r="A10" s="71" t="s">
        <v>15</v>
      </c>
      <c r="B10" s="70">
        <v>6526996.5999999996</v>
      </c>
      <c r="C10" s="63">
        <v>15763695.310000001</v>
      </c>
      <c r="D10" s="42">
        <v>11517652.99</v>
      </c>
      <c r="E10" s="27">
        <f t="shared" si="0"/>
        <v>1764.6175869005356</v>
      </c>
      <c r="F10" s="27">
        <f t="shared" si="1"/>
        <v>730.64422798717487</v>
      </c>
      <c r="G10" s="35">
        <f t="shared" si="3"/>
        <v>348942.6883096185</v>
      </c>
      <c r="H10" s="36">
        <f t="shared" si="2"/>
        <v>272.10840064018629</v>
      </c>
    </row>
    <row r="11" spans="1:8" x14ac:dyDescent="0.2">
      <c r="A11" s="71" t="s">
        <v>16</v>
      </c>
      <c r="B11" s="70">
        <v>94852.87</v>
      </c>
      <c r="C11" s="63">
        <v>119561.07</v>
      </c>
      <c r="D11" s="43">
        <v>63369.959770000001</v>
      </c>
      <c r="E11" s="28">
        <f t="shared" si="0"/>
        <v>668.08689889931634</v>
      </c>
      <c r="F11" s="28">
        <f t="shared" si="1"/>
        <v>530.02168490128099</v>
      </c>
      <c r="G11" s="35">
        <f t="shared" si="3"/>
        <v>2646.5851034629318</v>
      </c>
      <c r="H11" s="36">
        <f t="shared" si="2"/>
        <v>1.4971364753408538</v>
      </c>
    </row>
    <row r="12" spans="1:8" x14ac:dyDescent="0.2">
      <c r="A12" s="71" t="s">
        <v>17</v>
      </c>
      <c r="B12" s="70">
        <v>492219.07</v>
      </c>
      <c r="C12" s="63">
        <v>646847.09</v>
      </c>
      <c r="D12" s="43">
        <v>519967.46340000001</v>
      </c>
      <c r="E12" s="28">
        <f t="shared" si="0"/>
        <v>1056.3740722195098</v>
      </c>
      <c r="F12" s="28">
        <f t="shared" si="1"/>
        <v>803.84911896256665</v>
      </c>
      <c r="G12" s="35">
        <f t="shared" si="3"/>
        <v>14318.505786309424</v>
      </c>
      <c r="H12" s="36">
        <f t="shared" si="2"/>
        <v>12.28440507571748</v>
      </c>
    </row>
    <row r="13" spans="1:8" x14ac:dyDescent="0.2">
      <c r="A13" s="71" t="s">
        <v>18</v>
      </c>
      <c r="B13" s="70">
        <v>3604027.7</v>
      </c>
      <c r="C13" s="63">
        <v>7449676.5599999996</v>
      </c>
      <c r="D13" s="43">
        <v>5951091.9780000001</v>
      </c>
      <c r="E13" s="28">
        <f t="shared" si="0"/>
        <v>1651.2336955678782</v>
      </c>
      <c r="F13" s="28">
        <f t="shared" si="1"/>
        <v>798.83897375539209</v>
      </c>
      <c r="G13" s="35">
        <f t="shared" si="3"/>
        <v>164904.87254181464</v>
      </c>
      <c r="H13" s="36">
        <f t="shared" si="2"/>
        <v>140.59653660361082</v>
      </c>
    </row>
    <row r="14" spans="1:8" x14ac:dyDescent="0.2">
      <c r="A14" s="71" t="s">
        <v>33</v>
      </c>
      <c r="B14" s="70">
        <v>203876.63</v>
      </c>
      <c r="C14" s="63">
        <v>217441.47</v>
      </c>
      <c r="D14" s="43">
        <v>281455.44990000001</v>
      </c>
      <c r="E14" s="28">
        <f t="shared" si="0"/>
        <v>1380.5184532430226</v>
      </c>
      <c r="F14" s="28">
        <f t="shared" si="1"/>
        <v>1294.3963720443942</v>
      </c>
      <c r="G14" s="35">
        <f t="shared" si="3"/>
        <v>4813.2502944067155</v>
      </c>
      <c r="H14" s="36">
        <f t="shared" si="2"/>
        <v>6.6494790553464203</v>
      </c>
    </row>
    <row r="15" spans="1:8" x14ac:dyDescent="0.2">
      <c r="A15" s="71" t="s">
        <v>32</v>
      </c>
      <c r="B15" s="70">
        <v>9477.9</v>
      </c>
      <c r="C15" s="63">
        <v>9672.0300000000007</v>
      </c>
      <c r="D15" s="42">
        <v>208382.5943</v>
      </c>
      <c r="E15" s="27">
        <f t="shared" si="0"/>
        <v>21986.156669726417</v>
      </c>
      <c r="F15" s="27">
        <f t="shared" si="1"/>
        <v>21544.866413772495</v>
      </c>
      <c r="G15" s="35" t="s">
        <v>35</v>
      </c>
      <c r="H15" s="36">
        <f t="shared" si="2"/>
        <v>4.9231084236916045</v>
      </c>
    </row>
    <row r="16" spans="1:8" x14ac:dyDescent="0.2">
      <c r="A16" s="71" t="s">
        <v>19</v>
      </c>
      <c r="B16" s="70">
        <v>8934.66</v>
      </c>
      <c r="C16" s="63">
        <v>11193.48</v>
      </c>
      <c r="D16" s="43">
        <v>11270.48012</v>
      </c>
      <c r="E16" s="28">
        <f t="shared" si="0"/>
        <v>1261.4335766554073</v>
      </c>
      <c r="F16" s="28">
        <f t="shared" si="1"/>
        <v>1006.8790152838976</v>
      </c>
      <c r="G16" s="35">
        <f t="shared" si="3"/>
        <v>247.77711862155681</v>
      </c>
      <c r="H16" s="36">
        <f t="shared" si="2"/>
        <v>0.26626885899088149</v>
      </c>
    </row>
    <row r="17" spans="1:8" x14ac:dyDescent="0.2">
      <c r="A17" s="71" t="s">
        <v>20</v>
      </c>
      <c r="B17" s="70">
        <v>5188.82</v>
      </c>
      <c r="C17" s="63">
        <v>8111.38</v>
      </c>
      <c r="D17" s="43">
        <v>6707.4239799999996</v>
      </c>
      <c r="E17" s="28">
        <f t="shared" si="0"/>
        <v>1292.668464120937</v>
      </c>
      <c r="F17" s="28">
        <f t="shared" si="1"/>
        <v>826.91526965818389</v>
      </c>
      <c r="G17" s="35" t="s">
        <v>35</v>
      </c>
      <c r="H17" s="35" t="s">
        <v>35</v>
      </c>
    </row>
    <row r="18" spans="1:8" x14ac:dyDescent="0.2">
      <c r="A18" s="71" t="s">
        <v>27</v>
      </c>
      <c r="B18" s="70">
        <v>1101534.46</v>
      </c>
      <c r="C18" s="63">
        <v>1939274.49</v>
      </c>
      <c r="D18" s="44">
        <v>7478581.9655099995</v>
      </c>
      <c r="E18" s="29">
        <f t="shared" si="0"/>
        <v>6789.2401346300139</v>
      </c>
      <c r="F18" s="29">
        <f t="shared" si="1"/>
        <v>3856.3813447110315</v>
      </c>
      <c r="G18" s="35">
        <f t="shared" si="3"/>
        <v>42927.476115425146</v>
      </c>
      <c r="H18" s="36">
        <f t="shared" si="2"/>
        <v>176.6839979862483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4"/>
  <sheetViews>
    <sheetView workbookViewId="0">
      <selection activeCell="C5" sqref="C5:E22"/>
    </sheetView>
  </sheetViews>
  <sheetFormatPr defaultRowHeight="12.75" x14ac:dyDescent="0.2"/>
  <cols>
    <col min="1" max="1" width="18.140625" customWidth="1"/>
  </cols>
  <sheetData>
    <row r="1" spans="1:12" ht="12" customHeight="1" x14ac:dyDescent="0.2">
      <c r="A1" s="50" t="s">
        <v>46</v>
      </c>
      <c r="B1" s="49"/>
      <c r="C1" s="51"/>
      <c r="D1" s="52"/>
      <c r="E1" s="51"/>
    </row>
    <row r="2" spans="1:12" ht="12" customHeight="1" x14ac:dyDescent="0.2">
      <c r="A2" s="53" t="s">
        <v>47</v>
      </c>
      <c r="B2" s="49"/>
      <c r="C2" s="54"/>
      <c r="D2" s="55"/>
      <c r="E2" s="54"/>
    </row>
    <row r="3" spans="1:12" ht="12" customHeight="1" thickBot="1" x14ac:dyDescent="0.25">
      <c r="A3" s="56"/>
      <c r="B3" s="49"/>
      <c r="C3" s="54" t="e">
        <f>C6+C7+C8+#REF!+C10+C11+#REF!+C12+J7+C13+C14+C16+C17+C18+C19+#REF!+C20+C21+C22</f>
        <v>#REF!</v>
      </c>
      <c r="D3" s="54" t="e">
        <f>D6+D7+D8+#REF!+D10+D11+#REF!+D12+K7+D13+D14+D16+D17+D18+D19+#REF!+D20+D21+D22</f>
        <v>#REF!</v>
      </c>
      <c r="E3" s="54" t="e">
        <f>E6+E7+E8+#REF!+E10+E11+#REF!+E12+L7+E13+E14+E16+E17+E18+E19+#REF!+E20+E21+E22</f>
        <v>#REF!</v>
      </c>
    </row>
    <row r="4" spans="1:12" ht="12" customHeight="1" x14ac:dyDescent="0.2">
      <c r="A4" s="57" t="s">
        <v>48</v>
      </c>
      <c r="B4" s="58" t="s">
        <v>49</v>
      </c>
      <c r="C4" s="59" t="s">
        <v>50</v>
      </c>
      <c r="D4" s="60" t="s">
        <v>51</v>
      </c>
      <c r="E4" s="59" t="s">
        <v>52</v>
      </c>
      <c r="H4" s="53"/>
      <c r="I4" s="49"/>
      <c r="J4" s="54"/>
      <c r="K4" s="55"/>
      <c r="L4" s="54"/>
    </row>
    <row r="5" spans="1:12" ht="12" customHeight="1" thickBot="1" x14ac:dyDescent="0.25">
      <c r="A5" s="61">
        <v>0</v>
      </c>
      <c r="B5" s="62" t="s">
        <v>53</v>
      </c>
      <c r="C5" s="63">
        <v>8653388.0199999996</v>
      </c>
      <c r="D5" s="64">
        <v>27279206.93</v>
      </c>
      <c r="E5" s="63">
        <v>73630567.409999996</v>
      </c>
      <c r="H5" s="56"/>
      <c r="I5" s="49"/>
      <c r="J5" s="54"/>
      <c r="K5" s="55"/>
      <c r="L5" s="54"/>
    </row>
    <row r="6" spans="1:12" ht="12" customHeight="1" x14ac:dyDescent="0.2">
      <c r="A6" s="61">
        <v>1</v>
      </c>
      <c r="B6" s="62" t="s">
        <v>53</v>
      </c>
      <c r="C6" s="63">
        <v>163428.26</v>
      </c>
      <c r="D6" s="64">
        <v>372315.92</v>
      </c>
      <c r="E6" s="63">
        <v>32675624.59</v>
      </c>
      <c r="H6" s="57"/>
      <c r="I6" s="58"/>
      <c r="J6" s="59"/>
      <c r="K6" s="60"/>
      <c r="L6" s="59"/>
    </row>
    <row r="7" spans="1:12" ht="12" customHeight="1" x14ac:dyDescent="0.2">
      <c r="A7" s="61">
        <v>2</v>
      </c>
      <c r="B7" s="62" t="s">
        <v>53</v>
      </c>
      <c r="C7" s="63">
        <v>17748.09</v>
      </c>
      <c r="D7" s="64">
        <v>31207.91</v>
      </c>
      <c r="E7" s="63">
        <v>2503270.088</v>
      </c>
      <c r="H7" s="61"/>
      <c r="I7" s="62"/>
      <c r="J7" s="63"/>
      <c r="K7" s="64"/>
      <c r="L7" s="63"/>
    </row>
    <row r="8" spans="1:12" ht="12" customHeight="1" x14ac:dyDescent="0.2">
      <c r="A8" s="61">
        <v>3</v>
      </c>
      <c r="B8" s="62" t="s">
        <v>53</v>
      </c>
      <c r="C8" s="63">
        <v>5118.78</v>
      </c>
      <c r="D8" s="64">
        <v>7935.55</v>
      </c>
      <c r="E8" s="63">
        <v>2340644.784</v>
      </c>
      <c r="H8" s="61"/>
      <c r="I8" s="62"/>
      <c r="J8" s="63"/>
      <c r="K8" s="64"/>
      <c r="L8" s="63"/>
    </row>
    <row r="9" spans="1:12" ht="12" customHeight="1" x14ac:dyDescent="0.2">
      <c r="A9" s="61"/>
      <c r="B9" s="62"/>
      <c r="C9" s="63">
        <v>4419.3</v>
      </c>
      <c r="D9" s="64">
        <v>4616.4399999999996</v>
      </c>
      <c r="E9" s="63">
        <v>1104183.632</v>
      </c>
      <c r="H9" s="61"/>
      <c r="I9" s="62"/>
      <c r="J9" s="63"/>
      <c r="K9" s="64"/>
      <c r="L9" s="63"/>
    </row>
    <row r="10" spans="1:12" ht="12" customHeight="1" x14ac:dyDescent="0.2">
      <c r="A10" s="61">
        <v>5</v>
      </c>
      <c r="B10" s="62" t="s">
        <v>53</v>
      </c>
      <c r="C10" s="63">
        <v>5076.5</v>
      </c>
      <c r="D10" s="64">
        <v>5818.71</v>
      </c>
      <c r="E10" s="63">
        <v>1966444.2290000001</v>
      </c>
      <c r="H10" s="61"/>
      <c r="I10" s="62"/>
      <c r="J10" s="63"/>
      <c r="K10" s="64"/>
      <c r="L10" s="63"/>
    </row>
    <row r="11" spans="1:12" ht="12" customHeight="1" x14ac:dyDescent="0.2">
      <c r="A11" s="61">
        <v>67</v>
      </c>
      <c r="B11" s="62" t="s">
        <v>53</v>
      </c>
      <c r="C11" s="63">
        <v>3540.45</v>
      </c>
      <c r="D11" s="64">
        <v>4517.5599999999995</v>
      </c>
      <c r="E11" s="63">
        <v>4232744.3632399999</v>
      </c>
      <c r="H11" s="61"/>
      <c r="I11" s="62"/>
      <c r="J11" s="63"/>
      <c r="K11" s="64"/>
      <c r="L11" s="63"/>
    </row>
    <row r="12" spans="1:12" ht="12" customHeight="1" x14ac:dyDescent="0.2">
      <c r="A12" s="61">
        <v>8</v>
      </c>
      <c r="B12" s="62" t="s">
        <v>53</v>
      </c>
      <c r="C12" s="63">
        <v>119296.2</v>
      </c>
      <c r="D12" s="64">
        <v>181307.87</v>
      </c>
      <c r="E12" s="63">
        <v>2614967.6880000001</v>
      </c>
      <c r="H12" s="61"/>
      <c r="I12" s="62"/>
      <c r="J12" s="63"/>
      <c r="K12" s="64"/>
      <c r="L12" s="63"/>
    </row>
    <row r="13" spans="1:12" ht="12" customHeight="1" x14ac:dyDescent="0.2">
      <c r="A13" s="61">
        <v>10</v>
      </c>
      <c r="B13" s="62" t="s">
        <v>53</v>
      </c>
      <c r="C13" s="63">
        <v>249753.87</v>
      </c>
      <c r="D13" s="64">
        <v>506014.09</v>
      </c>
      <c r="E13" s="63">
        <v>154207.72519999999</v>
      </c>
    </row>
    <row r="14" spans="1:12" ht="12" customHeight="1" x14ac:dyDescent="0.2">
      <c r="A14" s="61">
        <v>11</v>
      </c>
      <c r="B14" s="62" t="s">
        <v>53</v>
      </c>
      <c r="C14" s="63">
        <v>6526996.5999999996</v>
      </c>
      <c r="D14" s="64">
        <v>15763695.310000001</v>
      </c>
      <c r="E14" s="63">
        <v>11517652.99</v>
      </c>
    </row>
    <row r="15" spans="1:12" ht="12" customHeight="1" x14ac:dyDescent="0.2">
      <c r="A15" s="61">
        <v>16</v>
      </c>
      <c r="B15" s="62"/>
      <c r="C15" s="63">
        <v>94852.87</v>
      </c>
      <c r="D15" s="64">
        <v>119561.07</v>
      </c>
      <c r="E15" s="63">
        <v>63369.959770000001</v>
      </c>
    </row>
    <row r="16" spans="1:12" ht="12" customHeight="1" x14ac:dyDescent="0.2">
      <c r="A16" s="61">
        <v>12</v>
      </c>
      <c r="B16" s="62" t="s">
        <v>53</v>
      </c>
      <c r="C16" s="63">
        <v>492219.07</v>
      </c>
      <c r="D16" s="64">
        <v>646847.09</v>
      </c>
      <c r="E16" s="63">
        <v>519967.46340000001</v>
      </c>
    </row>
    <row r="17" spans="1:12" ht="12" customHeight="1" x14ac:dyDescent="0.2">
      <c r="A17" s="61">
        <v>13</v>
      </c>
      <c r="B17" s="62" t="s">
        <v>53</v>
      </c>
      <c r="C17" s="63">
        <v>3604027.7</v>
      </c>
      <c r="D17" s="64">
        <v>7449676.5599999996</v>
      </c>
      <c r="E17" s="63">
        <v>5951091.9780000001</v>
      </c>
    </row>
    <row r="18" spans="1:12" ht="12" customHeight="1" x14ac:dyDescent="0.2">
      <c r="A18" s="61">
        <v>14</v>
      </c>
      <c r="B18" s="62" t="s">
        <v>53</v>
      </c>
      <c r="C18" s="63">
        <v>203876.63</v>
      </c>
      <c r="D18" s="64">
        <v>217441.47</v>
      </c>
      <c r="E18" s="63">
        <v>281455.44990000001</v>
      </c>
    </row>
    <row r="19" spans="1:12" ht="12" customHeight="1" x14ac:dyDescent="0.2">
      <c r="A19" s="61">
        <v>15</v>
      </c>
      <c r="B19" s="62" t="s">
        <v>53</v>
      </c>
      <c r="C19" s="63">
        <v>9477.9</v>
      </c>
      <c r="D19" s="64">
        <v>9672.0300000000007</v>
      </c>
      <c r="E19" s="63">
        <v>208382.5943</v>
      </c>
    </row>
    <row r="20" spans="1:12" ht="12" customHeight="1" x14ac:dyDescent="0.2">
      <c r="A20" s="61">
        <v>17</v>
      </c>
      <c r="B20" s="62" t="s">
        <v>53</v>
      </c>
      <c r="C20" s="63">
        <v>8934.66</v>
      </c>
      <c r="D20" s="64">
        <v>11193.48</v>
      </c>
      <c r="E20" s="63">
        <v>11270.48012</v>
      </c>
      <c r="H20" s="63">
        <v>13.24</v>
      </c>
      <c r="I20" s="64">
        <v>13.24</v>
      </c>
      <c r="J20" s="63">
        <v>6902.1945100000003</v>
      </c>
    </row>
    <row r="21" spans="1:12" ht="12" customHeight="1" x14ac:dyDescent="0.2">
      <c r="A21" s="61">
        <v>18</v>
      </c>
      <c r="B21" s="62" t="s">
        <v>53</v>
      </c>
      <c r="C21" s="63">
        <v>5188.82</v>
      </c>
      <c r="D21" s="64">
        <v>8111.38</v>
      </c>
      <c r="E21" s="63">
        <v>6707.4239799999996</v>
      </c>
    </row>
    <row r="22" spans="1:12" ht="12" customHeight="1" x14ac:dyDescent="0.2">
      <c r="A22" s="61">
        <v>19</v>
      </c>
      <c r="B22" s="62" t="s">
        <v>53</v>
      </c>
      <c r="C22" s="63">
        <f>H22+H20</f>
        <v>1101534.46</v>
      </c>
      <c r="D22" s="64">
        <f>I22+I20</f>
        <v>1939274.49</v>
      </c>
      <c r="E22" s="63">
        <f>J20+L22</f>
        <v>7478581.9655099995</v>
      </c>
      <c r="H22" s="63">
        <v>1101521.22</v>
      </c>
      <c r="I22" s="64">
        <v>1939261.25</v>
      </c>
      <c r="J22" s="63">
        <v>4015764.6660000002</v>
      </c>
      <c r="K22" s="63">
        <v>7801289.9050000003</v>
      </c>
      <c r="L22" s="63">
        <v>7471679.7709999997</v>
      </c>
    </row>
    <row r="23" spans="1:12" ht="12" customHeight="1" x14ac:dyDescent="0.2">
      <c r="A23" s="49"/>
      <c r="B23" s="49"/>
      <c r="C23" s="54">
        <f>SUM(C6:C22)</f>
        <v>12615490.160000004</v>
      </c>
      <c r="D23" s="54">
        <f>SUM(D6:D22)</f>
        <v>27279206.929999996</v>
      </c>
      <c r="E23" s="54">
        <f>SUM(E6:E22)</f>
        <v>73630567.404420003</v>
      </c>
      <c r="G23" s="69">
        <f>E5-E23</f>
        <v>5.5799931287765503E-3</v>
      </c>
    </row>
    <row r="24" spans="1:12" ht="12" customHeight="1" x14ac:dyDescent="0.2">
      <c r="A24" s="49"/>
      <c r="B24" s="49"/>
      <c r="C24" s="54"/>
      <c r="D24" s="55"/>
      <c r="E24" s="54"/>
    </row>
  </sheetData>
  <phoneticPr fontId="5" type="noConversion"/>
  <pageMargins left="0.75" right="0.75" top="1" bottom="1" header="0.5" footer="0.5"/>
  <pageSetup orientation="portrait" horizontalDpi="1200" verticalDpi="1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24"/>
  <sheetViews>
    <sheetView workbookViewId="0">
      <selection activeCell="C4" sqref="C4:E4"/>
    </sheetView>
  </sheetViews>
  <sheetFormatPr defaultRowHeight="12.75" x14ac:dyDescent="0.2"/>
  <cols>
    <col min="11" max="11" width="9.7109375" bestFit="1" customWidth="1"/>
  </cols>
  <sheetData>
    <row r="1" spans="1:13" ht="22.5" x14ac:dyDescent="0.2">
      <c r="A1" s="53" t="s">
        <v>62</v>
      </c>
      <c r="B1" s="49"/>
      <c r="C1" s="54"/>
      <c r="D1" s="55"/>
      <c r="E1" s="54"/>
    </row>
    <row r="2" spans="1:13" ht="13.5" thickBot="1" x14ac:dyDescent="0.25">
      <c r="A2" s="56"/>
      <c r="B2" s="49"/>
      <c r="C2" s="54"/>
      <c r="D2" s="55"/>
      <c r="E2" s="54"/>
    </row>
    <row r="3" spans="1:13" x14ac:dyDescent="0.2">
      <c r="A3" s="57" t="s">
        <v>48</v>
      </c>
      <c r="B3" s="58" t="s">
        <v>49</v>
      </c>
      <c r="C3" s="59" t="s">
        <v>50</v>
      </c>
      <c r="D3" s="60" t="s">
        <v>51</v>
      </c>
      <c r="E3" s="59" t="s">
        <v>52</v>
      </c>
    </row>
    <row r="4" spans="1:13" x14ac:dyDescent="0.2">
      <c r="A4" s="61">
        <v>0</v>
      </c>
      <c r="B4" s="62" t="s">
        <v>53</v>
      </c>
      <c r="C4" s="63">
        <v>13.24</v>
      </c>
      <c r="D4" s="64">
        <v>13.24</v>
      </c>
      <c r="E4" s="63">
        <v>6902.1945100000003</v>
      </c>
      <c r="G4" s="63">
        <v>1101521.22</v>
      </c>
      <c r="H4" s="64">
        <v>1939261.25</v>
      </c>
      <c r="I4" s="63">
        <v>7471679.7709999997</v>
      </c>
      <c r="K4" s="69">
        <f>C4+G4</f>
        <v>1101534.46</v>
      </c>
      <c r="L4" s="69">
        <f t="shared" ref="L4:M4" si="0">D4+H4</f>
        <v>1939274.49</v>
      </c>
      <c r="M4" s="69">
        <f t="shared" si="0"/>
        <v>7478581.9655099995</v>
      </c>
    </row>
    <row r="5" spans="1:13" ht="22.5" x14ac:dyDescent="0.2">
      <c r="A5" s="61">
        <v>1</v>
      </c>
      <c r="B5" s="62" t="s">
        <v>54</v>
      </c>
      <c r="C5" s="63">
        <v>0</v>
      </c>
      <c r="D5" s="64">
        <v>0</v>
      </c>
      <c r="E5" s="63">
        <v>0</v>
      </c>
    </row>
    <row r="6" spans="1:13" ht="33.75" x14ac:dyDescent="0.2">
      <c r="A6" s="61">
        <v>2</v>
      </c>
      <c r="B6" s="62" t="s">
        <v>55</v>
      </c>
      <c r="C6" s="63">
        <v>0</v>
      </c>
      <c r="D6" s="64">
        <v>0</v>
      </c>
      <c r="E6" s="63">
        <v>0</v>
      </c>
    </row>
    <row r="7" spans="1:13" ht="33.75" x14ac:dyDescent="0.2">
      <c r="A7" s="61">
        <v>3</v>
      </c>
      <c r="B7" s="62" t="s">
        <v>56</v>
      </c>
      <c r="C7" s="63">
        <v>0</v>
      </c>
      <c r="D7" s="64">
        <v>0</v>
      </c>
      <c r="E7" s="63">
        <v>0</v>
      </c>
    </row>
    <row r="8" spans="1:13" ht="33.75" x14ac:dyDescent="0.2">
      <c r="A8" s="61">
        <v>4</v>
      </c>
      <c r="B8" s="62" t="s">
        <v>57</v>
      </c>
      <c r="C8" s="63">
        <v>0</v>
      </c>
      <c r="D8" s="64">
        <v>0</v>
      </c>
      <c r="E8" s="63">
        <v>0</v>
      </c>
    </row>
    <row r="9" spans="1:13" ht="33.75" x14ac:dyDescent="0.2">
      <c r="A9" s="61">
        <v>5</v>
      </c>
      <c r="B9" s="62" t="s">
        <v>58</v>
      </c>
      <c r="C9" s="63">
        <v>0</v>
      </c>
      <c r="D9" s="64">
        <v>0</v>
      </c>
      <c r="E9" s="63">
        <v>0</v>
      </c>
    </row>
    <row r="10" spans="1:13" ht="33.75" x14ac:dyDescent="0.2">
      <c r="A10" s="61">
        <v>6</v>
      </c>
      <c r="B10" s="62" t="s">
        <v>59</v>
      </c>
      <c r="C10" s="63">
        <v>0</v>
      </c>
      <c r="D10" s="64">
        <v>0</v>
      </c>
      <c r="E10" s="63">
        <v>0</v>
      </c>
    </row>
    <row r="11" spans="1:13" ht="33.75" x14ac:dyDescent="0.2">
      <c r="A11" s="61">
        <v>7</v>
      </c>
      <c r="B11" s="62" t="s">
        <v>60</v>
      </c>
      <c r="C11" s="63">
        <v>0</v>
      </c>
      <c r="D11" s="64">
        <v>0</v>
      </c>
      <c r="E11" s="63">
        <v>0</v>
      </c>
    </row>
    <row r="12" spans="1:13" ht="33.75" x14ac:dyDescent="0.2">
      <c r="A12" s="61">
        <v>8</v>
      </c>
      <c r="B12" s="62" t="s">
        <v>61</v>
      </c>
      <c r="C12" s="63">
        <v>0</v>
      </c>
      <c r="D12" s="64">
        <v>0</v>
      </c>
      <c r="E12" s="63">
        <v>0</v>
      </c>
    </row>
    <row r="13" spans="1:13" ht="33.75" x14ac:dyDescent="0.2">
      <c r="A13" s="61">
        <v>9</v>
      </c>
      <c r="B13" s="62" t="s">
        <v>36</v>
      </c>
      <c r="C13" s="63">
        <v>0</v>
      </c>
      <c r="D13" s="64">
        <v>0</v>
      </c>
      <c r="E13" s="63">
        <v>0</v>
      </c>
    </row>
    <row r="14" spans="1:13" ht="33.75" x14ac:dyDescent="0.2">
      <c r="A14" s="61">
        <v>10</v>
      </c>
      <c r="B14" s="62" t="s">
        <v>37</v>
      </c>
      <c r="C14" s="63">
        <v>0</v>
      </c>
      <c r="D14" s="64">
        <v>0</v>
      </c>
      <c r="E14" s="63">
        <v>0</v>
      </c>
    </row>
    <row r="15" spans="1:13" ht="33.75" x14ac:dyDescent="0.2">
      <c r="A15" s="61">
        <v>11</v>
      </c>
      <c r="B15" s="62" t="s">
        <v>38</v>
      </c>
      <c r="C15" s="63">
        <v>0</v>
      </c>
      <c r="D15" s="64">
        <v>0</v>
      </c>
      <c r="E15" s="63">
        <v>0</v>
      </c>
    </row>
    <row r="16" spans="1:13" ht="33.75" x14ac:dyDescent="0.2">
      <c r="A16" s="61">
        <v>12</v>
      </c>
      <c r="B16" s="62" t="s">
        <v>39</v>
      </c>
      <c r="C16" s="63">
        <v>0</v>
      </c>
      <c r="D16" s="64">
        <v>0</v>
      </c>
      <c r="E16" s="63">
        <v>0</v>
      </c>
    </row>
    <row r="17" spans="1:5" ht="33.75" x14ac:dyDescent="0.2">
      <c r="A17" s="61">
        <v>13</v>
      </c>
      <c r="B17" s="62" t="s">
        <v>40</v>
      </c>
      <c r="C17" s="63">
        <v>0</v>
      </c>
      <c r="D17" s="64">
        <v>0</v>
      </c>
      <c r="E17" s="63">
        <v>0</v>
      </c>
    </row>
    <row r="18" spans="1:5" ht="33.75" x14ac:dyDescent="0.2">
      <c r="A18" s="61">
        <v>14</v>
      </c>
      <c r="B18" s="62" t="s">
        <v>41</v>
      </c>
      <c r="C18" s="63">
        <v>8.15</v>
      </c>
      <c r="D18" s="64">
        <v>8.15</v>
      </c>
      <c r="E18" s="63">
        <v>2950.3</v>
      </c>
    </row>
    <row r="19" spans="1:5" ht="33.75" x14ac:dyDescent="0.2">
      <c r="A19" s="61">
        <v>15</v>
      </c>
      <c r="B19" s="62" t="s">
        <v>42</v>
      </c>
      <c r="C19" s="63">
        <v>0</v>
      </c>
      <c r="D19" s="64">
        <v>0</v>
      </c>
      <c r="E19" s="63">
        <v>0</v>
      </c>
    </row>
    <row r="20" spans="1:5" ht="33.75" x14ac:dyDescent="0.2">
      <c r="A20" s="61">
        <v>16</v>
      </c>
      <c r="B20" s="62" t="s">
        <v>43</v>
      </c>
      <c r="C20" s="63">
        <v>3.09</v>
      </c>
      <c r="D20" s="64">
        <v>3.09</v>
      </c>
      <c r="E20" s="63">
        <v>3943.2695100000001</v>
      </c>
    </row>
    <row r="21" spans="1:5" ht="45" x14ac:dyDescent="0.2">
      <c r="A21" s="61">
        <v>17</v>
      </c>
      <c r="B21" s="62" t="s">
        <v>44</v>
      </c>
      <c r="C21" s="63">
        <v>0</v>
      </c>
      <c r="D21" s="64">
        <v>0</v>
      </c>
      <c r="E21" s="63">
        <v>0</v>
      </c>
    </row>
    <row r="22" spans="1:5" ht="23.25" thickBot="1" x14ac:dyDescent="0.25">
      <c r="A22" s="65">
        <v>18</v>
      </c>
      <c r="B22" s="66" t="s">
        <v>45</v>
      </c>
      <c r="C22" s="67">
        <v>2</v>
      </c>
      <c r="D22" s="68">
        <v>2</v>
      </c>
      <c r="E22" s="67">
        <v>8.625</v>
      </c>
    </row>
    <row r="23" spans="1:5" x14ac:dyDescent="0.2">
      <c r="A23" s="49"/>
      <c r="B23" s="49"/>
      <c r="C23" s="54"/>
      <c r="D23" s="55"/>
      <c r="E23" s="54"/>
    </row>
    <row r="24" spans="1:5" x14ac:dyDescent="0.2">
      <c r="A24" s="49"/>
      <c r="B24" s="49"/>
      <c r="C24" s="54"/>
      <c r="D24" s="55"/>
      <c r="E24" s="54"/>
    </row>
  </sheetData>
  <phoneticPr fontId="5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33A6AEC-557E-4404-9857-6F9CDE846B1C}"/>
</file>

<file path=customXml/itemProps2.xml><?xml version="1.0" encoding="utf-8"?>
<ds:datastoreItem xmlns:ds="http://schemas.openxmlformats.org/officeDocument/2006/customXml" ds:itemID="{22479453-527A-4919-BE7D-8E0574B10488}"/>
</file>

<file path=customXml/itemProps3.xml><?xml version="1.0" encoding="utf-8"?>
<ds:datastoreItem xmlns:ds="http://schemas.openxmlformats.org/officeDocument/2006/customXml" ds:itemID="{606CF8DD-326C-4189-80F6-1609CFB2C0D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Figure A</vt:lpstr>
      <vt:lpstr>Sheet1</vt:lpstr>
      <vt:lpstr>Sheet2</vt:lpstr>
      <vt:lpstr>Sheet3</vt:lpstr>
      <vt:lpstr>'Figure A'!Print_Area</vt:lpstr>
    </vt:vector>
  </TitlesOfParts>
  <Company>Statistics of Income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jfwils00</dc:creator>
  <cp:lastModifiedBy>Department of Treasury</cp:lastModifiedBy>
  <cp:lastPrinted>2019-03-19T12:33:15Z</cp:lastPrinted>
  <dcterms:created xsi:type="dcterms:W3CDTF">2009-01-23T15:29:32Z</dcterms:created>
  <dcterms:modified xsi:type="dcterms:W3CDTF">2019-07-17T17:23:58Z</dcterms:modified>
</cp:coreProperties>
</file>